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-255" windowWidth="14295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 concurrentCalc="0"/>
</workbook>
</file>

<file path=xl/calcChain.xml><?xml version="1.0" encoding="utf-8"?>
<calcChain xmlns="http://schemas.openxmlformats.org/spreadsheetml/2006/main">
  <c r="F151" i="1" l="1"/>
  <c r="F119" i="1"/>
  <c r="F38" i="1"/>
  <c r="F85" i="1"/>
  <c r="F106" i="1"/>
  <c r="F147" i="1"/>
  <c r="F149" i="1"/>
  <c r="F150" i="1"/>
  <c r="F152" i="1"/>
  <c r="F154" i="1"/>
  <c r="F155" i="1"/>
  <c r="F213" i="1"/>
  <c r="F200" i="1"/>
  <c r="H219" i="1"/>
  <c r="F331" i="3"/>
  <c r="F332" i="3"/>
  <c r="F333" i="3"/>
  <c r="F334" i="3"/>
  <c r="F335" i="3"/>
  <c r="F336" i="3"/>
  <c r="F139" i="3"/>
  <c r="F140" i="3"/>
  <c r="F141" i="3"/>
  <c r="F142" i="3"/>
  <c r="F143" i="3"/>
  <c r="F144" i="3"/>
  <c r="F145" i="3"/>
  <c r="F146" i="3"/>
  <c r="F147" i="3"/>
  <c r="L394" i="3"/>
  <c r="L554" i="3"/>
  <c r="L395" i="3"/>
  <c r="L555" i="3"/>
  <c r="L396" i="3"/>
  <c r="L556" i="3"/>
  <c r="L397" i="3"/>
  <c r="L557" i="3"/>
  <c r="L398" i="3"/>
  <c r="L558" i="3"/>
  <c r="L399" i="3"/>
  <c r="L559" i="3"/>
  <c r="L400" i="3"/>
  <c r="L560" i="3"/>
  <c r="L401" i="3"/>
  <c r="L561" i="3"/>
  <c r="L402" i="3"/>
  <c r="L562" i="3"/>
  <c r="L403" i="3"/>
  <c r="L563" i="3"/>
  <c r="L404" i="3"/>
  <c r="L564" i="3"/>
  <c r="L405" i="3"/>
  <c r="J394" i="3"/>
  <c r="J554" i="3"/>
  <c r="K394" i="3"/>
  <c r="K554" i="3"/>
  <c r="J395" i="3"/>
  <c r="J555" i="3"/>
  <c r="K395" i="3"/>
  <c r="K555" i="3"/>
  <c r="J396" i="3"/>
  <c r="J556" i="3"/>
  <c r="K396" i="3"/>
  <c r="K556" i="3"/>
  <c r="J397" i="3"/>
  <c r="J557" i="3"/>
  <c r="K397" i="3"/>
  <c r="K557" i="3"/>
  <c r="J398" i="3"/>
  <c r="J558" i="3"/>
  <c r="K398" i="3"/>
  <c r="K558" i="3"/>
  <c r="J399" i="3"/>
  <c r="J559" i="3"/>
  <c r="K399" i="3"/>
  <c r="K559" i="3"/>
  <c r="J400" i="3"/>
  <c r="J560" i="3"/>
  <c r="K400" i="3"/>
  <c r="K560" i="3"/>
  <c r="J401" i="3"/>
  <c r="J561" i="3"/>
  <c r="K401" i="3"/>
  <c r="K561" i="3"/>
  <c r="J402" i="3"/>
  <c r="J562" i="3"/>
  <c r="K402" i="3"/>
  <c r="K562" i="3"/>
  <c r="J403" i="3"/>
  <c r="J563" i="3"/>
  <c r="K403" i="3"/>
  <c r="K563" i="3"/>
  <c r="J404" i="3"/>
  <c r="K404" i="3"/>
  <c r="K564" i="3"/>
  <c r="J405" i="3"/>
  <c r="J565" i="3"/>
  <c r="K405" i="3"/>
  <c r="K565" i="3"/>
  <c r="I405" i="3"/>
  <c r="I565" i="3"/>
  <c r="H405" i="3"/>
  <c r="H565" i="3"/>
  <c r="G405" i="3"/>
  <c r="G565" i="3"/>
  <c r="I404" i="3"/>
  <c r="I564" i="3"/>
  <c r="H404" i="3"/>
  <c r="H564" i="3"/>
  <c r="G404" i="3"/>
  <c r="G564" i="3"/>
  <c r="I403" i="3"/>
  <c r="I563" i="3"/>
  <c r="H403" i="3"/>
  <c r="H563" i="3"/>
  <c r="G403" i="3"/>
  <c r="G563" i="3"/>
  <c r="I402" i="3"/>
  <c r="I562" i="3"/>
  <c r="H402" i="3"/>
  <c r="H562" i="3"/>
  <c r="G402" i="3"/>
  <c r="G562" i="3"/>
  <c r="I401" i="3"/>
  <c r="I561" i="3"/>
  <c r="H401" i="3"/>
  <c r="H561" i="3"/>
  <c r="G401" i="3"/>
  <c r="G561" i="3"/>
  <c r="I400" i="3"/>
  <c r="I560" i="3"/>
  <c r="H400" i="3"/>
  <c r="H560" i="3"/>
  <c r="G400" i="3"/>
  <c r="G560" i="3"/>
  <c r="I399" i="3"/>
  <c r="I559" i="3"/>
  <c r="H399" i="3"/>
  <c r="H559" i="3"/>
  <c r="G399" i="3"/>
  <c r="G559" i="3"/>
  <c r="I398" i="3"/>
  <c r="I558" i="3"/>
  <c r="H398" i="3"/>
  <c r="H558" i="3"/>
  <c r="G398" i="3"/>
  <c r="G558" i="3"/>
  <c r="I397" i="3"/>
  <c r="I557" i="3"/>
  <c r="H397" i="3"/>
  <c r="H557" i="3"/>
  <c r="G397" i="3"/>
  <c r="G557" i="3"/>
  <c r="I396" i="3"/>
  <c r="I556" i="3"/>
  <c r="H396" i="3"/>
  <c r="H556" i="3"/>
  <c r="G396" i="3"/>
  <c r="G556" i="3"/>
  <c r="I395" i="3"/>
  <c r="I555" i="3"/>
  <c r="H395" i="3"/>
  <c r="H555" i="3"/>
  <c r="G395" i="3"/>
  <c r="G555" i="3"/>
  <c r="I394" i="3"/>
  <c r="I554" i="3"/>
  <c r="H394" i="3"/>
  <c r="H554" i="3"/>
  <c r="G394" i="3"/>
  <c r="G554" i="3"/>
  <c r="D394" i="3"/>
  <c r="N342" i="3"/>
  <c r="E394" i="3"/>
  <c r="D395" i="3"/>
  <c r="D555" i="3"/>
  <c r="E395" i="3"/>
  <c r="E555" i="3"/>
  <c r="D396" i="3"/>
  <c r="D556" i="3"/>
  <c r="E396" i="3"/>
  <c r="E556" i="3"/>
  <c r="D397" i="3"/>
  <c r="D557" i="3"/>
  <c r="E397" i="3"/>
  <c r="E557" i="3"/>
  <c r="D398" i="3"/>
  <c r="D558" i="3"/>
  <c r="E398" i="3"/>
  <c r="E558" i="3"/>
  <c r="D399" i="3"/>
  <c r="N321" i="3"/>
  <c r="E399" i="3"/>
  <c r="E559" i="3"/>
  <c r="D400" i="3"/>
  <c r="D560" i="3"/>
  <c r="E400" i="3"/>
  <c r="E560" i="3"/>
  <c r="D401" i="3"/>
  <c r="D561" i="3"/>
  <c r="E401" i="3"/>
  <c r="E561" i="3"/>
  <c r="D402" i="3"/>
  <c r="D562" i="3"/>
  <c r="E402" i="3"/>
  <c r="E562" i="3"/>
  <c r="D403" i="3"/>
  <c r="D563" i="3"/>
  <c r="E403" i="3"/>
  <c r="E563" i="3"/>
  <c r="D404" i="3"/>
  <c r="D564" i="3"/>
  <c r="E404" i="3"/>
  <c r="E564" i="3"/>
  <c r="D405" i="3"/>
  <c r="D565" i="3"/>
  <c r="E405" i="3"/>
  <c r="E565" i="3"/>
  <c r="C396" i="3"/>
  <c r="C397" i="3"/>
  <c r="C557" i="3"/>
  <c r="C398" i="3"/>
  <c r="C558" i="3"/>
  <c r="C399" i="3"/>
  <c r="C559" i="3"/>
  <c r="C400" i="3"/>
  <c r="C560" i="3"/>
  <c r="C401" i="3"/>
  <c r="C561" i="3"/>
  <c r="C402" i="3"/>
  <c r="C562" i="3"/>
  <c r="C403" i="3"/>
  <c r="C563" i="3"/>
  <c r="C404" i="3"/>
  <c r="C564" i="3"/>
  <c r="C405" i="3"/>
  <c r="C565" i="3"/>
  <c r="C395" i="3"/>
  <c r="C555" i="3"/>
  <c r="C394" i="3"/>
  <c r="C55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D393" i="3"/>
  <c r="C393" i="3"/>
  <c r="L393" i="3"/>
  <c r="E393" i="3"/>
  <c r="D326" i="1"/>
  <c r="D327" i="1"/>
  <c r="N301" i="1"/>
  <c r="D329" i="1"/>
  <c r="D330" i="1"/>
  <c r="D331" i="1"/>
  <c r="D332" i="1"/>
  <c r="D333" i="1"/>
  <c r="D334" i="1"/>
  <c r="D335" i="1"/>
  <c r="D313" i="1"/>
  <c r="N318" i="1"/>
  <c r="D328" i="1"/>
  <c r="N315" i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/>
  <c r="D519" i="3"/>
  <c r="D567" i="3"/>
  <c r="D204" i="3"/>
  <c r="D543" i="3"/>
  <c r="D521" i="3"/>
  <c r="D569" i="3"/>
  <c r="D205" i="3"/>
  <c r="D544" i="3"/>
  <c r="D522" i="3"/>
  <c r="D570" i="3"/>
  <c r="D206" i="3"/>
  <c r="D545" i="3"/>
  <c r="D523" i="3"/>
  <c r="D571" i="3"/>
  <c r="D207" i="3"/>
  <c r="D546" i="3"/>
  <c r="D524" i="3"/>
  <c r="D572" i="3"/>
  <c r="D208" i="3"/>
  <c r="D547" i="3"/>
  <c r="D525" i="3"/>
  <c r="D573" i="3"/>
  <c r="D209" i="3"/>
  <c r="D548" i="3"/>
  <c r="D526" i="3"/>
  <c r="D574" i="3"/>
  <c r="D210" i="3"/>
  <c r="D549" i="3"/>
  <c r="D527" i="3"/>
  <c r="D575" i="3"/>
  <c r="K202" i="3"/>
  <c r="K541" i="3"/>
  <c r="K519" i="3"/>
  <c r="K567" i="3"/>
  <c r="K204" i="3"/>
  <c r="K543" i="3"/>
  <c r="K521" i="3"/>
  <c r="K569" i="3"/>
  <c r="K205" i="3"/>
  <c r="K544" i="3"/>
  <c r="K522" i="3"/>
  <c r="K570" i="3"/>
  <c r="K206" i="3"/>
  <c r="K545" i="3"/>
  <c r="K523" i="3"/>
  <c r="K571" i="3"/>
  <c r="K207" i="3"/>
  <c r="K546" i="3"/>
  <c r="K524" i="3"/>
  <c r="K572" i="3"/>
  <c r="K208" i="3"/>
  <c r="K547" i="3"/>
  <c r="K525" i="3"/>
  <c r="K573" i="3"/>
  <c r="K209" i="3"/>
  <c r="K548" i="3"/>
  <c r="K526" i="3"/>
  <c r="K574" i="3"/>
  <c r="K210" i="3"/>
  <c r="K549" i="3"/>
  <c r="K527" i="3"/>
  <c r="K575" i="3"/>
  <c r="L202" i="3"/>
  <c r="L541" i="3"/>
  <c r="L519" i="3"/>
  <c r="L567" i="3"/>
  <c r="L204" i="3"/>
  <c r="L543" i="3"/>
  <c r="L521" i="3"/>
  <c r="L569" i="3"/>
  <c r="L205" i="3"/>
  <c r="L544" i="3"/>
  <c r="L522" i="3"/>
  <c r="L570" i="3"/>
  <c r="L206" i="3"/>
  <c r="L545" i="3"/>
  <c r="L523" i="3"/>
  <c r="L571" i="3"/>
  <c r="L207" i="3"/>
  <c r="L546" i="3"/>
  <c r="L524" i="3"/>
  <c r="L572" i="3"/>
  <c r="L208" i="3"/>
  <c r="L547" i="3"/>
  <c r="L525" i="3"/>
  <c r="L573" i="3"/>
  <c r="L209" i="3"/>
  <c r="L548" i="3"/>
  <c r="L526" i="3"/>
  <c r="L574" i="3"/>
  <c r="L210" i="3"/>
  <c r="L549" i="3"/>
  <c r="L527" i="3"/>
  <c r="L575" i="3"/>
  <c r="J202" i="3"/>
  <c r="J541" i="3"/>
  <c r="J519" i="3"/>
  <c r="J567" i="3"/>
  <c r="J204" i="3"/>
  <c r="J543" i="3"/>
  <c r="J521" i="3"/>
  <c r="J569" i="3"/>
  <c r="J205" i="3"/>
  <c r="J544" i="3"/>
  <c r="J522" i="3"/>
  <c r="J570" i="3"/>
  <c r="J206" i="3"/>
  <c r="J545" i="3"/>
  <c r="J523" i="3"/>
  <c r="J571" i="3"/>
  <c r="J207" i="3"/>
  <c r="J546" i="3"/>
  <c r="J524" i="3"/>
  <c r="J572" i="3"/>
  <c r="J208" i="3"/>
  <c r="J547" i="3"/>
  <c r="J525" i="3"/>
  <c r="J573" i="3"/>
  <c r="J209" i="3"/>
  <c r="J548" i="3"/>
  <c r="J526" i="3"/>
  <c r="J574" i="3"/>
  <c r="J210" i="3"/>
  <c r="J549" i="3"/>
  <c r="J527" i="3"/>
  <c r="J575" i="3"/>
  <c r="I202" i="3"/>
  <c r="I541" i="3"/>
  <c r="I519" i="3"/>
  <c r="I567" i="3"/>
  <c r="I204" i="3"/>
  <c r="I543" i="3"/>
  <c r="I521" i="3"/>
  <c r="I569" i="3"/>
  <c r="I205" i="3"/>
  <c r="I544" i="3"/>
  <c r="I522" i="3"/>
  <c r="I570" i="3"/>
  <c r="I206" i="3"/>
  <c r="I545" i="3"/>
  <c r="I523" i="3"/>
  <c r="I571" i="3"/>
  <c r="I207" i="3"/>
  <c r="I546" i="3"/>
  <c r="I524" i="3"/>
  <c r="I572" i="3"/>
  <c r="I208" i="3"/>
  <c r="I547" i="3"/>
  <c r="I525" i="3"/>
  <c r="I573" i="3"/>
  <c r="I209" i="3"/>
  <c r="I548" i="3"/>
  <c r="I526" i="3"/>
  <c r="I574" i="3"/>
  <c r="I210" i="3"/>
  <c r="I549" i="3"/>
  <c r="I527" i="3"/>
  <c r="I575" i="3"/>
  <c r="H202" i="3"/>
  <c r="H541" i="3"/>
  <c r="H519" i="3"/>
  <c r="H567" i="3"/>
  <c r="H204" i="3"/>
  <c r="H543" i="3"/>
  <c r="H521" i="3"/>
  <c r="H569" i="3"/>
  <c r="H205" i="3"/>
  <c r="H544" i="3"/>
  <c r="H522" i="3"/>
  <c r="H570" i="3"/>
  <c r="H206" i="3"/>
  <c r="H545" i="3"/>
  <c r="H523" i="3"/>
  <c r="H571" i="3"/>
  <c r="H207" i="3"/>
  <c r="H546" i="3"/>
  <c r="H524" i="3"/>
  <c r="H572" i="3"/>
  <c r="H208" i="3"/>
  <c r="H547" i="3"/>
  <c r="H525" i="3"/>
  <c r="H573" i="3"/>
  <c r="H209" i="3"/>
  <c r="H548" i="3"/>
  <c r="H526" i="3"/>
  <c r="H574" i="3"/>
  <c r="H210" i="3"/>
  <c r="H549" i="3"/>
  <c r="H527" i="3"/>
  <c r="H575" i="3"/>
  <c r="G202" i="3"/>
  <c r="G541" i="3"/>
  <c r="G519" i="3"/>
  <c r="G567" i="3"/>
  <c r="G204" i="3"/>
  <c r="G543" i="3"/>
  <c r="G521" i="3"/>
  <c r="G569" i="3"/>
  <c r="G205" i="3"/>
  <c r="G544" i="3"/>
  <c r="G522" i="3"/>
  <c r="G570" i="3"/>
  <c r="G206" i="3"/>
  <c r="G545" i="3"/>
  <c r="G523" i="3"/>
  <c r="G571" i="3"/>
  <c r="G207" i="3"/>
  <c r="G546" i="3"/>
  <c r="G524" i="3"/>
  <c r="G572" i="3"/>
  <c r="G208" i="3"/>
  <c r="G547" i="3"/>
  <c r="G525" i="3"/>
  <c r="G573" i="3"/>
  <c r="G209" i="3"/>
  <c r="G548" i="3"/>
  <c r="G526" i="3"/>
  <c r="G574" i="3"/>
  <c r="G210" i="3"/>
  <c r="G549" i="3"/>
  <c r="G527" i="3"/>
  <c r="G575" i="3"/>
  <c r="E202" i="3"/>
  <c r="E541" i="3"/>
  <c r="E519" i="3"/>
  <c r="E567" i="3"/>
  <c r="E204" i="3"/>
  <c r="E543" i="3"/>
  <c r="E521" i="3"/>
  <c r="E569" i="3"/>
  <c r="E205" i="3"/>
  <c r="E544" i="3"/>
  <c r="E522" i="3"/>
  <c r="E570" i="3"/>
  <c r="E206" i="3"/>
  <c r="E545" i="3"/>
  <c r="E523" i="3"/>
  <c r="E571" i="3"/>
  <c r="E207" i="3"/>
  <c r="E546" i="3"/>
  <c r="E524" i="3"/>
  <c r="E572" i="3"/>
  <c r="E208" i="3"/>
  <c r="E547" i="3"/>
  <c r="E525" i="3"/>
  <c r="E573" i="3"/>
  <c r="E209" i="3"/>
  <c r="E548" i="3"/>
  <c r="E526" i="3"/>
  <c r="E574" i="3"/>
  <c r="E210" i="3"/>
  <c r="E549" i="3"/>
  <c r="E527" i="3"/>
  <c r="E575" i="3"/>
  <c r="C202" i="3"/>
  <c r="C541" i="3"/>
  <c r="C519" i="3"/>
  <c r="C567" i="3"/>
  <c r="C204" i="3"/>
  <c r="C543" i="3"/>
  <c r="C556" i="3"/>
  <c r="C521" i="3"/>
  <c r="C569" i="3"/>
  <c r="C205" i="3"/>
  <c r="C544" i="3"/>
  <c r="C522" i="3"/>
  <c r="C570" i="3"/>
  <c r="C206" i="3"/>
  <c r="C545" i="3"/>
  <c r="C523" i="3"/>
  <c r="C571" i="3"/>
  <c r="C207" i="3"/>
  <c r="C546" i="3"/>
  <c r="C524" i="3"/>
  <c r="C572" i="3"/>
  <c r="C208" i="3"/>
  <c r="C547" i="3"/>
  <c r="C525" i="3"/>
  <c r="C573" i="3"/>
  <c r="C209" i="3"/>
  <c r="C548" i="3"/>
  <c r="C526" i="3"/>
  <c r="C574" i="3"/>
  <c r="C210" i="3"/>
  <c r="C549" i="3"/>
  <c r="C527" i="3"/>
  <c r="C575" i="3"/>
  <c r="D213" i="3"/>
  <c r="D552" i="3"/>
  <c r="D530" i="3"/>
  <c r="D578" i="3"/>
  <c r="K213" i="3"/>
  <c r="K552" i="3"/>
  <c r="K530" i="3"/>
  <c r="K578" i="3"/>
  <c r="L213" i="3"/>
  <c r="L552" i="3"/>
  <c r="L565" i="3"/>
  <c r="L530" i="3"/>
  <c r="L578" i="3"/>
  <c r="J213" i="3"/>
  <c r="J552" i="3"/>
  <c r="J530" i="3"/>
  <c r="J578" i="3"/>
  <c r="I213" i="3"/>
  <c r="I552" i="3"/>
  <c r="I530" i="3"/>
  <c r="I578" i="3"/>
  <c r="H213" i="3"/>
  <c r="H552" i="3"/>
  <c r="H530" i="3"/>
  <c r="H578" i="3"/>
  <c r="G213" i="3"/>
  <c r="G552" i="3"/>
  <c r="G530" i="3"/>
  <c r="G578" i="3"/>
  <c r="E213" i="3"/>
  <c r="E552" i="3"/>
  <c r="E530" i="3"/>
  <c r="E578" i="3"/>
  <c r="C213" i="3"/>
  <c r="C552" i="3"/>
  <c r="C530" i="3"/>
  <c r="C578" i="3"/>
  <c r="D212" i="3"/>
  <c r="D551" i="3"/>
  <c r="D529" i="3"/>
  <c r="D577" i="3"/>
  <c r="K212" i="3"/>
  <c r="K551" i="3"/>
  <c r="K529" i="3"/>
  <c r="K577" i="3"/>
  <c r="L212" i="3"/>
  <c r="L551" i="3"/>
  <c r="L529" i="3"/>
  <c r="L577" i="3"/>
  <c r="J212" i="3"/>
  <c r="J551" i="3"/>
  <c r="J564" i="3"/>
  <c r="J529" i="3"/>
  <c r="J577" i="3"/>
  <c r="I212" i="3"/>
  <c r="I551" i="3"/>
  <c r="I529" i="3"/>
  <c r="I577" i="3"/>
  <c r="H212" i="3"/>
  <c r="H551" i="3"/>
  <c r="H529" i="3"/>
  <c r="H577" i="3"/>
  <c r="G212" i="3"/>
  <c r="G551" i="3"/>
  <c r="G529" i="3"/>
  <c r="G577" i="3"/>
  <c r="E212" i="3"/>
  <c r="E551" i="3"/>
  <c r="E529" i="3"/>
  <c r="E577" i="3"/>
  <c r="C212" i="3"/>
  <c r="C551" i="3"/>
  <c r="C529" i="3"/>
  <c r="C577" i="3"/>
  <c r="D211" i="3"/>
  <c r="D550" i="3"/>
  <c r="D528" i="3"/>
  <c r="D576" i="3"/>
  <c r="K211" i="3"/>
  <c r="K550" i="3"/>
  <c r="K528" i="3"/>
  <c r="K576" i="3"/>
  <c r="L211" i="3"/>
  <c r="L550" i="3"/>
  <c r="L528" i="3"/>
  <c r="L576" i="3"/>
  <c r="J211" i="3"/>
  <c r="J550" i="3"/>
  <c r="J528" i="3"/>
  <c r="J576" i="3"/>
  <c r="I211" i="3"/>
  <c r="I550" i="3"/>
  <c r="I528" i="3"/>
  <c r="I576" i="3"/>
  <c r="H211" i="3"/>
  <c r="H550" i="3"/>
  <c r="H528" i="3"/>
  <c r="H576" i="3"/>
  <c r="G211" i="3"/>
  <c r="G550" i="3"/>
  <c r="G528" i="3"/>
  <c r="G576" i="3"/>
  <c r="E211" i="3"/>
  <c r="E550" i="3"/>
  <c r="E528" i="3"/>
  <c r="E576" i="3"/>
  <c r="C211" i="3"/>
  <c r="C550" i="3"/>
  <c r="C528" i="3"/>
  <c r="C576" i="3"/>
  <c r="D203" i="3"/>
  <c r="D542" i="3"/>
  <c r="D520" i="3"/>
  <c r="D568" i="3"/>
  <c r="K203" i="3"/>
  <c r="K542" i="3"/>
  <c r="K520" i="3"/>
  <c r="K568" i="3"/>
  <c r="L203" i="3"/>
  <c r="L542" i="3"/>
  <c r="L520" i="3"/>
  <c r="L568" i="3"/>
  <c r="J203" i="3"/>
  <c r="J542" i="3"/>
  <c r="J520" i="3"/>
  <c r="J568" i="3"/>
  <c r="I203" i="3"/>
  <c r="I542" i="3"/>
  <c r="I520" i="3"/>
  <c r="I568" i="3"/>
  <c r="H203" i="3"/>
  <c r="H542" i="3"/>
  <c r="H520" i="3"/>
  <c r="H568" i="3"/>
  <c r="G203" i="3"/>
  <c r="G542" i="3"/>
  <c r="G520" i="3"/>
  <c r="G568" i="3"/>
  <c r="E203" i="3"/>
  <c r="E542" i="3"/>
  <c r="E520" i="3"/>
  <c r="E568" i="3"/>
  <c r="C203" i="3"/>
  <c r="C542" i="3"/>
  <c r="C520" i="3"/>
  <c r="C568" i="3"/>
  <c r="A537" i="3"/>
  <c r="D518" i="3"/>
  <c r="K518" i="3"/>
  <c r="L518" i="3"/>
  <c r="J518" i="3"/>
  <c r="I518" i="3"/>
  <c r="H518" i="3"/>
  <c r="G518" i="3"/>
  <c r="E518" i="3"/>
  <c r="C518" i="3"/>
  <c r="M513" i="3"/>
  <c r="F513" i="3"/>
  <c r="M512" i="3"/>
  <c r="M511" i="3"/>
  <c r="F511" i="3"/>
  <c r="F509" i="3"/>
  <c r="M507" i="3"/>
  <c r="F507" i="3"/>
  <c r="M506" i="3"/>
  <c r="F506" i="3"/>
  <c r="D505" i="3"/>
  <c r="K505" i="3"/>
  <c r="L505" i="3"/>
  <c r="J505" i="3"/>
  <c r="I505" i="3"/>
  <c r="H505" i="3"/>
  <c r="G505" i="3"/>
  <c r="E505" i="3"/>
  <c r="C505" i="3"/>
  <c r="F500" i="3"/>
  <c r="F498" i="3"/>
  <c r="F496" i="3"/>
  <c r="F495" i="3"/>
  <c r="M494" i="3"/>
  <c r="F494" i="3"/>
  <c r="M493" i="3"/>
  <c r="F493" i="3"/>
  <c r="D492" i="3"/>
  <c r="K492" i="3"/>
  <c r="L492" i="3"/>
  <c r="M492" i="3"/>
  <c r="J492" i="3"/>
  <c r="I492" i="3"/>
  <c r="H492" i="3"/>
  <c r="G492" i="3"/>
  <c r="E492" i="3"/>
  <c r="C492" i="3"/>
  <c r="F490" i="3"/>
  <c r="F488" i="3"/>
  <c r="M487" i="3"/>
  <c r="F487" i="3"/>
  <c r="M485" i="3"/>
  <c r="F485" i="3"/>
  <c r="M484" i="3"/>
  <c r="F484" i="3"/>
  <c r="M483" i="3"/>
  <c r="F483" i="3"/>
  <c r="F482" i="3"/>
  <c r="M481" i="3"/>
  <c r="F481" i="3"/>
  <c r="M480" i="3"/>
  <c r="F480" i="3"/>
  <c r="D479" i="3"/>
  <c r="K479" i="3"/>
  <c r="L479" i="3"/>
  <c r="J479" i="3"/>
  <c r="I479" i="3"/>
  <c r="H479" i="3"/>
  <c r="G479" i="3"/>
  <c r="E479" i="3"/>
  <c r="C479" i="3"/>
  <c r="M475" i="3"/>
  <c r="M474" i="3"/>
  <c r="F474" i="3"/>
  <c r="F472" i="3"/>
  <c r="M470" i="3"/>
  <c r="F470" i="3"/>
  <c r="M468" i="3"/>
  <c r="F468" i="3"/>
  <c r="M467" i="3"/>
  <c r="F467" i="3"/>
  <c r="D466" i="3"/>
  <c r="K466" i="3"/>
  <c r="L466" i="3"/>
  <c r="J466" i="3"/>
  <c r="I466" i="3"/>
  <c r="H466" i="3"/>
  <c r="G466" i="3"/>
  <c r="E466" i="3"/>
  <c r="C466" i="3"/>
  <c r="M465" i="3"/>
  <c r="F463" i="3"/>
  <c r="M462" i="3"/>
  <c r="F462" i="3"/>
  <c r="M461" i="3"/>
  <c r="F461" i="3"/>
  <c r="M460" i="3"/>
  <c r="F460" i="3"/>
  <c r="M459" i="3"/>
  <c r="F459" i="3"/>
  <c r="M457" i="3"/>
  <c r="F457" i="3"/>
  <c r="F456" i="3"/>
  <c r="M455" i="3"/>
  <c r="F455" i="3"/>
  <c r="M454" i="3"/>
  <c r="F454" i="3"/>
  <c r="D453" i="3"/>
  <c r="K453" i="3"/>
  <c r="L453" i="3"/>
  <c r="J453" i="3"/>
  <c r="I453" i="3"/>
  <c r="H453" i="3"/>
  <c r="G453" i="3"/>
  <c r="E453" i="3"/>
  <c r="C453" i="3"/>
  <c r="M448" i="3"/>
  <c r="F448" i="3"/>
  <c r="F446" i="3"/>
  <c r="M444" i="3"/>
  <c r="F444" i="3"/>
  <c r="M443" i="3"/>
  <c r="F443" i="3"/>
  <c r="M442" i="3"/>
  <c r="F442" i="3"/>
  <c r="M441" i="3"/>
  <c r="F441" i="3"/>
  <c r="D440" i="3"/>
  <c r="K440" i="3"/>
  <c r="L440" i="3"/>
  <c r="J440" i="3"/>
  <c r="I440" i="3"/>
  <c r="H440" i="3"/>
  <c r="G440" i="3"/>
  <c r="E440" i="3"/>
  <c r="C440" i="3"/>
  <c r="M435" i="3"/>
  <c r="F435" i="3"/>
  <c r="F434" i="3"/>
  <c r="M433" i="3"/>
  <c r="F433" i="3"/>
  <c r="F431" i="3"/>
  <c r="M430" i="3"/>
  <c r="F430" i="3"/>
  <c r="M429" i="3"/>
  <c r="F429" i="3"/>
  <c r="M428" i="3"/>
  <c r="F428" i="3"/>
  <c r="D427" i="3"/>
  <c r="K427" i="3"/>
  <c r="L427" i="3"/>
  <c r="J427" i="3"/>
  <c r="I427" i="3"/>
  <c r="H427" i="3"/>
  <c r="G427" i="3"/>
  <c r="E427" i="3"/>
  <c r="C427" i="3"/>
  <c r="F425" i="3"/>
  <c r="F423" i="3"/>
  <c r="M422" i="3"/>
  <c r="F422" i="3"/>
  <c r="M421" i="3"/>
  <c r="F421" i="3"/>
  <c r="M420" i="3"/>
  <c r="F420" i="3"/>
  <c r="M419" i="3"/>
  <c r="F419" i="3"/>
  <c r="M418" i="3"/>
  <c r="F418" i="3"/>
  <c r="M417" i="3"/>
  <c r="F417" i="3"/>
  <c r="M416" i="3"/>
  <c r="F416" i="3"/>
  <c r="M415" i="3"/>
  <c r="F415" i="3"/>
  <c r="A411" i="3"/>
  <c r="D380" i="3"/>
  <c r="K380" i="3"/>
  <c r="L380" i="3"/>
  <c r="J380" i="3"/>
  <c r="I380" i="3"/>
  <c r="H380" i="3"/>
  <c r="G380" i="3"/>
  <c r="E380" i="3"/>
  <c r="C380" i="3"/>
  <c r="M374" i="3"/>
  <c r="F374" i="3"/>
  <c r="D367" i="3"/>
  <c r="K367" i="3"/>
  <c r="L367" i="3"/>
  <c r="J367" i="3"/>
  <c r="I367" i="3"/>
  <c r="H367" i="3"/>
  <c r="G367" i="3"/>
  <c r="E367" i="3"/>
  <c r="C367" i="3"/>
  <c r="M363" i="3"/>
  <c r="M362" i="3"/>
  <c r="F362" i="3"/>
  <c r="M361" i="3"/>
  <c r="F361" i="3"/>
  <c r="M360" i="3"/>
  <c r="F360" i="3"/>
  <c r="F358" i="3"/>
  <c r="F357" i="3"/>
  <c r="M356" i="3"/>
  <c r="F356" i="3"/>
  <c r="N355" i="3"/>
  <c r="M355" i="3"/>
  <c r="F355" i="3"/>
  <c r="D354" i="3"/>
  <c r="K354" i="3"/>
  <c r="L354" i="3"/>
  <c r="J354" i="3"/>
  <c r="I354" i="3"/>
  <c r="H354" i="3"/>
  <c r="G354" i="3"/>
  <c r="E354" i="3"/>
  <c r="C354" i="3"/>
  <c r="F350" i="3"/>
  <c r="M349" i="3"/>
  <c r="F349" i="3"/>
  <c r="F347" i="3"/>
  <c r="F345" i="3"/>
  <c r="F344" i="3"/>
  <c r="M343" i="3"/>
  <c r="F343" i="3"/>
  <c r="M342" i="3"/>
  <c r="F342" i="3"/>
  <c r="D341" i="3"/>
  <c r="K341" i="3"/>
  <c r="L341" i="3"/>
  <c r="J341" i="3"/>
  <c r="I341" i="3"/>
  <c r="H341" i="3"/>
  <c r="G341" i="3"/>
  <c r="E341" i="3"/>
  <c r="C341" i="3"/>
  <c r="M336" i="3"/>
  <c r="M334" i="3"/>
  <c r="M330" i="3"/>
  <c r="F330" i="3"/>
  <c r="M329" i="3"/>
  <c r="F329" i="3"/>
  <c r="D328" i="3"/>
  <c r="K328" i="3"/>
  <c r="L328" i="3"/>
  <c r="J328" i="3"/>
  <c r="I328" i="3"/>
  <c r="H328" i="3"/>
  <c r="G328" i="3"/>
  <c r="E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D315" i="3"/>
  <c r="K315" i="3"/>
  <c r="L315" i="3"/>
  <c r="J315" i="3"/>
  <c r="I315" i="3"/>
  <c r="H315" i="3"/>
  <c r="G315" i="3"/>
  <c r="E315" i="3"/>
  <c r="C315" i="3"/>
  <c r="F310" i="3"/>
  <c r="M304" i="3"/>
  <c r="F304" i="3"/>
  <c r="N303" i="3"/>
  <c r="M303" i="3"/>
  <c r="F303" i="3"/>
  <c r="D302" i="3"/>
  <c r="K302" i="3"/>
  <c r="L302" i="3"/>
  <c r="J302" i="3"/>
  <c r="I302" i="3"/>
  <c r="H302" i="3"/>
  <c r="G302" i="3"/>
  <c r="E302" i="3"/>
  <c r="C302" i="3"/>
  <c r="N298" i="3"/>
  <c r="M297" i="3"/>
  <c r="F297" i="3"/>
  <c r="F295" i="3"/>
  <c r="F294" i="3"/>
  <c r="F293" i="3"/>
  <c r="M292" i="3"/>
  <c r="F292" i="3"/>
  <c r="M291" i="3"/>
  <c r="F291" i="3"/>
  <c r="N290" i="3"/>
  <c r="M290" i="3"/>
  <c r="F290" i="3"/>
  <c r="D289" i="3"/>
  <c r="K289" i="3"/>
  <c r="L289" i="3"/>
  <c r="J289" i="3"/>
  <c r="I289" i="3"/>
  <c r="H289" i="3"/>
  <c r="G289" i="3"/>
  <c r="E289" i="3"/>
  <c r="C289" i="3"/>
  <c r="M284" i="3"/>
  <c r="F284" i="3"/>
  <c r="F282" i="3"/>
  <c r="M278" i="3"/>
  <c r="F278" i="3"/>
  <c r="M277" i="3"/>
  <c r="F277" i="3"/>
  <c r="D276" i="3"/>
  <c r="K276" i="3"/>
  <c r="L276" i="3"/>
  <c r="J276" i="3"/>
  <c r="I276" i="3"/>
  <c r="H276" i="3"/>
  <c r="G276" i="3"/>
  <c r="E276" i="3"/>
  <c r="C276" i="3"/>
  <c r="M271" i="3"/>
  <c r="F271" i="3"/>
  <c r="N270" i="3"/>
  <c r="M270" i="3"/>
  <c r="F270" i="3"/>
  <c r="M269" i="3"/>
  <c r="F269" i="3"/>
  <c r="F267" i="3"/>
  <c r="F266" i="3"/>
  <c r="M265" i="3"/>
  <c r="F265" i="3"/>
  <c r="M264" i="3"/>
  <c r="F264" i="3"/>
  <c r="D263" i="3"/>
  <c r="K263" i="3"/>
  <c r="L263" i="3"/>
  <c r="J263" i="3"/>
  <c r="I263" i="3"/>
  <c r="H263" i="3"/>
  <c r="G263" i="3"/>
  <c r="E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D250" i="3"/>
  <c r="K250" i="3"/>
  <c r="L250" i="3"/>
  <c r="J250" i="3"/>
  <c r="I250" i="3"/>
  <c r="H250" i="3"/>
  <c r="G250" i="3"/>
  <c r="E250" i="3"/>
  <c r="C250" i="3"/>
  <c r="M245" i="3"/>
  <c r="F245" i="3"/>
  <c r="M243" i="3"/>
  <c r="F243" i="3"/>
  <c r="F241" i="3"/>
  <c r="F240" i="3"/>
  <c r="M239" i="3"/>
  <c r="F239" i="3"/>
  <c r="M238" i="3"/>
  <c r="F238" i="3"/>
  <c r="D237" i="3"/>
  <c r="K237" i="3"/>
  <c r="L237" i="3"/>
  <c r="J237" i="3"/>
  <c r="I237" i="3"/>
  <c r="H237" i="3"/>
  <c r="G237" i="3"/>
  <c r="E237" i="3"/>
  <c r="C237" i="3"/>
  <c r="N236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A221" i="3"/>
  <c r="D201" i="3"/>
  <c r="K201" i="3"/>
  <c r="L201" i="3"/>
  <c r="J201" i="3"/>
  <c r="I201" i="3"/>
  <c r="H201" i="3"/>
  <c r="G201" i="3"/>
  <c r="E201" i="3"/>
  <c r="C201" i="3"/>
  <c r="F196" i="3"/>
  <c r="F194" i="3"/>
  <c r="M190" i="3"/>
  <c r="F190" i="3"/>
  <c r="M189" i="3"/>
  <c r="F189" i="3"/>
  <c r="D188" i="3"/>
  <c r="K188" i="3"/>
  <c r="L188" i="3"/>
  <c r="J188" i="3"/>
  <c r="I188" i="3"/>
  <c r="H188" i="3"/>
  <c r="G188" i="3"/>
  <c r="E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D175" i="3"/>
  <c r="K175" i="3"/>
  <c r="L175" i="3"/>
  <c r="J175" i="3"/>
  <c r="I175" i="3"/>
  <c r="H175" i="3"/>
  <c r="G175" i="3"/>
  <c r="E175" i="3"/>
  <c r="C175" i="3"/>
  <c r="N171" i="3"/>
  <c r="F171" i="3"/>
  <c r="M170" i="3"/>
  <c r="F170" i="3"/>
  <c r="F168" i="3"/>
  <c r="M167" i="3"/>
  <c r="F167" i="3"/>
  <c r="F166" i="3"/>
  <c r="N165" i="3"/>
  <c r="F165" i="3"/>
  <c r="M164" i="3"/>
  <c r="F164" i="3"/>
  <c r="M163" i="3"/>
  <c r="F163" i="3"/>
  <c r="D162" i="3"/>
  <c r="K162" i="3"/>
  <c r="L162" i="3"/>
  <c r="J162" i="3"/>
  <c r="I162" i="3"/>
  <c r="H162" i="3"/>
  <c r="G162" i="3"/>
  <c r="E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J149" i="3"/>
  <c r="I149" i="3"/>
  <c r="H149" i="3"/>
  <c r="G149" i="3"/>
  <c r="E149" i="3"/>
  <c r="C149" i="3"/>
  <c r="M138" i="3"/>
  <c r="F138" i="3"/>
  <c r="M137" i="3"/>
  <c r="F137" i="3"/>
  <c r="D136" i="3"/>
  <c r="K136" i="3"/>
  <c r="L136" i="3"/>
  <c r="J136" i="3"/>
  <c r="I136" i="3"/>
  <c r="H136" i="3"/>
  <c r="G136" i="3"/>
  <c r="E136" i="3"/>
  <c r="F136" i="3"/>
  <c r="C136" i="3"/>
  <c r="N132" i="3"/>
  <c r="F132" i="3"/>
  <c r="N131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D123" i="3"/>
  <c r="K123" i="3"/>
  <c r="L123" i="3"/>
  <c r="J123" i="3"/>
  <c r="I123" i="3"/>
  <c r="H123" i="3"/>
  <c r="G123" i="3"/>
  <c r="E123" i="3"/>
  <c r="F123" i="3"/>
  <c r="C123" i="3"/>
  <c r="M118" i="3"/>
  <c r="F118" i="3"/>
  <c r="M116" i="3"/>
  <c r="F116" i="3"/>
  <c r="F115" i="3"/>
  <c r="F114" i="3"/>
  <c r="N113" i="3"/>
  <c r="F113" i="3"/>
  <c r="M112" i="3"/>
  <c r="F112" i="3"/>
  <c r="M111" i="3"/>
  <c r="F111" i="3"/>
  <c r="D110" i="3"/>
  <c r="K110" i="3"/>
  <c r="L110" i="3"/>
  <c r="J110" i="3"/>
  <c r="I110" i="3"/>
  <c r="H110" i="3"/>
  <c r="G110" i="3"/>
  <c r="E110" i="3"/>
  <c r="C110" i="3"/>
  <c r="F105" i="3"/>
  <c r="M99" i="3"/>
  <c r="F99" i="3"/>
  <c r="M98" i="3"/>
  <c r="F98" i="3"/>
  <c r="D97" i="3"/>
  <c r="K97" i="3"/>
  <c r="L97" i="3"/>
  <c r="J97" i="3"/>
  <c r="I97" i="3"/>
  <c r="H97" i="3"/>
  <c r="G97" i="3"/>
  <c r="E97" i="3"/>
  <c r="F97" i="3"/>
  <c r="C97" i="3"/>
  <c r="M92" i="3"/>
  <c r="F92" i="3"/>
  <c r="N88" i="3"/>
  <c r="M86" i="3"/>
  <c r="F86" i="3"/>
  <c r="M85" i="3"/>
  <c r="F85" i="3"/>
  <c r="D84" i="3"/>
  <c r="K84" i="3"/>
  <c r="L84" i="3"/>
  <c r="J84" i="3"/>
  <c r="I84" i="3"/>
  <c r="H84" i="3"/>
  <c r="G84" i="3"/>
  <c r="E84" i="3"/>
  <c r="C84" i="3"/>
  <c r="F81" i="3"/>
  <c r="F80" i="3"/>
  <c r="M79" i="3"/>
  <c r="F79" i="3"/>
  <c r="M77" i="3"/>
  <c r="F77" i="3"/>
  <c r="F76" i="3"/>
  <c r="F75" i="3"/>
  <c r="N74" i="3"/>
  <c r="M74" i="3"/>
  <c r="F74" i="3"/>
  <c r="M73" i="3"/>
  <c r="F73" i="3"/>
  <c r="M72" i="3"/>
  <c r="F72" i="3"/>
  <c r="D71" i="3"/>
  <c r="K71" i="3"/>
  <c r="L71" i="3"/>
  <c r="J71" i="3"/>
  <c r="I71" i="3"/>
  <c r="H71" i="3"/>
  <c r="G71" i="3"/>
  <c r="E71" i="3"/>
  <c r="C71" i="3"/>
  <c r="M66" i="3"/>
  <c r="F66" i="3"/>
  <c r="F64" i="3"/>
  <c r="F61" i="3"/>
  <c r="M60" i="3"/>
  <c r="F60" i="3"/>
  <c r="M59" i="3"/>
  <c r="F59" i="3"/>
  <c r="D58" i="3"/>
  <c r="K58" i="3"/>
  <c r="L58" i="3"/>
  <c r="J58" i="3"/>
  <c r="I58" i="3"/>
  <c r="H58" i="3"/>
  <c r="G58" i="3"/>
  <c r="E58" i="3"/>
  <c r="C58" i="3"/>
  <c r="M57" i="3"/>
  <c r="M56" i="3"/>
  <c r="F56" i="3"/>
  <c r="M54" i="3"/>
  <c r="F54" i="3"/>
  <c r="M53" i="3"/>
  <c r="F53" i="3"/>
  <c r="N52" i="3"/>
  <c r="M52" i="3"/>
  <c r="F52" i="3"/>
  <c r="M51" i="3"/>
  <c r="F51" i="3"/>
  <c r="M49" i="3"/>
  <c r="F49" i="3"/>
  <c r="M48" i="3"/>
  <c r="F48" i="3"/>
  <c r="M47" i="3"/>
  <c r="F47" i="3"/>
  <c r="M46" i="3"/>
  <c r="F46" i="3"/>
  <c r="D45" i="3"/>
  <c r="K45" i="3"/>
  <c r="L45" i="3"/>
  <c r="J45" i="3"/>
  <c r="I45" i="3"/>
  <c r="H45" i="3"/>
  <c r="G45" i="3"/>
  <c r="E45" i="3"/>
  <c r="C45" i="3"/>
  <c r="N41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D32" i="3"/>
  <c r="K32" i="3"/>
  <c r="L32" i="3"/>
  <c r="J32" i="3"/>
  <c r="I32" i="3"/>
  <c r="H32" i="3"/>
  <c r="G32" i="3"/>
  <c r="E32" i="3"/>
  <c r="C32" i="3"/>
  <c r="M27" i="3"/>
  <c r="F27" i="3"/>
  <c r="M25" i="3"/>
  <c r="F25" i="3"/>
  <c r="F23" i="3"/>
  <c r="M22" i="3"/>
  <c r="F22" i="3"/>
  <c r="M21" i="3"/>
  <c r="F21" i="3"/>
  <c r="M20" i="3"/>
  <c r="F20" i="3"/>
  <c r="D19" i="3"/>
  <c r="K19" i="3"/>
  <c r="L19" i="3"/>
  <c r="J19" i="3"/>
  <c r="I19" i="3"/>
  <c r="H19" i="3"/>
  <c r="G19" i="3"/>
  <c r="E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N9" i="3"/>
  <c r="M9" i="3"/>
  <c r="F9" i="3"/>
  <c r="M8" i="3"/>
  <c r="F8" i="3"/>
  <c r="M7" i="3"/>
  <c r="F7" i="3"/>
  <c r="H25" i="2"/>
  <c r="H27" i="2"/>
  <c r="G25" i="2"/>
  <c r="G27" i="2"/>
  <c r="D25" i="2"/>
  <c r="D27" i="2"/>
  <c r="E25" i="2"/>
  <c r="E27" i="2"/>
  <c r="C25" i="2"/>
  <c r="C27" i="2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/>
  <c r="H329" i="1"/>
  <c r="I329" i="1"/>
  <c r="J329" i="1"/>
  <c r="K329" i="1"/>
  <c r="H330" i="1"/>
  <c r="I330" i="1"/>
  <c r="J330" i="1"/>
  <c r="K330" i="1"/>
  <c r="M330" i="1"/>
  <c r="H331" i="1"/>
  <c r="I331" i="1"/>
  <c r="J331" i="1"/>
  <c r="K331" i="1"/>
  <c r="H332" i="1"/>
  <c r="I332" i="1"/>
  <c r="J332" i="1"/>
  <c r="K332" i="1"/>
  <c r="M332" i="1"/>
  <c r="H333" i="1"/>
  <c r="I333" i="1"/>
  <c r="J333" i="1"/>
  <c r="K333" i="1"/>
  <c r="H334" i="1"/>
  <c r="I334" i="1"/>
  <c r="J334" i="1"/>
  <c r="K334" i="1"/>
  <c r="M334" i="1"/>
  <c r="H335" i="1"/>
  <c r="I335" i="1"/>
  <c r="J335" i="1"/>
  <c r="K335" i="1"/>
  <c r="H336" i="1"/>
  <c r="I336" i="1"/>
  <c r="J336" i="1"/>
  <c r="K336" i="1"/>
  <c r="M336" i="1"/>
  <c r="H337" i="1"/>
  <c r="I337" i="1"/>
  <c r="J337" i="1"/>
  <c r="K337" i="1"/>
  <c r="H338" i="1"/>
  <c r="I338" i="1"/>
  <c r="J338" i="1"/>
  <c r="K338" i="1"/>
  <c r="M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E327" i="1"/>
  <c r="E328" i="1"/>
  <c r="E329" i="1"/>
  <c r="E330" i="1"/>
  <c r="E331" i="1"/>
  <c r="E332" i="1"/>
  <c r="E333" i="1"/>
  <c r="E334" i="1"/>
  <c r="E335" i="1"/>
  <c r="D336" i="1"/>
  <c r="E336" i="1"/>
  <c r="E337" i="1"/>
  <c r="D338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C326" i="1"/>
  <c r="F321" i="1"/>
  <c r="F319" i="1"/>
  <c r="F317" i="1"/>
  <c r="F316" i="1"/>
  <c r="M315" i="1"/>
  <c r="F315" i="1"/>
  <c r="M314" i="1"/>
  <c r="F314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L313" i="1"/>
  <c r="K313" i="1"/>
  <c r="M313" i="1"/>
  <c r="J313" i="1"/>
  <c r="I313" i="1"/>
  <c r="H313" i="1"/>
  <c r="G313" i="1"/>
  <c r="E313" i="1"/>
  <c r="F313" i="1"/>
  <c r="C313" i="1"/>
  <c r="F308" i="1"/>
  <c r="F306" i="1"/>
  <c r="F304" i="1"/>
  <c r="F301" i="1"/>
  <c r="L300" i="1"/>
  <c r="K300" i="1"/>
  <c r="J300" i="1"/>
  <c r="I300" i="1"/>
  <c r="H300" i="1"/>
  <c r="G300" i="1"/>
  <c r="E300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G219" i="1"/>
  <c r="E219" i="1"/>
  <c r="F219" i="1"/>
  <c r="D219" i="1"/>
  <c r="C219" i="1"/>
  <c r="M214" i="1"/>
  <c r="F214" i="1"/>
  <c r="M213" i="1"/>
  <c r="M212" i="1"/>
  <c r="F212" i="1"/>
  <c r="F210" i="1"/>
  <c r="F209" i="1"/>
  <c r="M208" i="1"/>
  <c r="F208" i="1"/>
  <c r="M207" i="1"/>
  <c r="F207" i="1"/>
  <c r="L206" i="1"/>
  <c r="K206" i="1"/>
  <c r="M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F185" i="1"/>
  <c r="C185" i="1"/>
  <c r="M180" i="1"/>
  <c r="F180" i="1"/>
  <c r="M178" i="1"/>
  <c r="F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F168" i="1"/>
  <c r="M167" i="1"/>
  <c r="F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F159" i="1"/>
  <c r="C159" i="1"/>
  <c r="M155" i="1"/>
  <c r="M154" i="1"/>
  <c r="M152" i="1"/>
  <c r="M150" i="1"/>
  <c r="M149" i="1"/>
  <c r="M148" i="1"/>
  <c r="M147" i="1"/>
  <c r="G143" i="1"/>
  <c r="A142" i="1"/>
  <c r="L138" i="1"/>
  <c r="K138" i="1"/>
  <c r="J138" i="1"/>
  <c r="I138" i="1"/>
  <c r="H138" i="1"/>
  <c r="G138" i="1"/>
  <c r="D138" i="1"/>
  <c r="F138" i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M125" i="1"/>
  <c r="K125" i="1"/>
  <c r="J125" i="1"/>
  <c r="I125" i="1"/>
  <c r="H125" i="1"/>
  <c r="G125" i="1"/>
  <c r="E125" i="1"/>
  <c r="F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M91" i="1"/>
  <c r="J91" i="1"/>
  <c r="I91" i="1"/>
  <c r="H91" i="1"/>
  <c r="G91" i="1"/>
  <c r="E91" i="1"/>
  <c r="F91" i="1"/>
  <c r="D91" i="1"/>
  <c r="C91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M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253" i="1"/>
  <c r="M185" i="1"/>
  <c r="F206" i="1"/>
  <c r="F31" i="1"/>
  <c r="M253" i="1"/>
  <c r="M266" i="1"/>
  <c r="M300" i="1"/>
  <c r="N160" i="1"/>
  <c r="N66" i="1"/>
  <c r="N255" i="1"/>
  <c r="N82" i="1"/>
  <c r="N199" i="1"/>
  <c r="N223" i="1"/>
  <c r="N32" i="1"/>
  <c r="F18" i="1"/>
  <c r="F44" i="1"/>
  <c r="M44" i="1"/>
  <c r="M65" i="1"/>
  <c r="M219" i="1"/>
  <c r="M159" i="1"/>
  <c r="M232" i="1"/>
  <c r="M172" i="1"/>
  <c r="F112" i="1"/>
  <c r="F78" i="1"/>
  <c r="M31" i="1"/>
  <c r="M326" i="1"/>
  <c r="J339" i="1"/>
  <c r="N30" i="1"/>
  <c r="N312" i="1"/>
  <c r="N265" i="1"/>
  <c r="N231" i="1"/>
  <c r="N184" i="1"/>
  <c r="N158" i="1"/>
  <c r="N137" i="1"/>
  <c r="N77" i="1"/>
  <c r="N43" i="1"/>
  <c r="N325" i="1"/>
  <c r="N299" i="1"/>
  <c r="N278" i="1"/>
  <c r="N252" i="1"/>
  <c r="N218" i="1"/>
  <c r="N124" i="1"/>
  <c r="N90" i="1"/>
  <c r="N171" i="1"/>
  <c r="N111" i="1"/>
  <c r="N168" i="1"/>
  <c r="N322" i="1"/>
  <c r="N296" i="1"/>
  <c r="N275" i="1"/>
  <c r="N249" i="1"/>
  <c r="N202" i="1"/>
  <c r="N121" i="1"/>
  <c r="N108" i="1"/>
  <c r="N87" i="1"/>
  <c r="N309" i="1"/>
  <c r="N262" i="1"/>
  <c r="N228" i="1"/>
  <c r="N181" i="1"/>
  <c r="N134" i="1"/>
  <c r="N74" i="1"/>
  <c r="N155" i="1"/>
  <c r="N40" i="1"/>
  <c r="N320" i="1"/>
  <c r="N294" i="1"/>
  <c r="N273" i="1"/>
  <c r="N247" i="1"/>
  <c r="N200" i="1"/>
  <c r="N119" i="1"/>
  <c r="N106" i="1"/>
  <c r="N85" i="1"/>
  <c r="N307" i="1"/>
  <c r="N260" i="1"/>
  <c r="N226" i="1"/>
  <c r="N179" i="1"/>
  <c r="N153" i="1"/>
  <c r="N38" i="1"/>
  <c r="N132" i="1"/>
  <c r="N72" i="1"/>
  <c r="N290" i="1"/>
  <c r="N115" i="1"/>
  <c r="N310" i="1"/>
  <c r="N263" i="1"/>
  <c r="N229" i="1"/>
  <c r="N182" i="1"/>
  <c r="N156" i="1"/>
  <c r="N135" i="1"/>
  <c r="N75" i="1"/>
  <c r="N41" i="1"/>
  <c r="N323" i="1"/>
  <c r="N297" i="1"/>
  <c r="N276" i="1"/>
  <c r="N250" i="1"/>
  <c r="N216" i="1"/>
  <c r="N203" i="1"/>
  <c r="N169" i="1"/>
  <c r="N109" i="1"/>
  <c r="N122" i="1"/>
  <c r="N88" i="1"/>
  <c r="N28" i="1"/>
  <c r="N324" i="1"/>
  <c r="N298" i="1"/>
  <c r="N277" i="1"/>
  <c r="N251" i="1"/>
  <c r="N217" i="1"/>
  <c r="N204" i="1"/>
  <c r="N170" i="1"/>
  <c r="N123" i="1"/>
  <c r="N110" i="1"/>
  <c r="N89" i="1"/>
  <c r="N311" i="1"/>
  <c r="N264" i="1"/>
  <c r="N230" i="1"/>
  <c r="N183" i="1"/>
  <c r="N157" i="1"/>
  <c r="N42" i="1"/>
  <c r="N136" i="1"/>
  <c r="N76" i="1"/>
  <c r="N321" i="1"/>
  <c r="N308" i="1"/>
  <c r="N261" i="1"/>
  <c r="N227" i="1"/>
  <c r="N180" i="1"/>
  <c r="N154" i="1"/>
  <c r="N133" i="1"/>
  <c r="N73" i="1"/>
  <c r="N39" i="1"/>
  <c r="N295" i="1"/>
  <c r="N274" i="1"/>
  <c r="N248" i="1"/>
  <c r="N201" i="1"/>
  <c r="N120" i="1"/>
  <c r="N86" i="1"/>
  <c r="N107" i="1"/>
  <c r="N319" i="1"/>
  <c r="N306" i="1"/>
  <c r="N259" i="1"/>
  <c r="N225" i="1"/>
  <c r="N152" i="1"/>
  <c r="N71" i="1"/>
  <c r="N293" i="1"/>
  <c r="N246" i="1"/>
  <c r="N118" i="1"/>
  <c r="N317" i="1"/>
  <c r="N116" i="1"/>
  <c r="F326" i="1"/>
  <c r="N177" i="1"/>
  <c r="N151" i="1"/>
  <c r="N117" i="1"/>
  <c r="N70" i="1"/>
  <c r="N305" i="1"/>
  <c r="N292" i="1"/>
  <c r="N258" i="1"/>
  <c r="N245" i="1"/>
  <c r="N224" i="1"/>
  <c r="F26" i="2"/>
  <c r="F45" i="3"/>
  <c r="M58" i="3"/>
  <c r="F58" i="3"/>
  <c r="F84" i="3"/>
  <c r="M97" i="3"/>
  <c r="M110" i="3"/>
  <c r="F110" i="3"/>
  <c r="F149" i="3"/>
  <c r="M149" i="3"/>
  <c r="M162" i="3"/>
  <c r="F162" i="3"/>
  <c r="F175" i="3"/>
  <c r="M188" i="3"/>
  <c r="F188" i="3"/>
  <c r="M315" i="3"/>
  <c r="F341" i="3"/>
  <c r="M354" i="3"/>
  <c r="F354" i="3"/>
  <c r="M380" i="3"/>
  <c r="F380" i="3"/>
  <c r="N442" i="3"/>
  <c r="M505" i="3"/>
  <c r="F505" i="3"/>
  <c r="N53" i="1"/>
  <c r="N210" i="1"/>
  <c r="N270" i="1"/>
  <c r="N257" i="1"/>
  <c r="N13" i="1"/>
  <c r="N127" i="1"/>
  <c r="N161" i="1"/>
  <c r="N267" i="1"/>
  <c r="F266" i="1"/>
  <c r="N35" i="1"/>
  <c r="M19" i="3"/>
  <c r="M32" i="3"/>
  <c r="F32" i="3"/>
  <c r="M123" i="3"/>
  <c r="M136" i="3"/>
  <c r="F237" i="3"/>
  <c r="M250" i="3"/>
  <c r="F250" i="3"/>
  <c r="M263" i="3"/>
  <c r="M289" i="3"/>
  <c r="F289" i="3"/>
  <c r="M302" i="3"/>
  <c r="F302" i="3"/>
  <c r="F328" i="3"/>
  <c r="F400" i="3"/>
  <c r="M427" i="3"/>
  <c r="M453" i="3"/>
  <c r="F453" i="3"/>
  <c r="M466" i="3"/>
  <c r="F466" i="3"/>
  <c r="M45" i="3"/>
  <c r="M71" i="3"/>
  <c r="F71" i="3"/>
  <c r="M175" i="3"/>
  <c r="M201" i="3"/>
  <c r="F201" i="3"/>
  <c r="M237" i="3"/>
  <c r="F276" i="3"/>
  <c r="M328" i="3"/>
  <c r="M341" i="3"/>
  <c r="M367" i="3"/>
  <c r="F367" i="3"/>
  <c r="N416" i="3"/>
  <c r="M479" i="3"/>
  <c r="N494" i="3"/>
  <c r="M518" i="3"/>
  <c r="F393" i="3"/>
  <c r="F263" i="3"/>
  <c r="F427" i="3"/>
  <c r="F479" i="3"/>
  <c r="F19" i="3"/>
  <c r="M84" i="3"/>
  <c r="M276" i="3"/>
  <c r="F315" i="3"/>
  <c r="M440" i="3"/>
  <c r="F440" i="3"/>
  <c r="F492" i="3"/>
  <c r="F518" i="3"/>
  <c r="M18" i="1"/>
  <c r="M112" i="1"/>
  <c r="M138" i="1"/>
  <c r="F172" i="1"/>
  <c r="F279" i="1"/>
  <c r="M279" i="1"/>
  <c r="F300" i="1"/>
  <c r="M520" i="3"/>
  <c r="N502" i="3"/>
  <c r="C531" i="3"/>
  <c r="N418" i="3"/>
  <c r="N462" i="3"/>
  <c r="N463" i="3"/>
  <c r="F25" i="2"/>
  <c r="G26" i="6"/>
  <c r="I26" i="6"/>
  <c r="M529" i="3"/>
  <c r="N430" i="3"/>
  <c r="N459" i="3"/>
  <c r="N475" i="3"/>
  <c r="N484" i="3"/>
  <c r="F405" i="3"/>
  <c r="M210" i="3"/>
  <c r="N99" i="3"/>
  <c r="N190" i="3"/>
  <c r="H339" i="1"/>
  <c r="N29" i="1"/>
  <c r="C26" i="5"/>
  <c r="H531" i="3"/>
  <c r="N226" i="3"/>
  <c r="D559" i="3"/>
  <c r="F559" i="3"/>
  <c r="N230" i="3"/>
  <c r="N244" i="3"/>
  <c r="N252" i="3"/>
  <c r="N253" i="3"/>
  <c r="N264" i="3"/>
  <c r="N272" i="3"/>
  <c r="N277" i="3"/>
  <c r="N334" i="3"/>
  <c r="N343" i="3"/>
  <c r="N344" i="3"/>
  <c r="N345" i="3"/>
  <c r="N347" i="3"/>
  <c r="N362" i="3"/>
  <c r="F397" i="3"/>
  <c r="F403" i="3"/>
  <c r="D554" i="3"/>
  <c r="D566" i="3"/>
  <c r="N13" i="3"/>
  <c r="N147" i="1"/>
  <c r="N100" i="1"/>
  <c r="N19" i="1"/>
  <c r="N174" i="1"/>
  <c r="N148" i="1"/>
  <c r="N165" i="1"/>
  <c r="N178" i="1"/>
  <c r="N291" i="1"/>
  <c r="N150" i="1"/>
  <c r="N114" i="1"/>
  <c r="N7" i="1"/>
  <c r="N22" i="1"/>
  <c r="N254" i="1"/>
  <c r="N113" i="1"/>
  <c r="N289" i="1"/>
  <c r="N24" i="1"/>
  <c r="F334" i="1"/>
  <c r="F332" i="1"/>
  <c r="F330" i="1"/>
  <c r="F328" i="1"/>
  <c r="N314" i="1"/>
  <c r="B26" i="5"/>
  <c r="M401" i="3"/>
  <c r="N228" i="3"/>
  <c r="N232" i="3"/>
  <c r="N239" i="3"/>
  <c r="N240" i="3"/>
  <c r="N241" i="3"/>
  <c r="N256" i="3"/>
  <c r="N268" i="3"/>
  <c r="N280" i="3"/>
  <c r="N282" i="3"/>
  <c r="N292" i="3"/>
  <c r="N293" i="3"/>
  <c r="N294" i="3"/>
  <c r="N295" i="3"/>
  <c r="N308" i="3"/>
  <c r="N310" i="3"/>
  <c r="N317" i="3"/>
  <c r="N318" i="3"/>
  <c r="N322" i="3"/>
  <c r="N329" i="3"/>
  <c r="N360" i="3"/>
  <c r="F395" i="3"/>
  <c r="F398" i="3"/>
  <c r="D406" i="3"/>
  <c r="N237" i="3"/>
  <c r="F394" i="3"/>
  <c r="H214" i="3"/>
  <c r="M393" i="3"/>
  <c r="M397" i="3"/>
  <c r="M405" i="3"/>
  <c r="F396" i="3"/>
  <c r="F399" i="3"/>
  <c r="F401" i="3"/>
  <c r="F402" i="3"/>
  <c r="F404" i="3"/>
  <c r="F563" i="3"/>
  <c r="F555" i="3"/>
  <c r="M395" i="3"/>
  <c r="M399" i="3"/>
  <c r="M403" i="3"/>
  <c r="C406" i="3"/>
  <c r="M212" i="3"/>
  <c r="N16" i="1"/>
  <c r="J214" i="3"/>
  <c r="N38" i="3"/>
  <c r="N54" i="3"/>
  <c r="N80" i="3"/>
  <c r="I214" i="3"/>
  <c r="M543" i="3"/>
  <c r="N11" i="3"/>
  <c r="N34" i="3"/>
  <c r="N76" i="3"/>
  <c r="N115" i="3"/>
  <c r="N128" i="3"/>
  <c r="N141" i="3"/>
  <c r="N154" i="3"/>
  <c r="I5" i="6"/>
  <c r="M567" i="3"/>
  <c r="M519" i="3"/>
  <c r="M524" i="3"/>
  <c r="N422" i="3"/>
  <c r="N431" i="3"/>
  <c r="N435" i="3"/>
  <c r="N471" i="3"/>
  <c r="F519" i="3"/>
  <c r="M394" i="3"/>
  <c r="M396" i="3"/>
  <c r="M398" i="3"/>
  <c r="M400" i="3"/>
  <c r="M402" i="3"/>
  <c r="M404" i="3"/>
  <c r="H406" i="3"/>
  <c r="L406" i="3"/>
  <c r="N225" i="3"/>
  <c r="N227" i="3"/>
  <c r="N229" i="3"/>
  <c r="N231" i="3"/>
  <c r="N233" i="3"/>
  <c r="N238" i="3"/>
  <c r="N243" i="3"/>
  <c r="N245" i="3"/>
  <c r="N251" i="3"/>
  <c r="N254" i="3"/>
  <c r="N258" i="3"/>
  <c r="N265" i="3"/>
  <c r="N266" i="3"/>
  <c r="N267" i="3"/>
  <c r="N269" i="3"/>
  <c r="N271" i="3"/>
  <c r="N275" i="3"/>
  <c r="N278" i="3"/>
  <c r="N284" i="3"/>
  <c r="N291" i="3"/>
  <c r="N297" i="3"/>
  <c r="N304" i="3"/>
  <c r="N316" i="3"/>
  <c r="N319" i="3"/>
  <c r="N323" i="3"/>
  <c r="N324" i="3"/>
  <c r="N330" i="3"/>
  <c r="N336" i="3"/>
  <c r="N349" i="3"/>
  <c r="N350" i="3"/>
  <c r="N356" i="3"/>
  <c r="N357" i="3"/>
  <c r="N358" i="3"/>
  <c r="N361" i="3"/>
  <c r="N363" i="3"/>
  <c r="N374" i="3"/>
  <c r="C566" i="3"/>
  <c r="F561" i="3"/>
  <c r="F557" i="3"/>
  <c r="M552" i="3"/>
  <c r="M206" i="3"/>
  <c r="M211" i="3"/>
  <c r="M213" i="3"/>
  <c r="K214" i="3"/>
  <c r="N20" i="3"/>
  <c r="N25" i="3"/>
  <c r="N49" i="3"/>
  <c r="N75" i="3"/>
  <c r="N81" i="3"/>
  <c r="N118" i="3"/>
  <c r="N137" i="3"/>
  <c r="N144" i="3"/>
  <c r="N163" i="3"/>
  <c r="N166" i="3"/>
  <c r="N170" i="3"/>
  <c r="N194" i="3"/>
  <c r="N196" i="3"/>
  <c r="F211" i="3"/>
  <c r="F212" i="3"/>
  <c r="F213" i="3"/>
  <c r="F27" i="2"/>
  <c r="M331" i="1"/>
  <c r="N198" i="1"/>
  <c r="M568" i="3"/>
  <c r="M576" i="3"/>
  <c r="M572" i="3"/>
  <c r="M523" i="3"/>
  <c r="M527" i="3"/>
  <c r="L531" i="3"/>
  <c r="M577" i="3"/>
  <c r="M578" i="3"/>
  <c r="M574" i="3"/>
  <c r="M570" i="3"/>
  <c r="M575" i="3"/>
  <c r="E579" i="3"/>
  <c r="C579" i="3"/>
  <c r="N420" i="3"/>
  <c r="N426" i="3"/>
  <c r="N428" i="3"/>
  <c r="N444" i="3"/>
  <c r="N448" i="3"/>
  <c r="N461" i="3"/>
  <c r="N472" i="3"/>
  <c r="N493" i="3"/>
  <c r="N506" i="3"/>
  <c r="N511" i="3"/>
  <c r="F522" i="3"/>
  <c r="F524" i="3"/>
  <c r="F526" i="3"/>
  <c r="E531" i="3"/>
  <c r="F568" i="3"/>
  <c r="F577" i="3"/>
  <c r="F575" i="3"/>
  <c r="H566" i="3"/>
  <c r="M564" i="3"/>
  <c r="F562" i="3"/>
  <c r="F560" i="3"/>
  <c r="F558" i="3"/>
  <c r="E406" i="3"/>
  <c r="F564" i="3"/>
  <c r="F565" i="3"/>
  <c r="E554" i="3"/>
  <c r="E580" i="3"/>
  <c r="M550" i="3"/>
  <c r="M204" i="3"/>
  <c r="M208" i="3"/>
  <c r="G214" i="3"/>
  <c r="L214" i="3"/>
  <c r="N36" i="3"/>
  <c r="N46" i="3"/>
  <c r="N66" i="3"/>
  <c r="N72" i="3"/>
  <c r="N79" i="3"/>
  <c r="N92" i="3"/>
  <c r="N111" i="3"/>
  <c r="N114" i="3"/>
  <c r="N127" i="3"/>
  <c r="N153" i="3"/>
  <c r="N155" i="3"/>
  <c r="N176" i="3"/>
  <c r="N181" i="3"/>
  <c r="G339" i="1"/>
  <c r="M337" i="1"/>
  <c r="M335" i="1"/>
  <c r="N215" i="1"/>
  <c r="N102" i="1"/>
  <c r="N62" i="1"/>
  <c r="N196" i="1"/>
  <c r="N15" i="1"/>
  <c r="I339" i="1"/>
  <c r="N130" i="1"/>
  <c r="N34" i="1"/>
  <c r="F337" i="1"/>
  <c r="N63" i="1"/>
  <c r="N104" i="1"/>
  <c r="C339" i="1"/>
  <c r="F338" i="1"/>
  <c r="F336" i="1"/>
  <c r="F335" i="1"/>
  <c r="F333" i="1"/>
  <c r="F331" i="1"/>
  <c r="J579" i="3"/>
  <c r="L579" i="3"/>
  <c r="H579" i="3"/>
  <c r="L589" i="3"/>
  <c r="G590" i="3"/>
  <c r="I590" i="3"/>
  <c r="H591" i="3"/>
  <c r="K591" i="3"/>
  <c r="H588" i="3"/>
  <c r="J588" i="3"/>
  <c r="L588" i="3"/>
  <c r="M573" i="3"/>
  <c r="M571" i="3"/>
  <c r="M569" i="3"/>
  <c r="K579" i="3"/>
  <c r="M521" i="3"/>
  <c r="M522" i="3"/>
  <c r="M525" i="3"/>
  <c r="M526" i="3"/>
  <c r="M528" i="3"/>
  <c r="M530" i="3"/>
  <c r="J531" i="3"/>
  <c r="K531" i="3"/>
  <c r="H589" i="3"/>
  <c r="K589" i="3"/>
  <c r="H590" i="3"/>
  <c r="J590" i="3"/>
  <c r="L591" i="3"/>
  <c r="G588" i="3"/>
  <c r="I588" i="3"/>
  <c r="K588" i="3"/>
  <c r="M588" i="3"/>
  <c r="F576" i="3"/>
  <c r="F578" i="3"/>
  <c r="N423" i="3"/>
  <c r="N425" i="3"/>
  <c r="N429" i="3"/>
  <c r="N455" i="3"/>
  <c r="N456" i="3"/>
  <c r="N468" i="3"/>
  <c r="N477" i="3"/>
  <c r="N481" i="3"/>
  <c r="N482" i="3"/>
  <c r="N486" i="3"/>
  <c r="N488" i="3"/>
  <c r="N490" i="3"/>
  <c r="N501" i="3"/>
  <c r="N507" i="3"/>
  <c r="N512" i="3"/>
  <c r="F520" i="3"/>
  <c r="F521" i="3"/>
  <c r="F523" i="3"/>
  <c r="F525" i="3"/>
  <c r="F527" i="3"/>
  <c r="F528" i="3"/>
  <c r="F529" i="3"/>
  <c r="F530" i="3"/>
  <c r="E591" i="3"/>
  <c r="E590" i="3"/>
  <c r="E589" i="3"/>
  <c r="J566" i="3"/>
  <c r="L566" i="3"/>
  <c r="G589" i="3"/>
  <c r="I589" i="3"/>
  <c r="J589" i="3"/>
  <c r="L590" i="3"/>
  <c r="G591" i="3"/>
  <c r="I591" i="3"/>
  <c r="J591" i="3"/>
  <c r="J406" i="3"/>
  <c r="M562" i="3"/>
  <c r="M563" i="3"/>
  <c r="M565" i="3"/>
  <c r="M555" i="3"/>
  <c r="G587" i="3"/>
  <c r="G585" i="3"/>
  <c r="G583" i="3"/>
  <c r="I587" i="3"/>
  <c r="I585" i="3"/>
  <c r="I583" i="3"/>
  <c r="N394" i="3"/>
  <c r="N554" i="3"/>
  <c r="F556" i="3"/>
  <c r="N396" i="3"/>
  <c r="N556" i="3"/>
  <c r="C589" i="3"/>
  <c r="C590" i="3"/>
  <c r="C591" i="3"/>
  <c r="C588" i="3"/>
  <c r="D588" i="3"/>
  <c r="K590" i="3"/>
  <c r="M551" i="3"/>
  <c r="M549" i="3"/>
  <c r="D589" i="3"/>
  <c r="F550" i="3"/>
  <c r="D591" i="3"/>
  <c r="F552" i="3"/>
  <c r="D590" i="3"/>
  <c r="F551" i="3"/>
  <c r="N7" i="3"/>
  <c r="N10" i="3"/>
  <c r="N12" i="3"/>
  <c r="N14" i="3"/>
  <c r="N15" i="3"/>
  <c r="N16" i="3"/>
  <c r="N17" i="3"/>
  <c r="N18" i="3"/>
  <c r="N22" i="3"/>
  <c r="N23" i="3"/>
  <c r="N27" i="3"/>
  <c r="N33" i="3"/>
  <c r="N35" i="3"/>
  <c r="N37" i="3"/>
  <c r="N40" i="3"/>
  <c r="N43" i="3"/>
  <c r="N48" i="3"/>
  <c r="N51" i="3"/>
  <c r="N53" i="3"/>
  <c r="N56" i="3"/>
  <c r="N59" i="3"/>
  <c r="N61" i="3"/>
  <c r="N64" i="3"/>
  <c r="N73" i="3"/>
  <c r="N77" i="3"/>
  <c r="N85" i="3"/>
  <c r="N90" i="3"/>
  <c r="N98" i="3"/>
  <c r="N103" i="3"/>
  <c r="N105" i="3"/>
  <c r="N116" i="3"/>
  <c r="N124" i="3"/>
  <c r="N126" i="3"/>
  <c r="N129" i="3"/>
  <c r="N134" i="3"/>
  <c r="N139" i="3"/>
  <c r="N142" i="3"/>
  <c r="N150" i="3"/>
  <c r="N152" i="3"/>
  <c r="N157" i="3"/>
  <c r="N158" i="3"/>
  <c r="N167" i="3"/>
  <c r="N168" i="3"/>
  <c r="N178" i="3"/>
  <c r="N179" i="3"/>
  <c r="N182" i="3"/>
  <c r="N183" i="3"/>
  <c r="N189" i="3"/>
  <c r="D214" i="3"/>
  <c r="N203" i="3"/>
  <c r="N542" i="3"/>
  <c r="K339" i="1"/>
  <c r="D339" i="1"/>
  <c r="N44" i="1"/>
  <c r="N14" i="1"/>
  <c r="N25" i="1"/>
  <c r="N211" i="1"/>
  <c r="F329" i="1"/>
  <c r="N175" i="1"/>
  <c r="N303" i="1"/>
  <c r="N269" i="1"/>
  <c r="N149" i="1"/>
  <c r="N209" i="1"/>
  <c r="N21" i="1"/>
  <c r="N12" i="1"/>
  <c r="N83" i="1"/>
  <c r="N205" i="1"/>
  <c r="G579" i="3"/>
  <c r="I579" i="3"/>
  <c r="G582" i="3"/>
  <c r="I582" i="3"/>
  <c r="G584" i="3"/>
  <c r="I584" i="3"/>
  <c r="G586" i="3"/>
  <c r="I586" i="3"/>
  <c r="G531" i="3"/>
  <c r="I531" i="3"/>
  <c r="D587" i="3"/>
  <c r="F574" i="3"/>
  <c r="D586" i="3"/>
  <c r="F573" i="3"/>
  <c r="D585" i="3"/>
  <c r="F572" i="3"/>
  <c r="D584" i="3"/>
  <c r="F571" i="3"/>
  <c r="D583" i="3"/>
  <c r="F570" i="3"/>
  <c r="D582" i="3"/>
  <c r="F569" i="3"/>
  <c r="D579" i="3"/>
  <c r="F567" i="3"/>
  <c r="N415" i="3"/>
  <c r="N417" i="3"/>
  <c r="N419" i="3"/>
  <c r="N421" i="3"/>
  <c r="N433" i="3"/>
  <c r="N434" i="3"/>
  <c r="N441" i="3"/>
  <c r="N443" i="3"/>
  <c r="N445" i="3"/>
  <c r="N446" i="3"/>
  <c r="N454" i="3"/>
  <c r="N457" i="3"/>
  <c r="N460" i="3"/>
  <c r="N467" i="3"/>
  <c r="N470" i="3"/>
  <c r="N474" i="3"/>
  <c r="N480" i="3"/>
  <c r="N483" i="3"/>
  <c r="N485" i="3"/>
  <c r="N487" i="3"/>
  <c r="N495" i="3"/>
  <c r="N496" i="3"/>
  <c r="N498" i="3"/>
  <c r="N500" i="3"/>
  <c r="N509" i="3"/>
  <c r="N513" i="3"/>
  <c r="D531" i="3"/>
  <c r="N519" i="3"/>
  <c r="N567" i="3"/>
  <c r="G566" i="3"/>
  <c r="G580" i="3"/>
  <c r="I566" i="3"/>
  <c r="I580" i="3"/>
  <c r="M561" i="3"/>
  <c r="K587" i="3"/>
  <c r="M560" i="3"/>
  <c r="K586" i="3"/>
  <c r="M559" i="3"/>
  <c r="K585" i="3"/>
  <c r="M558" i="3"/>
  <c r="K584" i="3"/>
  <c r="M557" i="3"/>
  <c r="K583" i="3"/>
  <c r="M556" i="3"/>
  <c r="K582" i="3"/>
  <c r="K566" i="3"/>
  <c r="M554" i="3"/>
  <c r="K580" i="3"/>
  <c r="G406" i="3"/>
  <c r="I406" i="3"/>
  <c r="K406" i="3"/>
  <c r="G581" i="3"/>
  <c r="H581" i="3"/>
  <c r="I581" i="3"/>
  <c r="J581" i="3"/>
  <c r="L581" i="3"/>
  <c r="H587" i="3"/>
  <c r="H586" i="3"/>
  <c r="H585" i="3"/>
  <c r="H584" i="3"/>
  <c r="H583" i="3"/>
  <c r="H582" i="3"/>
  <c r="J587" i="3"/>
  <c r="J586" i="3"/>
  <c r="J585" i="3"/>
  <c r="J584" i="3"/>
  <c r="J583" i="3"/>
  <c r="J582" i="3"/>
  <c r="L587" i="3"/>
  <c r="L585" i="3"/>
  <c r="L583" i="3"/>
  <c r="L582" i="3"/>
  <c r="C581" i="3"/>
  <c r="E581" i="3"/>
  <c r="C587" i="3"/>
  <c r="C586" i="3"/>
  <c r="C585" i="3"/>
  <c r="C584" i="3"/>
  <c r="C583" i="3"/>
  <c r="C582" i="3"/>
  <c r="M542" i="3"/>
  <c r="K581" i="3"/>
  <c r="M581" i="3"/>
  <c r="G553" i="3"/>
  <c r="I553" i="3"/>
  <c r="K553" i="3"/>
  <c r="M203" i="3"/>
  <c r="D581" i="3"/>
  <c r="F542" i="3"/>
  <c r="D553" i="3"/>
  <c r="N8" i="3"/>
  <c r="N21" i="3"/>
  <c r="N47" i="3"/>
  <c r="N60" i="3"/>
  <c r="N86" i="3"/>
  <c r="N112" i="3"/>
  <c r="N125" i="3"/>
  <c r="N138" i="3"/>
  <c r="N151" i="3"/>
  <c r="N164" i="3"/>
  <c r="N177" i="3"/>
  <c r="F203" i="3"/>
  <c r="M327" i="1"/>
  <c r="M333" i="1"/>
  <c r="M329" i="1"/>
  <c r="L339" i="1"/>
  <c r="E339" i="1"/>
  <c r="N166" i="1"/>
  <c r="N271" i="1"/>
  <c r="N23" i="1"/>
  <c r="N164" i="1"/>
  <c r="N243" i="1"/>
  <c r="N68" i="1"/>
  <c r="N222" i="1"/>
  <c r="N81" i="1"/>
  <c r="N162" i="1"/>
  <c r="N256" i="1"/>
  <c r="N242" i="1"/>
  <c r="N20" i="1"/>
  <c r="N268" i="1"/>
  <c r="N208" i="1"/>
  <c r="N8" i="1"/>
  <c r="N57" i="1"/>
  <c r="N10" i="1"/>
  <c r="N27" i="1"/>
  <c r="N36" i="1"/>
  <c r="N213" i="1"/>
  <c r="N61" i="1"/>
  <c r="N221" i="1"/>
  <c r="N55" i="1"/>
  <c r="N128" i="1"/>
  <c r="N59" i="1"/>
  <c r="N316" i="1"/>
  <c r="H580" i="3"/>
  <c r="H553" i="3"/>
  <c r="J580" i="3"/>
  <c r="J553" i="3"/>
  <c r="L586" i="3"/>
  <c r="M547" i="3"/>
  <c r="L584" i="3"/>
  <c r="M545" i="3"/>
  <c r="L580" i="3"/>
  <c r="L553" i="3"/>
  <c r="M548" i="3"/>
  <c r="M546" i="3"/>
  <c r="M544" i="3"/>
  <c r="M202" i="3"/>
  <c r="M205" i="3"/>
  <c r="M207" i="3"/>
  <c r="M209" i="3"/>
  <c r="M541" i="3"/>
  <c r="C580" i="3"/>
  <c r="C553" i="3"/>
  <c r="E588" i="3"/>
  <c r="F549" i="3"/>
  <c r="E587" i="3"/>
  <c r="F548" i="3"/>
  <c r="E586" i="3"/>
  <c r="F547" i="3"/>
  <c r="E585" i="3"/>
  <c r="F546" i="3"/>
  <c r="E584" i="3"/>
  <c r="F545" i="3"/>
  <c r="E583" i="3"/>
  <c r="F544" i="3"/>
  <c r="E582" i="3"/>
  <c r="F543" i="3"/>
  <c r="E553" i="3"/>
  <c r="F541" i="3"/>
  <c r="F202" i="3"/>
  <c r="F204" i="3"/>
  <c r="F205" i="3"/>
  <c r="F206" i="3"/>
  <c r="F207" i="3"/>
  <c r="F208" i="3"/>
  <c r="F209" i="3"/>
  <c r="F210" i="3"/>
  <c r="C214" i="3"/>
  <c r="E214" i="3"/>
  <c r="N241" i="1"/>
  <c r="N194" i="1"/>
  <c r="N6" i="1"/>
  <c r="N207" i="1"/>
  <c r="N173" i="1"/>
  <c r="N56" i="1"/>
  <c r="N101" i="1"/>
  <c r="N69" i="1"/>
  <c r="N176" i="1"/>
  <c r="N26" i="1"/>
  <c r="N84" i="1"/>
  <c r="N60" i="1"/>
  <c r="N131" i="1"/>
  <c r="N214" i="1"/>
  <c r="N37" i="1"/>
  <c r="N212" i="1"/>
  <c r="N105" i="1"/>
  <c r="N129" i="1"/>
  <c r="N103" i="1"/>
  <c r="N197" i="1"/>
  <c r="N244" i="1"/>
  <c r="N304" i="1"/>
  <c r="N195" i="1"/>
  <c r="N67" i="1"/>
  <c r="N54" i="1"/>
  <c r="N33" i="1"/>
  <c r="N80" i="1"/>
  <c r="N302" i="1"/>
  <c r="N17" i="1"/>
  <c r="N11" i="1"/>
  <c r="N272" i="1"/>
  <c r="N167" i="1"/>
  <c r="N288" i="1"/>
  <c r="N126" i="1"/>
  <c r="N58" i="1"/>
  <c r="N163" i="1"/>
  <c r="N9" i="1"/>
  <c r="N64" i="1"/>
  <c r="F327" i="1"/>
  <c r="N79" i="1"/>
  <c r="N220" i="1"/>
  <c r="N31" i="1"/>
  <c r="N393" i="3"/>
  <c r="N333" i="1"/>
  <c r="N400" i="3"/>
  <c r="N560" i="3"/>
  <c r="N328" i="3"/>
  <c r="N403" i="3"/>
  <c r="N563" i="3"/>
  <c r="N397" i="3"/>
  <c r="N557" i="3"/>
  <c r="N398" i="3"/>
  <c r="N558" i="3"/>
  <c r="N341" i="3"/>
  <c r="N250" i="3"/>
  <c r="F406" i="3"/>
  <c r="N405" i="3"/>
  <c r="N565" i="3"/>
  <c r="N315" i="3"/>
  <c r="N302" i="3"/>
  <c r="N401" i="3"/>
  <c r="N561" i="3"/>
  <c r="N329" i="1"/>
  <c r="N334" i="1"/>
  <c r="D580" i="3"/>
  <c r="D592" i="3"/>
  <c r="N587" i="3"/>
  <c r="F579" i="3"/>
  <c r="N395" i="3"/>
  <c r="N555" i="3"/>
  <c r="F590" i="3"/>
  <c r="F339" i="1"/>
  <c r="N138" i="1"/>
  <c r="N335" i="1"/>
  <c r="N326" i="1"/>
  <c r="M406" i="3"/>
  <c r="N406" i="3"/>
  <c r="N566" i="3"/>
  <c r="N402" i="3"/>
  <c r="N562" i="3"/>
  <c r="N380" i="3"/>
  <c r="N404" i="3"/>
  <c r="N564" i="3"/>
  <c r="N399" i="3"/>
  <c r="N559" i="3"/>
  <c r="N354" i="3"/>
  <c r="N289" i="3"/>
  <c r="N276" i="3"/>
  <c r="N263" i="3"/>
  <c r="N367" i="3"/>
  <c r="F214" i="3"/>
  <c r="F588" i="3"/>
  <c r="M339" i="1"/>
  <c r="N206" i="3"/>
  <c r="N545" i="3"/>
  <c r="N208" i="3"/>
  <c r="N547" i="3"/>
  <c r="N204" i="3"/>
  <c r="N543" i="3"/>
  <c r="N188" i="3"/>
  <c r="N71" i="3"/>
  <c r="M214" i="3"/>
  <c r="F587" i="3"/>
  <c r="M566" i="3"/>
  <c r="M590" i="3"/>
  <c r="F553" i="3"/>
  <c r="N209" i="3"/>
  <c r="N548" i="3"/>
  <c r="N207" i="3"/>
  <c r="N546" i="3"/>
  <c r="N205" i="3"/>
  <c r="N544" i="3"/>
  <c r="N202" i="3"/>
  <c r="N541" i="3"/>
  <c r="N201" i="3"/>
  <c r="N32" i="3"/>
  <c r="N338" i="1"/>
  <c r="N18" i="1"/>
  <c r="N65" i="1"/>
  <c r="N91" i="1"/>
  <c r="N327" i="1"/>
  <c r="N328" i="1"/>
  <c r="N253" i="1"/>
  <c r="N332" i="1"/>
  <c r="M531" i="3"/>
  <c r="M579" i="3"/>
  <c r="F554" i="3"/>
  <c r="E566" i="3"/>
  <c r="F566" i="3"/>
  <c r="F581" i="3"/>
  <c r="M589" i="3"/>
  <c r="N212" i="3"/>
  <c r="N551" i="3"/>
  <c r="N313" i="1"/>
  <c r="N159" i="1"/>
  <c r="N330" i="1"/>
  <c r="N125" i="1"/>
  <c r="N336" i="1"/>
  <c r="N232" i="1"/>
  <c r="N219" i="1"/>
  <c r="N185" i="1"/>
  <c r="N78" i="1"/>
  <c r="N331" i="1"/>
  <c r="N266" i="1"/>
  <c r="N300" i="1"/>
  <c r="N112" i="1"/>
  <c r="N206" i="1"/>
  <c r="N172" i="1"/>
  <c r="N337" i="1"/>
  <c r="N279" i="1"/>
  <c r="M591" i="3"/>
  <c r="F591" i="3"/>
  <c r="F589" i="3"/>
  <c r="M583" i="3"/>
  <c r="M585" i="3"/>
  <c r="M587" i="3"/>
  <c r="I592" i="3"/>
  <c r="F582" i="3"/>
  <c r="F583" i="3"/>
  <c r="F584" i="3"/>
  <c r="F585" i="3"/>
  <c r="F586" i="3"/>
  <c r="C592" i="3"/>
  <c r="M584" i="3"/>
  <c r="M586" i="3"/>
  <c r="J592" i="3"/>
  <c r="H592" i="3"/>
  <c r="M553" i="3"/>
  <c r="K592" i="3"/>
  <c r="G592" i="3"/>
  <c r="N214" i="3"/>
  <c r="N553" i="3"/>
  <c r="N149" i="3"/>
  <c r="N123" i="3"/>
  <c r="N58" i="3"/>
  <c r="N213" i="3"/>
  <c r="N552" i="3"/>
  <c r="N211" i="3"/>
  <c r="N550" i="3"/>
  <c r="N175" i="3"/>
  <c r="N162" i="3"/>
  <c r="N136" i="3"/>
  <c r="N110" i="3"/>
  <c r="N45" i="3"/>
  <c r="N19" i="3"/>
  <c r="N210" i="3"/>
  <c r="N549" i="3"/>
  <c r="N97" i="3"/>
  <c r="N84" i="3"/>
  <c r="M582" i="3"/>
  <c r="N526" i="3"/>
  <c r="N574" i="3"/>
  <c r="N524" i="3"/>
  <c r="N572" i="3"/>
  <c r="N522" i="3"/>
  <c r="N570" i="3"/>
  <c r="N530" i="3"/>
  <c r="N578" i="3"/>
  <c r="N529" i="3"/>
  <c r="N577" i="3"/>
  <c r="N528" i="3"/>
  <c r="N576" i="3"/>
  <c r="N527" i="3"/>
  <c r="N575" i="3"/>
  <c r="N520" i="3"/>
  <c r="N568" i="3"/>
  <c r="F531" i="3"/>
  <c r="N479" i="3"/>
  <c r="N466" i="3"/>
  <c r="N453" i="3"/>
  <c r="N440" i="3"/>
  <c r="N531" i="3"/>
  <c r="N579" i="3"/>
  <c r="N518" i="3"/>
  <c r="N505" i="3"/>
  <c r="N492" i="3"/>
  <c r="N427" i="3"/>
  <c r="N525" i="3"/>
  <c r="N573" i="3"/>
  <c r="N523" i="3"/>
  <c r="N571" i="3"/>
  <c r="N521" i="3"/>
  <c r="N569" i="3"/>
  <c r="L592" i="3"/>
  <c r="M580" i="3"/>
  <c r="E592" i="3"/>
  <c r="F580" i="3"/>
  <c r="N592" i="3"/>
  <c r="F592" i="3"/>
  <c r="N585" i="3"/>
  <c r="N583" i="3"/>
  <c r="N584" i="3"/>
  <c r="N586" i="3"/>
  <c r="N581" i="3"/>
  <c r="N591" i="3"/>
  <c r="N588" i="3"/>
  <c r="N580" i="3"/>
  <c r="N582" i="3"/>
  <c r="N590" i="3"/>
  <c r="N589" i="3"/>
  <c r="M592" i="3"/>
</calcChain>
</file>

<file path=xl/sharedStrings.xml><?xml version="1.0" encoding="utf-8"?>
<sst xmlns="http://schemas.openxmlformats.org/spreadsheetml/2006/main" count="1383" uniqueCount="132">
  <si>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</si>
  <si>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</si>
  <si>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</si>
  <si>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</si>
  <si>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</si>
  <si>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</si>
  <si>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</si>
  <si>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</si>
  <si>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</si>
  <si>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</si>
  <si>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</si>
  <si>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</si>
  <si>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</si>
  <si>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</si>
  <si>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</si>
  <si>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</si>
  <si>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</si>
  <si>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</si>
  <si>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</si>
  <si>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</si>
  <si>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</si>
  <si>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</si>
  <si>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</si>
  <si>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</si>
  <si>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</si>
  <si>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</si>
  <si>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</si>
  <si>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</si>
  <si>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</si>
  <si>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</si>
  <si>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</si>
  <si>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</si>
  <si>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</si>
  <si>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</si>
  <si>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</si>
  <si>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</si>
  <si>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</si>
  <si>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</si>
  <si>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</si>
  <si>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</si>
  <si>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</si>
  <si>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</si>
  <si>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</si>
  <si>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</si>
  <si>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</si>
  <si>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</si>
  <si>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</si>
  <si>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</si>
  <si>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</si>
  <si>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</si>
  <si>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</si>
  <si>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</si>
  <si>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</si>
  <si>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</si>
  <si>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</si>
  <si>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</si>
  <si>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</si>
  <si>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</si>
  <si>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</si>
  <si>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</si>
  <si>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</si>
  <si>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</si>
  <si>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</si>
  <si>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</si>
  <si>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</si>
  <si>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</si>
  <si>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</si>
  <si>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</si>
  <si>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</si>
  <si>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</si>
  <si>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</si>
  <si>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</si>
  <si>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</si>
  <si>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</si>
  <si>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</si>
  <si>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</si>
  <si>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</si>
  <si>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</si>
  <si>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</si>
  <si>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</si>
  <si>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</si>
  <si>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</si>
  <si>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</si>
  <si>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</si>
  <si>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</si>
  <si>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</si>
  <si>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</si>
  <si>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</si>
  <si>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</si>
  <si>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</si>
  <si>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</si>
  <si>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</si>
  <si>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</si>
  <si>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</si>
  <si>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</si>
  <si>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</si>
  <si>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</si>
  <si>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</si>
  <si>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</si>
  <si>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</si>
  <si>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</si>
  <si>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</si>
  <si>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</si>
  <si>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</si>
  <si>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</si>
  <si>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</si>
  <si>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</si>
  <si>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</si>
  <si>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</si>
  <si>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</si>
  <si>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</si>
  <si>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</si>
  <si>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</si>
  <si>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</si>
  <si>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</si>
  <si>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</si>
  <si>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</si>
  <si>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</si>
  <si>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</si>
  <si>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2023年丹东市电销业务统计表</t>
    <phoneticPr fontId="20" type="noConversion"/>
  </si>
  <si>
    <t>宽甸县1月财产保险业务统计表</t>
    <phoneticPr fontId="20" type="noConversion"/>
  </si>
  <si>
    <t>2023年各财险公司摩托车交强险承保情况表</t>
    <phoneticPr fontId="20" type="noConversion"/>
  </si>
  <si>
    <t>2023年1-8月县域财产保险业务统计表</t>
    <phoneticPr fontId="20" type="noConversion"/>
  </si>
  <si>
    <t>东港市1-8月财产保险业务统计表</t>
    <phoneticPr fontId="20" type="noConversion"/>
  </si>
  <si>
    <t>财字3号表                                             （2023年8月）                                           单位：万元</t>
    <phoneticPr fontId="20" type="noConversion"/>
  </si>
  <si>
    <r>
      <t>2023年</t>
    </r>
    <r>
      <rPr>
        <b/>
        <u/>
        <sz val="20"/>
        <rFont val="仿宋_GB2312"/>
        <charset val="134"/>
      </rPr>
      <t xml:space="preserve">1-8月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</si>
  <si>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1-8月“出租车”承保情况统计表</t>
    <phoneticPr fontId="41" type="noConversion"/>
  </si>
  <si>
    <t>（2023年8月）</t>
    <phoneticPr fontId="20" type="noConversion"/>
  </si>
  <si>
    <t>2023年1-8月丹东市财产保险业务统计表</t>
    <phoneticPr fontId="20" type="noConversion"/>
  </si>
  <si>
    <t>凤城市1-8月财产保险业务统计表</t>
    <phoneticPr fontId="20" type="noConversion"/>
  </si>
  <si>
    <t>中华联合财险</t>
    <phoneticPr fontId="20" type="noConversion"/>
  </si>
  <si>
    <t>英大泰和财险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</si>
</sst>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  <numFmt numFmtId="181" formatCode="0.0000_ 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3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/>
    <xf numFmtId="177" fontId="6" fillId="0" borderId="24" xfId="0" applyNumberFormat="1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22" fillId="0" borderId="24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6" fillId="0" borderId="4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/>
    <xf numFmtId="181" fontId="6" fillId="0" borderId="4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>
      <alignment vertical="center"/>
    </xf>
    <xf numFmtId="181" fontId="6" fillId="0" borderId="18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176" fontId="23" fillId="0" borderId="24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27" fillId="0" borderId="24" xfId="0" applyNumberFormat="1" applyFont="1" applyFill="1" applyBorder="1" applyAlignment="1">
      <alignment horizontal="right" vertical="center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9"/>
  <sheetViews>
    <sheetView tabSelected="1" topLeftCell="A315" workbookViewId="0">
      <selection activeCell="A327" sqref="A327:N339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7" customWidth="1"/>
    <col min="7" max="7" width="9.125" style="8" customWidth="1"/>
    <col min="8" max="8" width="11.5" style="8" customWidth="1"/>
    <col min="9" max="12" width="9.125" style="8" customWidth="1"/>
    <col min="13" max="13" width="10.625" style="219" customWidth="1"/>
    <col min="14" max="14" width="9.125" style="157" customWidth="1"/>
    <col min="15" max="16384" width="9" style="8"/>
  </cols>
  <sheetData>
    <row r="1" spans="1:14" s="57" customFormat="1" ht="18.75">
      <c r="A1" s="235" t="s">
        <v>128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57" customFormat="1" ht="14.25" thickBot="1">
      <c r="B2" s="59" t="s">
        <v>0</v>
      </c>
      <c r="C2" s="58"/>
      <c r="D2" s="58"/>
      <c r="F2" s="152"/>
      <c r="G2" s="73" t="s">
        <v>127</v>
      </c>
      <c r="H2" s="58"/>
      <c r="I2" s="58"/>
      <c r="J2" s="58"/>
      <c r="K2" s="58"/>
      <c r="L2" s="59" t="s">
        <v>1</v>
      </c>
      <c r="M2" s="211"/>
      <c r="N2" s="165"/>
    </row>
    <row r="3" spans="1:14" s="57" customFormat="1" ht="13.5" customHeight="1">
      <c r="A3" s="231" t="s">
        <v>115</v>
      </c>
      <c r="B3" s="162" t="s">
        <v>3</v>
      </c>
      <c r="C3" s="236" t="s">
        <v>4</v>
      </c>
      <c r="D3" s="236"/>
      <c r="E3" s="236"/>
      <c r="F3" s="237"/>
      <c r="G3" s="236" t="s">
        <v>5</v>
      </c>
      <c r="H3" s="236"/>
      <c r="I3" s="236" t="s">
        <v>6</v>
      </c>
      <c r="J3" s="236"/>
      <c r="K3" s="236"/>
      <c r="L3" s="236"/>
      <c r="M3" s="236"/>
      <c r="N3" s="239" t="s">
        <v>7</v>
      </c>
    </row>
    <row r="4" spans="1:14" s="57" customFormat="1">
      <c r="A4" s="229"/>
      <c r="B4" s="58" t="s">
        <v>8</v>
      </c>
      <c r="C4" s="238" t="s">
        <v>9</v>
      </c>
      <c r="D4" s="238" t="s">
        <v>10</v>
      </c>
      <c r="E4" s="238" t="s">
        <v>11</v>
      </c>
      <c r="F4" s="193" t="s">
        <v>12</v>
      </c>
      <c r="G4" s="238" t="s">
        <v>13</v>
      </c>
      <c r="H4" s="238" t="s">
        <v>14</v>
      </c>
      <c r="I4" s="206" t="s">
        <v>13</v>
      </c>
      <c r="J4" s="238" t="s">
        <v>15</v>
      </c>
      <c r="K4" s="238"/>
      <c r="L4" s="238"/>
      <c r="M4" s="212" t="s">
        <v>12</v>
      </c>
      <c r="N4" s="240"/>
    </row>
    <row r="5" spans="1:14" s="57" customFormat="1" ht="14.25" thickBot="1">
      <c r="A5" s="234"/>
      <c r="B5" s="163" t="s">
        <v>16</v>
      </c>
      <c r="C5" s="238"/>
      <c r="D5" s="238"/>
      <c r="E5" s="238"/>
      <c r="F5" s="194" t="s">
        <v>17</v>
      </c>
      <c r="G5" s="238"/>
      <c r="H5" s="238"/>
      <c r="I5" s="33" t="s">
        <v>18</v>
      </c>
      <c r="J5" s="206" t="s">
        <v>9</v>
      </c>
      <c r="K5" s="206" t="s">
        <v>10</v>
      </c>
      <c r="L5" s="206" t="s">
        <v>11</v>
      </c>
      <c r="M5" s="213" t="s">
        <v>17</v>
      </c>
      <c r="N5" s="192" t="s">
        <v>17</v>
      </c>
    </row>
    <row r="6" spans="1:14" s="57" customFormat="1" ht="13.5" customHeight="1">
      <c r="A6" s="231" t="s">
        <v>2</v>
      </c>
      <c r="B6" s="206" t="s">
        <v>19</v>
      </c>
      <c r="C6" s="74">
        <v>3410.1357429999989</v>
      </c>
      <c r="D6" s="74">
        <v>25524.7</v>
      </c>
      <c r="E6" s="71">
        <v>23032.702072</v>
      </c>
      <c r="F6" s="153">
        <f t="shared" ref="F6:F27" si="0">(D6-E6)/E6*100</f>
        <v>10.819390274792944</v>
      </c>
      <c r="G6" s="72">
        <v>184990</v>
      </c>
      <c r="H6" s="72">
        <v>21168721.260000002</v>
      </c>
      <c r="I6" s="72">
        <v>23402</v>
      </c>
      <c r="J6" s="71">
        <v>1936.6175860000003</v>
      </c>
      <c r="K6" s="71">
        <v>15838.03</v>
      </c>
      <c r="L6" s="71">
        <v>10430.834292</v>
      </c>
      <c r="M6" s="214">
        <f t="shared" ref="M6:M18" si="1">(K6-L6)/L6*100</f>
        <v>51.838573565942724</v>
      </c>
      <c r="N6" s="166">
        <f t="shared" ref="N6:N18" si="2">D6/D327*100</f>
        <v>37.647085300319702</v>
      </c>
    </row>
    <row r="7" spans="1:14" s="57" customFormat="1" ht="13.5" customHeight="1">
      <c r="A7" s="229"/>
      <c r="B7" s="206" t="s">
        <v>20</v>
      </c>
      <c r="C7" s="74">
        <v>1099.7661720000006</v>
      </c>
      <c r="D7" s="74">
        <v>7960.63</v>
      </c>
      <c r="E7" s="72">
        <v>7448.8052660000003</v>
      </c>
      <c r="F7" s="153">
        <f t="shared" si="0"/>
        <v>6.8712325765343722</v>
      </c>
      <c r="G7" s="72">
        <v>103774</v>
      </c>
      <c r="H7" s="72">
        <v>2075480</v>
      </c>
      <c r="I7" s="72">
        <v>13305</v>
      </c>
      <c r="J7" s="71">
        <v>924.45334500000081</v>
      </c>
      <c r="K7" s="71">
        <v>6181.81</v>
      </c>
      <c r="L7" s="71">
        <v>3983.4013730000001</v>
      </c>
      <c r="M7" s="214">
        <f t="shared" si="1"/>
        <v>55.189232044279869</v>
      </c>
      <c r="N7" s="166">
        <f t="shared" si="2"/>
        <v>37.505842127972755</v>
      </c>
    </row>
    <row r="8" spans="1:14" s="57" customFormat="1" ht="13.5" customHeight="1">
      <c r="A8" s="229"/>
      <c r="B8" s="206" t="s">
        <v>21</v>
      </c>
      <c r="C8" s="74">
        <v>121.02188400000023</v>
      </c>
      <c r="D8" s="74">
        <v>2201.7600000000002</v>
      </c>
      <c r="E8" s="72">
        <v>1166.8898180000001</v>
      </c>
      <c r="F8" s="153">
        <f t="shared" si="0"/>
        <v>88.686195220532809</v>
      </c>
      <c r="G8" s="72">
        <v>1123</v>
      </c>
      <c r="H8" s="72">
        <v>1446366.43</v>
      </c>
      <c r="I8" s="72">
        <v>219</v>
      </c>
      <c r="J8" s="71">
        <v>28.851274000000046</v>
      </c>
      <c r="K8" s="71">
        <v>339.79</v>
      </c>
      <c r="L8" s="71">
        <v>423.60053299999998</v>
      </c>
      <c r="M8" s="214">
        <f t="shared" si="1"/>
        <v>-19.785275624287273</v>
      </c>
      <c r="N8" s="166">
        <f t="shared" si="2"/>
        <v>53.083823162734824</v>
      </c>
    </row>
    <row r="9" spans="1:14" s="57" customFormat="1" ht="13.5" customHeight="1">
      <c r="A9" s="229"/>
      <c r="B9" s="206" t="s">
        <v>22</v>
      </c>
      <c r="C9" s="74">
        <v>170.1827780000001</v>
      </c>
      <c r="D9" s="74">
        <v>1477.46</v>
      </c>
      <c r="E9" s="72">
        <v>600.26602600000001</v>
      </c>
      <c r="F9" s="153">
        <f t="shared" si="0"/>
        <v>146.13420317077882</v>
      </c>
      <c r="G9" s="72">
        <v>114233</v>
      </c>
      <c r="H9" s="72">
        <v>617104.69999999995</v>
      </c>
      <c r="I9" s="72">
        <v>2065</v>
      </c>
      <c r="J9" s="71">
        <v>38.932843999999989</v>
      </c>
      <c r="K9" s="71">
        <v>249.47</v>
      </c>
      <c r="L9" s="71">
        <v>270.28053799999998</v>
      </c>
      <c r="M9" s="214">
        <f t="shared" si="1"/>
        <v>-7.6996065473274964</v>
      </c>
      <c r="N9" s="166">
        <f t="shared" si="2"/>
        <v>54.552389520901045</v>
      </c>
    </row>
    <row r="10" spans="1:14" s="57" customFormat="1" ht="13.5" customHeight="1">
      <c r="A10" s="229"/>
      <c r="B10" s="206" t="s">
        <v>23</v>
      </c>
      <c r="C10" s="74">
        <v>9.8436739999999929</v>
      </c>
      <c r="D10" s="74">
        <v>109.97</v>
      </c>
      <c r="E10" s="72">
        <v>125.098074</v>
      </c>
      <c r="F10" s="153">
        <f t="shared" si="0"/>
        <v>-12.09297115157824</v>
      </c>
      <c r="G10" s="72">
        <v>1116</v>
      </c>
      <c r="H10" s="72">
        <v>100738.04</v>
      </c>
      <c r="I10" s="72">
        <v>34</v>
      </c>
      <c r="J10" s="71">
        <v>0.75063200000000307</v>
      </c>
      <c r="K10" s="71">
        <v>37.17</v>
      </c>
      <c r="L10" s="71">
        <v>26.153490999999999</v>
      </c>
      <c r="M10" s="214">
        <f t="shared" si="1"/>
        <v>42.122518175489468</v>
      </c>
      <c r="N10" s="166">
        <f t="shared" si="2"/>
        <v>30.878420081783442</v>
      </c>
    </row>
    <row r="11" spans="1:14" s="57" customFormat="1" ht="13.5" customHeight="1">
      <c r="A11" s="229"/>
      <c r="B11" s="206" t="s">
        <v>24</v>
      </c>
      <c r="C11" s="74">
        <v>1011.110604</v>
      </c>
      <c r="D11" s="74">
        <v>3899.18</v>
      </c>
      <c r="E11" s="72">
        <v>3996.4721399999999</v>
      </c>
      <c r="F11" s="153">
        <f t="shared" si="0"/>
        <v>-2.4344506002236268</v>
      </c>
      <c r="G11" s="72">
        <v>4490</v>
      </c>
      <c r="H11" s="72">
        <v>3166594.47</v>
      </c>
      <c r="I11" s="72">
        <v>697</v>
      </c>
      <c r="J11" s="71">
        <v>224.93953099999999</v>
      </c>
      <c r="K11" s="71">
        <v>1281.8900000000001</v>
      </c>
      <c r="L11" s="71">
        <v>1978.8112229999999</v>
      </c>
      <c r="M11" s="214">
        <f t="shared" si="1"/>
        <v>-35.219186898658492</v>
      </c>
      <c r="N11" s="166">
        <f t="shared" si="2"/>
        <v>48.032534441369492</v>
      </c>
    </row>
    <row r="12" spans="1:14" s="57" customFormat="1" ht="13.5" customHeight="1">
      <c r="A12" s="229"/>
      <c r="B12" s="206" t="s">
        <v>25</v>
      </c>
      <c r="C12" s="74">
        <v>51.631196000000273</v>
      </c>
      <c r="D12" s="74">
        <v>9921.02</v>
      </c>
      <c r="E12" s="74">
        <v>7831.7197079999996</v>
      </c>
      <c r="F12" s="153">
        <f t="shared" si="0"/>
        <v>26.677414027800406</v>
      </c>
      <c r="G12" s="74">
        <v>2556</v>
      </c>
      <c r="H12" s="74">
        <v>447920.57</v>
      </c>
      <c r="I12" s="74">
        <v>2639</v>
      </c>
      <c r="J12" s="71">
        <v>977.69968700000027</v>
      </c>
      <c r="K12" s="71">
        <v>4446.51</v>
      </c>
      <c r="L12" s="71">
        <v>2914.572302</v>
      </c>
      <c r="M12" s="214">
        <f t="shared" si="1"/>
        <v>52.561320813649871</v>
      </c>
      <c r="N12" s="166">
        <f t="shared" si="2"/>
        <v>40.892505257749953</v>
      </c>
    </row>
    <row r="13" spans="1:14" s="58" customFormat="1" ht="13.5" customHeight="1">
      <c r="A13" s="229"/>
      <c r="B13" s="206" t="s">
        <v>26</v>
      </c>
      <c r="C13" s="74">
        <v>248.2417660000001</v>
      </c>
      <c r="D13" s="74">
        <v>4545.0957239999998</v>
      </c>
      <c r="E13" s="72">
        <v>3997.5460029999999</v>
      </c>
      <c r="F13" s="153">
        <f t="shared" si="0"/>
        <v>13.697146213929381</v>
      </c>
      <c r="G13" s="72">
        <v>210326</v>
      </c>
      <c r="H13" s="72">
        <v>40328795</v>
      </c>
      <c r="I13" s="72">
        <v>35369</v>
      </c>
      <c r="J13" s="71">
        <v>149.54846299999986</v>
      </c>
      <c r="K13" s="71">
        <v>2083.7919929999998</v>
      </c>
      <c r="L13" s="71">
        <v>2680.336573</v>
      </c>
      <c r="M13" s="214">
        <f t="shared" si="1"/>
        <v>-22.256331014888563</v>
      </c>
      <c r="N13" s="166">
        <f t="shared" si="2"/>
        <v>34.105137940825522</v>
      </c>
    </row>
    <row r="14" spans="1:14" s="58" customFormat="1" ht="13.5" customHeight="1">
      <c r="A14" s="229"/>
      <c r="B14" s="206" t="s">
        <v>27</v>
      </c>
      <c r="C14" s="74">
        <v>16.439999999999998</v>
      </c>
      <c r="D14" s="74">
        <v>442.71</v>
      </c>
      <c r="E14" s="72">
        <v>172.65</v>
      </c>
      <c r="F14" s="153">
        <f t="shared" si="0"/>
        <v>156.42050390964374</v>
      </c>
      <c r="G14" s="72">
        <v>233</v>
      </c>
      <c r="H14" s="72">
        <v>195945.52999999374</v>
      </c>
      <c r="I14" s="72">
        <v>4</v>
      </c>
      <c r="J14" s="76">
        <v>2.4347000000000065</v>
      </c>
      <c r="K14" s="71">
        <v>114.00503</v>
      </c>
      <c r="L14" s="71">
        <v>198.06164799999999</v>
      </c>
      <c r="M14" s="214">
        <f t="shared" si="1"/>
        <v>-42.439623646875837</v>
      </c>
      <c r="N14" s="166">
        <f t="shared" si="2"/>
        <v>23.743342948354815</v>
      </c>
    </row>
    <row r="15" spans="1:14" s="58" customFormat="1" ht="13.5" customHeight="1">
      <c r="A15" s="229"/>
      <c r="B15" s="14" t="s">
        <v>28</v>
      </c>
      <c r="C15" s="74">
        <v>10.358490999999987</v>
      </c>
      <c r="D15" s="74">
        <v>209.06003999999999</v>
      </c>
      <c r="E15" s="75">
        <v>123.91130200000001</v>
      </c>
      <c r="F15" s="153">
        <f t="shared" si="0"/>
        <v>68.717491161540678</v>
      </c>
      <c r="G15" s="75">
        <v>66</v>
      </c>
      <c r="H15" s="75">
        <v>38201.379999999997</v>
      </c>
      <c r="I15" s="75">
        <v>0</v>
      </c>
      <c r="J15" s="76"/>
      <c r="K15" s="71"/>
      <c r="L15" s="71"/>
      <c r="M15" s="214">
        <v>0</v>
      </c>
      <c r="N15" s="166">
        <f t="shared" si="2"/>
        <v>73.948243313938988</v>
      </c>
    </row>
    <row r="16" spans="1:14" s="58" customFormat="1" ht="13.5" customHeight="1">
      <c r="A16" s="229"/>
      <c r="B16" s="14" t="s">
        <v>29</v>
      </c>
      <c r="C16" s="74">
        <v>4.796250999999998</v>
      </c>
      <c r="D16" s="74">
        <v>114.82</v>
      </c>
      <c r="E16" s="75">
        <v>5.337072</v>
      </c>
      <c r="F16" s="153">
        <f t="shared" si="0"/>
        <v>2051.3668918088415</v>
      </c>
      <c r="G16" s="75">
        <v>18</v>
      </c>
      <c r="H16" s="75">
        <v>50648.11</v>
      </c>
      <c r="I16" s="75">
        <v>0</v>
      </c>
      <c r="J16" s="76"/>
      <c r="K16" s="71"/>
      <c r="L16" s="71"/>
      <c r="M16" s="214">
        <v>0</v>
      </c>
      <c r="N16" s="166">
        <f t="shared" si="2"/>
        <v>48.091956847650884</v>
      </c>
    </row>
    <row r="17" spans="1:14" s="58" customFormat="1" ht="13.5" customHeight="1">
      <c r="A17" s="229"/>
      <c r="B17" s="14" t="s">
        <v>30</v>
      </c>
      <c r="C17" s="74">
        <v>0.62098300000000961</v>
      </c>
      <c r="D17" s="74">
        <v>118.162288</v>
      </c>
      <c r="E17" s="75">
        <v>42.735152999999997</v>
      </c>
      <c r="F17" s="153">
        <f t="shared" si="0"/>
        <v>176.49904049717574</v>
      </c>
      <c r="G17" s="75">
        <v>148</v>
      </c>
      <c r="H17" s="75">
        <v>106996.7</v>
      </c>
      <c r="I17" s="75">
        <v>4</v>
      </c>
      <c r="J17" s="76">
        <v>2.4347000000000065</v>
      </c>
      <c r="K17" s="71">
        <v>114.00503</v>
      </c>
      <c r="L17" s="71">
        <v>198.06164799999999</v>
      </c>
      <c r="M17" s="214">
        <f t="shared" si="1"/>
        <v>-42.439623646875837</v>
      </c>
      <c r="N17" s="166">
        <f t="shared" si="2"/>
        <v>11.429048302153737</v>
      </c>
    </row>
    <row r="18" spans="1:14" s="58" customFormat="1" ht="13.5" customHeight="1" thickBot="1">
      <c r="A18" s="230"/>
      <c r="B18" s="15" t="s">
        <v>31</v>
      </c>
      <c r="C18" s="16">
        <f>C6+C8+C9+C10+C11+C12+C13+C14</f>
        <v>5038.6076449999991</v>
      </c>
      <c r="D18" s="16">
        <f t="shared" ref="D18:L18" si="3">D6+D8+D9+D10+D11+D12+D13+D14</f>
        <v>48121.895723999995</v>
      </c>
      <c r="E18" s="16">
        <f t="shared" si="3"/>
        <v>40923.343841000002</v>
      </c>
      <c r="F18" s="154">
        <f t="shared" si="0"/>
        <v>17.590331598924614</v>
      </c>
      <c r="G18" s="16">
        <f t="shared" si="3"/>
        <v>519067</v>
      </c>
      <c r="H18" s="16">
        <f t="shared" si="3"/>
        <v>67472186</v>
      </c>
      <c r="I18" s="16">
        <f t="shared" si="3"/>
        <v>64429</v>
      </c>
      <c r="J18" s="16">
        <f t="shared" si="3"/>
        <v>3359.7747170000002</v>
      </c>
      <c r="K18" s="16">
        <f t="shared" si="3"/>
        <v>24390.657023</v>
      </c>
      <c r="L18" s="16">
        <f t="shared" si="3"/>
        <v>18922.650599999997</v>
      </c>
      <c r="M18" s="215">
        <f t="shared" si="1"/>
        <v>28.896619921735507</v>
      </c>
      <c r="N18" s="167">
        <f t="shared" si="2"/>
        <v>39.256773032752271</v>
      </c>
    </row>
    <row r="19" spans="1:14" s="57" customFormat="1" ht="14.25" thickTop="1">
      <c r="A19" s="241" t="s">
        <v>32</v>
      </c>
      <c r="B19" s="18" t="s">
        <v>19</v>
      </c>
      <c r="C19" s="21">
        <v>1235.478304</v>
      </c>
      <c r="D19" s="21">
        <v>8865.4933089999995</v>
      </c>
      <c r="E19" s="20">
        <v>8324.3634629999997</v>
      </c>
      <c r="F19" s="155">
        <f t="shared" si="0"/>
        <v>6.5005552485208655</v>
      </c>
      <c r="G19" s="20">
        <v>60312</v>
      </c>
      <c r="H19" s="20">
        <v>7963248.6442189999</v>
      </c>
      <c r="I19" s="20">
        <v>9334</v>
      </c>
      <c r="J19" s="20">
        <v>635.07636500000001</v>
      </c>
      <c r="K19" s="20">
        <v>5510.433755</v>
      </c>
      <c r="L19" s="22">
        <v>3530.5118980000002</v>
      </c>
      <c r="M19" s="216">
        <f t="shared" ref="M19:M31" si="4">(K19-L19)/L19*100</f>
        <v>56.080305468496107</v>
      </c>
      <c r="N19" s="168">
        <f t="shared" ref="N19:N31" si="5">D19/D327*100</f>
        <v>13.075961042963741</v>
      </c>
    </row>
    <row r="20" spans="1:14" s="57" customFormat="1">
      <c r="A20" s="242"/>
      <c r="B20" s="206" t="s">
        <v>20</v>
      </c>
      <c r="C20" s="21">
        <v>378.309932</v>
      </c>
      <c r="D20" s="21">
        <v>2722.3863200000001</v>
      </c>
      <c r="E20" s="20">
        <v>2659.2578880000001</v>
      </c>
      <c r="F20" s="153">
        <f t="shared" si="0"/>
        <v>2.3739116196616119</v>
      </c>
      <c r="G20" s="20">
        <v>30418</v>
      </c>
      <c r="H20" s="20">
        <v>606660</v>
      </c>
      <c r="I20" s="20">
        <v>4984</v>
      </c>
      <c r="J20" s="20">
        <v>273.65015799999998</v>
      </c>
      <c r="K20" s="20">
        <v>2021.6055899999999</v>
      </c>
      <c r="L20" s="22">
        <v>1029.5345460000001</v>
      </c>
      <c r="M20" s="214">
        <f t="shared" si="4"/>
        <v>96.361122397926763</v>
      </c>
      <c r="N20" s="166">
        <f t="shared" si="5"/>
        <v>12.826295347136185</v>
      </c>
    </row>
    <row r="21" spans="1:14" s="57" customFormat="1">
      <c r="A21" s="242"/>
      <c r="B21" s="206" t="s">
        <v>21</v>
      </c>
      <c r="C21" s="21">
        <v>24.985714000000002</v>
      </c>
      <c r="D21" s="21">
        <v>99.877318000000002</v>
      </c>
      <c r="E21" s="20">
        <v>90.036615999999995</v>
      </c>
      <c r="F21" s="153">
        <f t="shared" si="0"/>
        <v>10.929666659173428</v>
      </c>
      <c r="G21" s="20">
        <v>151</v>
      </c>
      <c r="H21" s="20">
        <v>140929.93835099999</v>
      </c>
      <c r="I21" s="20">
        <v>10</v>
      </c>
      <c r="J21" s="20">
        <v>1.6693680000000199</v>
      </c>
      <c r="K21" s="20">
        <v>80.726961000000003</v>
      </c>
      <c r="L21" s="22">
        <v>22.760467999999999</v>
      </c>
      <c r="M21" s="214">
        <f t="shared" si="4"/>
        <v>254.68058477532182</v>
      </c>
      <c r="N21" s="166">
        <f t="shared" si="5"/>
        <v>2.4080144460251027</v>
      </c>
    </row>
    <row r="22" spans="1:14" s="57" customFormat="1">
      <c r="A22" s="242"/>
      <c r="B22" s="206" t="s">
        <v>22</v>
      </c>
      <c r="C22" s="21">
        <v>49.012388000000001</v>
      </c>
      <c r="D22" s="21">
        <v>378.33871900000003</v>
      </c>
      <c r="E22" s="20">
        <v>191.77649099999999</v>
      </c>
      <c r="F22" s="153">
        <f t="shared" si="0"/>
        <v>97.281072892297331</v>
      </c>
      <c r="G22" s="20">
        <v>20211</v>
      </c>
      <c r="H22" s="20">
        <v>147542.13</v>
      </c>
      <c r="I22" s="20">
        <v>19</v>
      </c>
      <c r="J22" s="20">
        <v>1.3164610000000001</v>
      </c>
      <c r="K22" s="20">
        <v>21.723412</v>
      </c>
      <c r="L22" s="22">
        <v>35.710628</v>
      </c>
      <c r="M22" s="214">
        <f t="shared" si="4"/>
        <v>-39.16821625203567</v>
      </c>
      <c r="N22" s="166">
        <f t="shared" si="5"/>
        <v>13.969434820385478</v>
      </c>
    </row>
    <row r="23" spans="1:14" s="57" customFormat="1">
      <c r="A23" s="242"/>
      <c r="B23" s="206" t="s">
        <v>23</v>
      </c>
      <c r="C23" s="21">
        <v>0.56006500000000004</v>
      </c>
      <c r="D23" s="21">
        <v>0.98073699999999997</v>
      </c>
      <c r="E23" s="20">
        <v>0.63888999999999996</v>
      </c>
      <c r="F23" s="153">
        <f t="shared" si="0"/>
        <v>53.506393901923651</v>
      </c>
      <c r="G23" s="20">
        <v>10</v>
      </c>
      <c r="H23" s="20">
        <v>1105.2650000000001</v>
      </c>
      <c r="I23" s="20">
        <v>0</v>
      </c>
      <c r="J23" s="20">
        <v>0</v>
      </c>
      <c r="K23" s="20">
        <v>0</v>
      </c>
      <c r="L23" s="22">
        <v>0</v>
      </c>
      <c r="M23" s="214">
        <v>0</v>
      </c>
      <c r="N23" s="166">
        <f t="shared" si="5"/>
        <v>0.27538064086339953</v>
      </c>
    </row>
    <row r="24" spans="1:14" s="57" customFormat="1">
      <c r="A24" s="242"/>
      <c r="B24" s="206" t="s">
        <v>24</v>
      </c>
      <c r="C24" s="21">
        <v>30.466805999999998</v>
      </c>
      <c r="D24" s="21">
        <v>225.09025</v>
      </c>
      <c r="E24" s="20">
        <v>238.927268</v>
      </c>
      <c r="F24" s="153">
        <f t="shared" si="0"/>
        <v>-5.791309680065484</v>
      </c>
      <c r="G24" s="20">
        <v>7261</v>
      </c>
      <c r="H24" s="20">
        <v>478131.561483</v>
      </c>
      <c r="I24" s="20">
        <v>83</v>
      </c>
      <c r="J24" s="20">
        <v>9.7924010000000106</v>
      </c>
      <c r="K24" s="20">
        <v>161.86425</v>
      </c>
      <c r="L24" s="22">
        <v>95.263225000000006</v>
      </c>
      <c r="M24" s="214">
        <f t="shared" si="4"/>
        <v>69.912628928949232</v>
      </c>
      <c r="N24" s="166">
        <f t="shared" si="5"/>
        <v>2.7728022777972474</v>
      </c>
    </row>
    <row r="25" spans="1:14" s="57" customFormat="1">
      <c r="A25" s="242"/>
      <c r="B25" s="206" t="s">
        <v>25</v>
      </c>
      <c r="C25" s="20">
        <v>10.0458</v>
      </c>
      <c r="D25" s="20">
        <v>2035.9817660000001</v>
      </c>
      <c r="E25" s="20">
        <v>1307.4809849999999</v>
      </c>
      <c r="F25" s="153">
        <f t="shared" si="0"/>
        <v>55.717887247132715</v>
      </c>
      <c r="G25" s="22">
        <v>888</v>
      </c>
      <c r="H25" s="22">
        <v>106605.60797</v>
      </c>
      <c r="I25" s="22">
        <v>1917</v>
      </c>
      <c r="J25" s="22">
        <v>84.670409000000006</v>
      </c>
      <c r="K25" s="22">
        <v>217.117851</v>
      </c>
      <c r="L25" s="22">
        <v>29.755945000000001</v>
      </c>
      <c r="M25" s="214">
        <v>0</v>
      </c>
      <c r="N25" s="166">
        <f t="shared" si="5"/>
        <v>8.3919188824171354</v>
      </c>
    </row>
    <row r="26" spans="1:14" s="58" customFormat="1">
      <c r="A26" s="242"/>
      <c r="B26" s="206" t="s">
        <v>26</v>
      </c>
      <c r="C26" s="20">
        <v>35.700000000000003</v>
      </c>
      <c r="D26" s="20">
        <v>2283.2800000000002</v>
      </c>
      <c r="E26" s="20">
        <v>6210.92</v>
      </c>
      <c r="F26" s="153">
        <f t="shared" si="0"/>
        <v>-63.237652392882218</v>
      </c>
      <c r="G26" s="20">
        <v>120921</v>
      </c>
      <c r="H26" s="20">
        <v>34730134.880000003</v>
      </c>
      <c r="I26" s="20">
        <v>27663</v>
      </c>
      <c r="J26" s="20">
        <v>642.51856399999997</v>
      </c>
      <c r="K26" s="20">
        <v>4100.8092550000001</v>
      </c>
      <c r="L26" s="22">
        <v>3613.3300749999999</v>
      </c>
      <c r="M26" s="214">
        <f t="shared" si="4"/>
        <v>13.491133383379051</v>
      </c>
      <c r="N26" s="166">
        <f t="shared" si="5"/>
        <v>17.13309995790269</v>
      </c>
    </row>
    <row r="27" spans="1:14" s="58" customFormat="1">
      <c r="A27" s="242"/>
      <c r="B27" s="206" t="s">
        <v>27</v>
      </c>
      <c r="C27" s="137">
        <v>0</v>
      </c>
      <c r="D27" s="137">
        <v>23.58</v>
      </c>
      <c r="E27" s="20">
        <v>43.48</v>
      </c>
      <c r="F27" s="153">
        <f t="shared" si="0"/>
        <v>-45.76816927322907</v>
      </c>
      <c r="G27" s="20">
        <v>86</v>
      </c>
      <c r="H27" s="20">
        <v>5923.12</v>
      </c>
      <c r="I27" s="20">
        <v>0</v>
      </c>
      <c r="J27" s="20">
        <v>0</v>
      </c>
      <c r="K27" s="20">
        <v>0</v>
      </c>
      <c r="L27" s="20">
        <v>0</v>
      </c>
      <c r="M27" s="214">
        <v>0</v>
      </c>
      <c r="N27" s="166">
        <f t="shared" si="5"/>
        <v>1.2646383111341657</v>
      </c>
    </row>
    <row r="28" spans="1:14" s="58" customFormat="1">
      <c r="A28" s="242"/>
      <c r="B28" s="14" t="s">
        <v>28</v>
      </c>
      <c r="C28" s="40">
        <v>0</v>
      </c>
      <c r="D28" s="40">
        <v>4.943397</v>
      </c>
      <c r="E28" s="40">
        <v>34.456414000000002</v>
      </c>
      <c r="F28" s="153">
        <v>0</v>
      </c>
      <c r="G28" s="40">
        <v>4</v>
      </c>
      <c r="H28" s="40">
        <v>262</v>
      </c>
      <c r="I28" s="20">
        <v>0</v>
      </c>
      <c r="J28" s="20">
        <v>0</v>
      </c>
      <c r="K28" s="20">
        <v>0</v>
      </c>
      <c r="L28" s="20">
        <v>0</v>
      </c>
      <c r="M28" s="214">
        <v>0</v>
      </c>
      <c r="N28" s="166">
        <f t="shared" si="5"/>
        <v>1.7485671778949057</v>
      </c>
    </row>
    <row r="29" spans="1:14" s="58" customFormat="1">
      <c r="A29" s="242"/>
      <c r="B29" s="14" t="s">
        <v>29</v>
      </c>
      <c r="C29" s="40">
        <v>0</v>
      </c>
      <c r="D29" s="40">
        <v>15.070245</v>
      </c>
      <c r="E29" s="40">
        <v>9.0228450000000002</v>
      </c>
      <c r="F29" s="153">
        <f>(D29-E29)/E29*100</f>
        <v>67.023206095195022</v>
      </c>
      <c r="G29" s="40">
        <v>80</v>
      </c>
      <c r="H29" s="40">
        <v>5522.4310880000003</v>
      </c>
      <c r="I29" s="20">
        <v>0</v>
      </c>
      <c r="J29" s="20">
        <v>0</v>
      </c>
      <c r="K29" s="20">
        <v>0</v>
      </c>
      <c r="L29" s="20">
        <v>0</v>
      </c>
      <c r="M29" s="214">
        <v>0</v>
      </c>
      <c r="N29" s="166">
        <f t="shared" si="5"/>
        <v>6.3121195978359745</v>
      </c>
    </row>
    <row r="30" spans="1:14" s="58" customFormat="1">
      <c r="A30" s="242"/>
      <c r="B30" s="14" t="s">
        <v>30</v>
      </c>
      <c r="C30" s="137">
        <v>0</v>
      </c>
      <c r="D30" s="137">
        <v>3.5700940000000001</v>
      </c>
      <c r="E30" s="40">
        <v>0</v>
      </c>
      <c r="F30" s="153">
        <v>0</v>
      </c>
      <c r="G30" s="40">
        <v>2</v>
      </c>
      <c r="H30" s="20">
        <v>138.68704299999999</v>
      </c>
      <c r="I30" s="20">
        <v>0</v>
      </c>
      <c r="J30" s="20">
        <v>0</v>
      </c>
      <c r="K30" s="20">
        <v>0</v>
      </c>
      <c r="L30" s="20">
        <v>0</v>
      </c>
      <c r="M30" s="214">
        <v>0</v>
      </c>
      <c r="N30" s="166">
        <f t="shared" si="5"/>
        <v>0.3453113295269743</v>
      </c>
    </row>
    <row r="31" spans="1:14" s="58" customFormat="1" ht="14.25" thickBot="1">
      <c r="A31" s="243"/>
      <c r="B31" s="15" t="s">
        <v>31</v>
      </c>
      <c r="C31" s="16">
        <f>C19+C21+C22+C23+C24+C25+C26+C27</f>
        <v>1386.2490769999999</v>
      </c>
      <c r="D31" s="16">
        <f>D19+D21+D22+D23+D24+D25+D26+D27</f>
        <v>13912.622099</v>
      </c>
      <c r="E31" s="16">
        <f>E19+E21+E22+E23+E24+E25+E26+E27</f>
        <v>16407.623713000001</v>
      </c>
      <c r="F31" s="154">
        <f t="shared" ref="F31:F40" si="6">(D31-E31)/E31*100</f>
        <v>-15.206355640781636</v>
      </c>
      <c r="G31" s="16">
        <f t="shared" ref="G31:L31" si="7">G19+G21+G22+G23+G24+G25+G26+G27</f>
        <v>209840</v>
      </c>
      <c r="H31" s="16">
        <f t="shared" si="7"/>
        <v>43573621.147023</v>
      </c>
      <c r="I31" s="16">
        <f t="shared" si="7"/>
        <v>39026</v>
      </c>
      <c r="J31" s="16">
        <f t="shared" si="7"/>
        <v>1375.0435680000001</v>
      </c>
      <c r="K31" s="16">
        <f t="shared" si="7"/>
        <v>10092.675483999999</v>
      </c>
      <c r="L31" s="16">
        <f t="shared" si="7"/>
        <v>7327.3322389999994</v>
      </c>
      <c r="M31" s="215">
        <f t="shared" si="4"/>
        <v>37.740109971830634</v>
      </c>
      <c r="N31" s="167">
        <f t="shared" si="5"/>
        <v>11.349607903300159</v>
      </c>
    </row>
    <row r="32" spans="1:14" s="57" customFormat="1" ht="14.25" thickTop="1">
      <c r="A32" s="241" t="s">
        <v>33</v>
      </c>
      <c r="B32" s="18" t="s">
        <v>19</v>
      </c>
      <c r="C32" s="200">
        <v>2153.8226879999984</v>
      </c>
      <c r="D32" s="200">
        <v>16501.486231999999</v>
      </c>
      <c r="E32" s="207">
        <v>14896.259369999998</v>
      </c>
      <c r="F32" s="201">
        <f t="shared" si="6"/>
        <v>10.776039958278476</v>
      </c>
      <c r="G32" s="202">
        <v>120446</v>
      </c>
      <c r="H32" s="200">
        <v>24328619.539999999</v>
      </c>
      <c r="I32" s="202">
        <v>5637</v>
      </c>
      <c r="J32" s="200">
        <v>1206.9066550000007</v>
      </c>
      <c r="K32" s="200">
        <v>10776.227541</v>
      </c>
      <c r="L32" s="200">
        <v>7800.6324279999999</v>
      </c>
      <c r="M32" s="216">
        <f t="shared" ref="M32:M40" si="8">(K32-L32)/L32*100</f>
        <v>38.145562433107891</v>
      </c>
      <c r="N32" s="168">
        <f t="shared" ref="N32:N44" si="9">D32/D327*100</f>
        <v>24.338497994419335</v>
      </c>
    </row>
    <row r="33" spans="1:14" s="57" customFormat="1">
      <c r="A33" s="242"/>
      <c r="B33" s="206" t="s">
        <v>20</v>
      </c>
      <c r="C33" s="99">
        <v>672.45765700000084</v>
      </c>
      <c r="D33" s="99">
        <v>5011.5113650000003</v>
      </c>
      <c r="E33" s="91">
        <v>4523.4556130000001</v>
      </c>
      <c r="F33" s="26">
        <f t="shared" si="6"/>
        <v>10.789444923420325</v>
      </c>
      <c r="G33" s="72">
        <v>60075</v>
      </c>
      <c r="H33" s="99">
        <v>1201500</v>
      </c>
      <c r="I33" s="72">
        <v>4279</v>
      </c>
      <c r="J33" s="99">
        <v>447.89306799999986</v>
      </c>
      <c r="K33" s="99">
        <v>4015.0586060000001</v>
      </c>
      <c r="L33" s="99">
        <v>2530.2968730000002</v>
      </c>
      <c r="M33" s="214">
        <f t="shared" si="8"/>
        <v>58.679349006174888</v>
      </c>
      <c r="N33" s="166">
        <f t="shared" si="9"/>
        <v>23.611316450862716</v>
      </c>
    </row>
    <row r="34" spans="1:14" s="57" customFormat="1">
      <c r="A34" s="242"/>
      <c r="B34" s="206" t="s">
        <v>21</v>
      </c>
      <c r="C34" s="99">
        <v>38.776491999999962</v>
      </c>
      <c r="D34" s="99">
        <v>679.50650399999995</v>
      </c>
      <c r="E34" s="91">
        <v>664.09153900000001</v>
      </c>
      <c r="F34" s="26">
        <f t="shared" si="6"/>
        <v>2.3212108715030531</v>
      </c>
      <c r="G34" s="72">
        <v>261</v>
      </c>
      <c r="H34" s="99">
        <v>1188783.7</v>
      </c>
      <c r="I34" s="72">
        <v>68</v>
      </c>
      <c r="J34" s="99">
        <v>0.80043600000001902</v>
      </c>
      <c r="K34" s="99">
        <v>153.297901</v>
      </c>
      <c r="L34" s="99">
        <v>67.570247999999992</v>
      </c>
      <c r="M34" s="214">
        <f t="shared" si="8"/>
        <v>126.87189338124082</v>
      </c>
      <c r="N34" s="166">
        <f t="shared" si="9"/>
        <v>16.382713418476197</v>
      </c>
    </row>
    <row r="35" spans="1:14" s="57" customFormat="1">
      <c r="A35" s="242"/>
      <c r="B35" s="206" t="s">
        <v>22</v>
      </c>
      <c r="C35" s="99">
        <v>46.950540999999987</v>
      </c>
      <c r="D35" s="99">
        <v>465.996532</v>
      </c>
      <c r="E35" s="91">
        <v>389.45257799999996</v>
      </c>
      <c r="F35" s="26">
        <f t="shared" si="6"/>
        <v>19.654242473649784</v>
      </c>
      <c r="G35" s="72">
        <v>41587</v>
      </c>
      <c r="H35" s="99">
        <v>2757740.59</v>
      </c>
      <c r="I35" s="72">
        <v>89</v>
      </c>
      <c r="J35" s="99">
        <v>12.782843</v>
      </c>
      <c r="K35" s="99">
        <v>42.718066999999998</v>
      </c>
      <c r="L35" s="99">
        <v>55.082025000000002</v>
      </c>
      <c r="M35" s="214">
        <f t="shared" si="8"/>
        <v>-22.446447820318884</v>
      </c>
      <c r="N35" s="166">
        <f t="shared" si="9"/>
        <v>17.206032196508218</v>
      </c>
    </row>
    <row r="36" spans="1:14" s="57" customFormat="1">
      <c r="A36" s="242"/>
      <c r="B36" s="206" t="s">
        <v>23</v>
      </c>
      <c r="C36" s="99">
        <v>7.7178279999999972</v>
      </c>
      <c r="D36" s="99">
        <v>83.664777000000001</v>
      </c>
      <c r="E36" s="91">
        <v>52.668089999999999</v>
      </c>
      <c r="F36" s="26">
        <f t="shared" si="6"/>
        <v>58.852878469676803</v>
      </c>
      <c r="G36" s="72">
        <v>1066</v>
      </c>
      <c r="H36" s="99">
        <v>99792.27</v>
      </c>
      <c r="I36" s="72">
        <v>4</v>
      </c>
      <c r="J36" s="99">
        <v>3.1989650000000003</v>
      </c>
      <c r="K36" s="99">
        <v>5.6317250000000003</v>
      </c>
      <c r="L36" s="99">
        <v>25.225964999999999</v>
      </c>
      <c r="M36" s="214">
        <f t="shared" si="8"/>
        <v>-77.674887759497011</v>
      </c>
      <c r="N36" s="166">
        <f t="shared" si="9"/>
        <v>23.49218996321482</v>
      </c>
    </row>
    <row r="37" spans="1:14" s="57" customFormat="1">
      <c r="A37" s="242"/>
      <c r="B37" s="206" t="s">
        <v>24</v>
      </c>
      <c r="C37" s="99">
        <v>76.894238000000087</v>
      </c>
      <c r="D37" s="99">
        <v>1246.0788070000001</v>
      </c>
      <c r="E37" s="91">
        <v>930.42839200000003</v>
      </c>
      <c r="F37" s="26">
        <f t="shared" si="6"/>
        <v>33.925277615560987</v>
      </c>
      <c r="G37" s="72">
        <v>26942</v>
      </c>
      <c r="H37" s="99">
        <v>5412748.5899999999</v>
      </c>
      <c r="I37" s="72">
        <v>170</v>
      </c>
      <c r="J37" s="99">
        <v>21.40213</v>
      </c>
      <c r="K37" s="99">
        <v>320.35435799999999</v>
      </c>
      <c r="L37" s="99">
        <v>408.35095099999995</v>
      </c>
      <c r="M37" s="214">
        <f t="shared" si="8"/>
        <v>-21.549256291556908</v>
      </c>
      <c r="N37" s="166">
        <f t="shared" si="9"/>
        <v>15.349976973078475</v>
      </c>
    </row>
    <row r="38" spans="1:14" s="57" customFormat="1">
      <c r="A38" s="242"/>
      <c r="B38" s="206" t="s">
        <v>25</v>
      </c>
      <c r="C38" s="99">
        <v>656.30031300000019</v>
      </c>
      <c r="D38" s="99">
        <v>3127.3050870000002</v>
      </c>
      <c r="E38" s="91">
        <v>93.000327999999996</v>
      </c>
      <c r="F38" s="26">
        <f t="shared" si="6"/>
        <v>3262.6817821545751</v>
      </c>
      <c r="G38" s="74">
        <v>49</v>
      </c>
      <c r="H38" s="99">
        <v>13485.5</v>
      </c>
      <c r="I38" s="74">
        <v>45</v>
      </c>
      <c r="J38" s="99">
        <v>562.88934600000016</v>
      </c>
      <c r="K38" s="99">
        <v>2146.0434170000003</v>
      </c>
      <c r="L38" s="99">
        <v>23.406901000000001</v>
      </c>
      <c r="M38" s="214">
        <v>0</v>
      </c>
      <c r="N38" s="166">
        <f t="shared" si="9"/>
        <v>12.890140299357897</v>
      </c>
    </row>
    <row r="39" spans="1:14" s="58" customFormat="1">
      <c r="A39" s="242"/>
      <c r="B39" s="206" t="s">
        <v>26</v>
      </c>
      <c r="C39" s="99">
        <v>230.02945000000113</v>
      </c>
      <c r="D39" s="99">
        <v>1380.3032320000011</v>
      </c>
      <c r="E39" s="91">
        <v>1381.9640659999995</v>
      </c>
      <c r="F39" s="26">
        <f t="shared" si="6"/>
        <v>-0.12017924639716583</v>
      </c>
      <c r="G39" s="72">
        <v>175442</v>
      </c>
      <c r="H39" s="99">
        <v>38024769.479999997</v>
      </c>
      <c r="I39" s="72">
        <v>926</v>
      </c>
      <c r="J39" s="99">
        <v>84.150341000000083</v>
      </c>
      <c r="K39" s="99">
        <v>439.31971900000053</v>
      </c>
      <c r="L39" s="99">
        <v>366.44835399999931</v>
      </c>
      <c r="M39" s="214">
        <f t="shared" si="8"/>
        <v>19.885848634484891</v>
      </c>
      <c r="N39" s="166">
        <f t="shared" si="9"/>
        <v>10.357412689671071</v>
      </c>
    </row>
    <row r="40" spans="1:14" s="58" customFormat="1">
      <c r="A40" s="242"/>
      <c r="B40" s="206" t="s">
        <v>27</v>
      </c>
      <c r="C40" s="99">
        <v>26.91792700000002</v>
      </c>
      <c r="D40" s="99">
        <v>368.04792199999997</v>
      </c>
      <c r="E40" s="91">
        <v>224.77020400000001</v>
      </c>
      <c r="F40" s="26">
        <f t="shared" si="6"/>
        <v>63.744088607046848</v>
      </c>
      <c r="G40" s="72">
        <v>30364</v>
      </c>
      <c r="H40" s="99">
        <v>168358.16</v>
      </c>
      <c r="I40" s="72">
        <v>21</v>
      </c>
      <c r="J40" s="99">
        <v>2.3581069999999995</v>
      </c>
      <c r="K40" s="99">
        <v>3.3702429999999999</v>
      </c>
      <c r="L40" s="99">
        <v>1.227627</v>
      </c>
      <c r="M40" s="214">
        <f t="shared" si="8"/>
        <v>174.53314402501735</v>
      </c>
      <c r="N40" s="166">
        <f t="shared" si="9"/>
        <v>19.739079834373165</v>
      </c>
    </row>
    <row r="41" spans="1:14" s="58" customFormat="1">
      <c r="A41" s="242"/>
      <c r="B41" s="14" t="s">
        <v>28</v>
      </c>
      <c r="C41" s="99">
        <v>-9.0706379999999953</v>
      </c>
      <c r="D41" s="99">
        <v>60.716259999999998</v>
      </c>
      <c r="E41" s="91">
        <v>58.440893000000003</v>
      </c>
      <c r="F41" s="12">
        <v>0</v>
      </c>
      <c r="G41" s="72">
        <v>14</v>
      </c>
      <c r="H41" s="99">
        <v>25721.18</v>
      </c>
      <c r="I41" s="75">
        <v>0</v>
      </c>
      <c r="J41" s="99">
        <v>0</v>
      </c>
      <c r="K41" s="99">
        <v>0</v>
      </c>
      <c r="L41" s="99">
        <v>0</v>
      </c>
      <c r="M41" s="214">
        <v>0</v>
      </c>
      <c r="N41" s="166">
        <f t="shared" si="9"/>
        <v>21.476417815630292</v>
      </c>
    </row>
    <row r="42" spans="1:14" s="58" customFormat="1">
      <c r="A42" s="242"/>
      <c r="B42" s="14" t="s">
        <v>29</v>
      </c>
      <c r="C42" s="99">
        <v>0</v>
      </c>
      <c r="D42" s="99">
        <v>4.3081129999999996</v>
      </c>
      <c r="E42" s="91">
        <v>34.346037000000003</v>
      </c>
      <c r="F42" s="26">
        <f>(D42-E42)/E42*100</f>
        <v>-87.456739186532644</v>
      </c>
      <c r="G42" s="72">
        <v>1</v>
      </c>
      <c r="H42" s="99">
        <v>2002.76</v>
      </c>
      <c r="I42" s="75">
        <v>0</v>
      </c>
      <c r="J42" s="99">
        <v>0</v>
      </c>
      <c r="K42" s="99"/>
      <c r="L42" s="99">
        <v>0</v>
      </c>
      <c r="M42" s="214">
        <v>0</v>
      </c>
      <c r="N42" s="166">
        <f t="shared" si="9"/>
        <v>1.8044381161017573</v>
      </c>
    </row>
    <row r="43" spans="1:14" s="58" customFormat="1">
      <c r="A43" s="242"/>
      <c r="B43" s="14" t="s">
        <v>30</v>
      </c>
      <c r="C43" s="99">
        <v>0.74829000000000434</v>
      </c>
      <c r="D43" s="99">
        <v>16.803523000000002</v>
      </c>
      <c r="E43" s="91">
        <v>2.7141500000000001</v>
      </c>
      <c r="F43" s="12">
        <v>0</v>
      </c>
      <c r="G43" s="72">
        <v>30</v>
      </c>
      <c r="H43" s="99">
        <v>588.87</v>
      </c>
      <c r="I43" s="75">
        <v>0</v>
      </c>
      <c r="J43" s="99">
        <v>0</v>
      </c>
      <c r="K43" s="99">
        <v>0</v>
      </c>
      <c r="L43" s="99">
        <v>3.3599999999999998E-4</v>
      </c>
      <c r="M43" s="214">
        <f>(K43-L43)/L43*100</f>
        <v>-100</v>
      </c>
      <c r="N43" s="166">
        <f t="shared" si="9"/>
        <v>1.6252924622900944</v>
      </c>
    </row>
    <row r="44" spans="1:14" s="58" customFormat="1" ht="14.25" thickBot="1">
      <c r="A44" s="244"/>
      <c r="B44" s="35" t="s">
        <v>31</v>
      </c>
      <c r="C44" s="36">
        <f t="shared" ref="C44:L44" si="10">C32+C34+C35+C36+C37+C38+C39+C40</f>
        <v>3237.4094769999997</v>
      </c>
      <c r="D44" s="36">
        <f t="shared" si="10"/>
        <v>23852.389093000009</v>
      </c>
      <c r="E44" s="36">
        <f t="shared" si="10"/>
        <v>18632.634566999997</v>
      </c>
      <c r="F44" s="203">
        <f>(D44-E44)/E44*100</f>
        <v>28.014044429576519</v>
      </c>
      <c r="G44" s="36">
        <f t="shared" si="10"/>
        <v>396157</v>
      </c>
      <c r="H44" s="36">
        <f t="shared" si="10"/>
        <v>71994297.829999983</v>
      </c>
      <c r="I44" s="36">
        <f t="shared" si="10"/>
        <v>6960</v>
      </c>
      <c r="J44" s="36">
        <f t="shared" si="10"/>
        <v>1894.4888230000008</v>
      </c>
      <c r="K44" s="36">
        <f t="shared" si="10"/>
        <v>13886.962971000001</v>
      </c>
      <c r="L44" s="36">
        <f t="shared" si="10"/>
        <v>8747.9444989999993</v>
      </c>
      <c r="M44" s="217">
        <f t="shared" ref="M44" si="11">(K44-L44)/L44*100</f>
        <v>58.745439829750367</v>
      </c>
      <c r="N44" s="204">
        <f t="shared" si="9"/>
        <v>19.458248907800179</v>
      </c>
    </row>
    <row r="45" spans="1:14" s="57" customFormat="1">
      <c r="A45" s="60"/>
      <c r="B45" s="7"/>
      <c r="C45" s="119"/>
      <c r="D45" s="119"/>
      <c r="E45" s="119"/>
      <c r="F45" s="156"/>
      <c r="G45" s="119"/>
      <c r="H45" s="119"/>
      <c r="I45" s="119"/>
      <c r="J45" s="119"/>
      <c r="K45" s="119"/>
      <c r="L45" s="119"/>
      <c r="M45" s="218"/>
      <c r="N45" s="165"/>
    </row>
    <row r="46" spans="1:14" s="57" customFormat="1">
      <c r="A46" s="60"/>
      <c r="B46" s="7"/>
      <c r="C46" s="119"/>
      <c r="D46" s="119"/>
      <c r="E46" s="119"/>
      <c r="F46" s="156"/>
      <c r="G46" s="119"/>
      <c r="H46" s="119"/>
      <c r="I46" s="119"/>
      <c r="J46" s="119"/>
      <c r="K46" s="119"/>
      <c r="L46" s="119"/>
      <c r="M46" s="218"/>
      <c r="N46" s="165"/>
    </row>
    <row r="48" spans="1:14" s="57" customFormat="1" ht="18.75">
      <c r="A48" s="235" t="str">
        <f>A1</f>
        <v>2023年1-8月丹东市财产保险业务统计表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s="57" customFormat="1" ht="14.25" thickBot="1">
      <c r="B49" s="59" t="s">
        <v>0</v>
      </c>
      <c r="C49" s="58"/>
      <c r="D49" s="58"/>
      <c r="F49" s="152"/>
      <c r="G49" s="73" t="str">
        <f>G2</f>
        <v>（2023年8月）</v>
      </c>
      <c r="H49" s="58"/>
      <c r="I49" s="58"/>
      <c r="J49" s="58"/>
      <c r="K49" s="58"/>
      <c r="L49" s="59" t="s">
        <v>1</v>
      </c>
      <c r="M49" s="211"/>
      <c r="N49" s="165"/>
    </row>
    <row r="50" spans="1:14" ht="13.5" customHeight="1">
      <c r="A50" s="231" t="s">
        <v>115</v>
      </c>
      <c r="B50" s="9" t="s">
        <v>3</v>
      </c>
      <c r="C50" s="236" t="s">
        <v>4</v>
      </c>
      <c r="D50" s="236"/>
      <c r="E50" s="236"/>
      <c r="F50" s="237"/>
      <c r="G50" s="236" t="s">
        <v>5</v>
      </c>
      <c r="H50" s="236"/>
      <c r="I50" s="236" t="s">
        <v>6</v>
      </c>
      <c r="J50" s="236"/>
      <c r="K50" s="236"/>
      <c r="L50" s="236"/>
      <c r="M50" s="236"/>
      <c r="N50" s="239" t="s">
        <v>7</v>
      </c>
    </row>
    <row r="51" spans="1:14">
      <c r="A51" s="229"/>
      <c r="B51" s="10" t="s">
        <v>8</v>
      </c>
      <c r="C51" s="238" t="s">
        <v>9</v>
      </c>
      <c r="D51" s="238" t="s">
        <v>10</v>
      </c>
      <c r="E51" s="238" t="s">
        <v>11</v>
      </c>
      <c r="F51" s="193" t="s">
        <v>12</v>
      </c>
      <c r="G51" s="238" t="s">
        <v>13</v>
      </c>
      <c r="H51" s="238" t="s">
        <v>14</v>
      </c>
      <c r="I51" s="206" t="s">
        <v>13</v>
      </c>
      <c r="J51" s="238" t="s">
        <v>15</v>
      </c>
      <c r="K51" s="238"/>
      <c r="L51" s="238"/>
      <c r="M51" s="212" t="s">
        <v>12</v>
      </c>
      <c r="N51" s="240"/>
    </row>
    <row r="52" spans="1:14">
      <c r="A52" s="232"/>
      <c r="B52" s="164" t="s">
        <v>16</v>
      </c>
      <c r="C52" s="238"/>
      <c r="D52" s="238"/>
      <c r="E52" s="238"/>
      <c r="F52" s="194" t="s">
        <v>17</v>
      </c>
      <c r="G52" s="238"/>
      <c r="H52" s="238"/>
      <c r="I52" s="33" t="s">
        <v>18</v>
      </c>
      <c r="J52" s="206" t="s">
        <v>9</v>
      </c>
      <c r="K52" s="206" t="s">
        <v>10</v>
      </c>
      <c r="L52" s="206" t="s">
        <v>11</v>
      </c>
      <c r="M52" s="213" t="s">
        <v>17</v>
      </c>
      <c r="N52" s="192" t="s">
        <v>17</v>
      </c>
    </row>
    <row r="53" spans="1:14" ht="14.25" customHeight="1">
      <c r="A53" s="229" t="s">
        <v>130</v>
      </c>
      <c r="B53" s="206" t="s">
        <v>19</v>
      </c>
      <c r="C53" s="71">
        <v>432.45759299999997</v>
      </c>
      <c r="D53" s="71">
        <v>3658.783461</v>
      </c>
      <c r="E53" s="208">
        <v>3105.6843990000002</v>
      </c>
      <c r="F53" s="153">
        <f>(D53-E53)/E53*100</f>
        <v>17.809248814145192</v>
      </c>
      <c r="G53" s="72">
        <v>21065</v>
      </c>
      <c r="H53" s="72">
        <v>6085911.6500000004</v>
      </c>
      <c r="I53" s="72">
        <v>1345</v>
      </c>
      <c r="J53" s="72">
        <v>292.96458100000001</v>
      </c>
      <c r="K53" s="72">
        <v>2199.7442890000002</v>
      </c>
      <c r="L53" s="72">
        <v>1476.8559740000001</v>
      </c>
      <c r="M53" s="214">
        <f t="shared" ref="M53:M65" si="12">(K53-L53)/L53*100</f>
        <v>48.947786901798466</v>
      </c>
      <c r="N53" s="166">
        <f t="shared" ref="N53:N65" si="13">D53/D327*100</f>
        <v>5.3964408220925595</v>
      </c>
    </row>
    <row r="54" spans="1:14" ht="14.25" customHeight="1">
      <c r="A54" s="229"/>
      <c r="B54" s="206" t="s">
        <v>20</v>
      </c>
      <c r="C54" s="72">
        <v>144.952594</v>
      </c>
      <c r="D54" s="72">
        <v>1096.6232689999999</v>
      </c>
      <c r="E54" s="72">
        <v>1005.967172</v>
      </c>
      <c r="F54" s="153">
        <f>(D54-E54)/E54*100</f>
        <v>9.0118345333042278</v>
      </c>
      <c r="G54" s="72">
        <v>10701</v>
      </c>
      <c r="H54" s="72">
        <v>212940</v>
      </c>
      <c r="I54" s="72">
        <v>560</v>
      </c>
      <c r="J54" s="72">
        <v>135.995361</v>
      </c>
      <c r="K54" s="72">
        <v>827.28889900000001</v>
      </c>
      <c r="L54" s="72">
        <v>502.03735699999999</v>
      </c>
      <c r="M54" s="214">
        <f t="shared" si="12"/>
        <v>64.786322664032355</v>
      </c>
      <c r="N54" s="166">
        <f t="shared" si="13"/>
        <v>5.1666487703831727</v>
      </c>
    </row>
    <row r="55" spans="1:14" ht="14.25" customHeight="1">
      <c r="A55" s="229"/>
      <c r="B55" s="206" t="s">
        <v>21</v>
      </c>
      <c r="C55" s="72">
        <v>53.867221000000001</v>
      </c>
      <c r="D55" s="72">
        <v>531.49168599999996</v>
      </c>
      <c r="E55" s="72">
        <v>322.11148100000003</v>
      </c>
      <c r="F55" s="153">
        <f>(D55-E55)/E55*100</f>
        <v>65.002403624352624</v>
      </c>
      <c r="G55" s="72">
        <v>473</v>
      </c>
      <c r="H55" s="72">
        <v>1118670.55</v>
      </c>
      <c r="I55" s="72">
        <v>20</v>
      </c>
      <c r="J55" s="72">
        <v>17.894368</v>
      </c>
      <c r="K55" s="72">
        <v>140.329667</v>
      </c>
      <c r="L55" s="72">
        <v>125.34614500000001</v>
      </c>
      <c r="M55" s="214">
        <f t="shared" si="12"/>
        <v>11.953715848221732</v>
      </c>
      <c r="N55" s="166">
        <f t="shared" si="13"/>
        <v>12.814117193557777</v>
      </c>
    </row>
    <row r="56" spans="1:14" ht="14.25" customHeight="1">
      <c r="A56" s="229"/>
      <c r="B56" s="206" t="s">
        <v>22</v>
      </c>
      <c r="C56" s="72">
        <v>8.6568419999999993</v>
      </c>
      <c r="D56" s="72">
        <v>56.854095999999998</v>
      </c>
      <c r="E56" s="72">
        <v>95.360772999999995</v>
      </c>
      <c r="F56" s="153">
        <f>(D56-E56)/E56*100</f>
        <v>-40.379996709967941</v>
      </c>
      <c r="G56" s="72">
        <v>2881</v>
      </c>
      <c r="H56" s="72">
        <v>336084.32</v>
      </c>
      <c r="I56" s="72">
        <v>295</v>
      </c>
      <c r="J56" s="72">
        <v>8.7081999999999997</v>
      </c>
      <c r="K56" s="72">
        <v>109.977665</v>
      </c>
      <c r="L56" s="72">
        <v>85.851785000000007</v>
      </c>
      <c r="M56" s="214">
        <f t="shared" si="12"/>
        <v>28.101780294958335</v>
      </c>
      <c r="N56" s="166">
        <f t="shared" si="13"/>
        <v>2.0992289407839824</v>
      </c>
    </row>
    <row r="57" spans="1:14" ht="14.25" customHeight="1">
      <c r="A57" s="229"/>
      <c r="B57" s="206" t="s">
        <v>23</v>
      </c>
      <c r="C57" s="72">
        <v>0.14151</v>
      </c>
      <c r="D57" s="72">
        <v>1.1037779999999999</v>
      </c>
      <c r="E57" s="72">
        <v>0.15566099999999999</v>
      </c>
      <c r="F57" s="12">
        <v>0</v>
      </c>
      <c r="G57" s="72">
        <v>231</v>
      </c>
      <c r="H57" s="72">
        <v>117</v>
      </c>
      <c r="I57" s="72">
        <v>0</v>
      </c>
      <c r="J57" s="72">
        <v>0</v>
      </c>
      <c r="K57" s="72">
        <v>0</v>
      </c>
      <c r="L57" s="72">
        <v>0</v>
      </c>
      <c r="M57" s="214">
        <v>0</v>
      </c>
      <c r="N57" s="166">
        <f t="shared" si="13"/>
        <v>0.30992926035310325</v>
      </c>
    </row>
    <row r="58" spans="1:14" ht="14.25" customHeight="1">
      <c r="A58" s="229"/>
      <c r="B58" s="206" t="s">
        <v>24</v>
      </c>
      <c r="C58" s="72">
        <v>102.291377</v>
      </c>
      <c r="D58" s="72">
        <v>1002.74</v>
      </c>
      <c r="E58" s="72">
        <v>529.79718100000002</v>
      </c>
      <c r="F58" s="153">
        <f t="shared" ref="F58:F69" si="14">(D58-E58)/E58*100</f>
        <v>89.268655244128212</v>
      </c>
      <c r="G58" s="72">
        <v>2153</v>
      </c>
      <c r="H58" s="72">
        <v>1056072.22</v>
      </c>
      <c r="I58" s="72">
        <v>119</v>
      </c>
      <c r="J58" s="72">
        <v>36.003838000000002</v>
      </c>
      <c r="K58" s="72">
        <v>500.246038</v>
      </c>
      <c r="L58" s="72">
        <v>263.93940900000001</v>
      </c>
      <c r="M58" s="214">
        <f t="shared" si="12"/>
        <v>89.530635040559631</v>
      </c>
      <c r="N58" s="166">
        <f t="shared" si="13"/>
        <v>12.352377573166372</v>
      </c>
    </row>
    <row r="59" spans="1:14" ht="14.25" customHeight="1">
      <c r="A59" s="229"/>
      <c r="B59" s="206" t="s">
        <v>25</v>
      </c>
      <c r="C59" s="74">
        <v>552.45631700000001</v>
      </c>
      <c r="D59" s="74">
        <v>5747.1674169999997</v>
      </c>
      <c r="E59" s="74">
        <v>4438.309816</v>
      </c>
      <c r="F59" s="153">
        <f t="shared" si="14"/>
        <v>29.490000817013712</v>
      </c>
      <c r="G59" s="74">
        <v>1530</v>
      </c>
      <c r="H59" s="74">
        <v>315391.99</v>
      </c>
      <c r="I59" s="74">
        <v>1258</v>
      </c>
      <c r="J59" s="72">
        <v>375.95120400000002</v>
      </c>
      <c r="K59" s="74">
        <v>1643.495017</v>
      </c>
      <c r="L59" s="74">
        <v>1070.960908</v>
      </c>
      <c r="M59" s="214">
        <f t="shared" si="12"/>
        <v>53.459851309530706</v>
      </c>
      <c r="N59" s="166">
        <f t="shared" si="13"/>
        <v>23.688700740129715</v>
      </c>
    </row>
    <row r="60" spans="1:14" ht="14.25" customHeight="1">
      <c r="A60" s="229"/>
      <c r="B60" s="206" t="s">
        <v>26</v>
      </c>
      <c r="C60" s="72">
        <v>31.203492000000001</v>
      </c>
      <c r="D60" s="72">
        <v>388.527086</v>
      </c>
      <c r="E60" s="72">
        <v>245.45016200000001</v>
      </c>
      <c r="F60" s="153">
        <f t="shared" si="14"/>
        <v>58.29163966899317</v>
      </c>
      <c r="G60" s="72">
        <v>5898</v>
      </c>
      <c r="H60" s="72">
        <v>4686552.5199999996</v>
      </c>
      <c r="I60" s="72">
        <v>20536</v>
      </c>
      <c r="J60" s="72">
        <v>25.475339000000002</v>
      </c>
      <c r="K60" s="72">
        <v>135.69939500000001</v>
      </c>
      <c r="L60" s="72">
        <v>100.74521300000001</v>
      </c>
      <c r="M60" s="214">
        <f t="shared" si="12"/>
        <v>34.695625686949519</v>
      </c>
      <c r="N60" s="166">
        <f t="shared" si="13"/>
        <v>2.9153995133276052</v>
      </c>
    </row>
    <row r="61" spans="1:14" ht="14.25" customHeight="1">
      <c r="A61" s="229"/>
      <c r="B61" s="206" t="s">
        <v>27</v>
      </c>
      <c r="C61" s="72">
        <v>1.14632</v>
      </c>
      <c r="D61" s="72">
        <v>79.78</v>
      </c>
      <c r="E61" s="72">
        <v>73.486607000000006</v>
      </c>
      <c r="F61" s="153">
        <f t="shared" si="14"/>
        <v>8.5639999680485914</v>
      </c>
      <c r="G61" s="72">
        <v>52</v>
      </c>
      <c r="H61" s="72">
        <v>17857.07</v>
      </c>
      <c r="I61" s="72">
        <v>3</v>
      </c>
      <c r="J61" s="72">
        <v>115.617486</v>
      </c>
      <c r="K61" s="72">
        <v>989.45274800000004</v>
      </c>
      <c r="L61" s="72">
        <v>90.672666000000007</v>
      </c>
      <c r="M61" s="214">
        <f t="shared" si="12"/>
        <v>991.2359718197763</v>
      </c>
      <c r="N61" s="166">
        <f t="shared" si="13"/>
        <v>4.2787465844904053</v>
      </c>
    </row>
    <row r="62" spans="1:14" ht="14.25" customHeight="1">
      <c r="A62" s="229"/>
      <c r="B62" s="14" t="s">
        <v>28</v>
      </c>
      <c r="C62" s="75">
        <v>0.69245199999999996</v>
      </c>
      <c r="D62" s="75">
        <v>7.3873579999999999</v>
      </c>
      <c r="E62" s="75">
        <v>12.158331</v>
      </c>
      <c r="F62" s="153">
        <f t="shared" si="14"/>
        <v>-39.240361197601878</v>
      </c>
      <c r="G62" s="75">
        <v>15</v>
      </c>
      <c r="H62" s="75">
        <v>1245.4000000000001</v>
      </c>
      <c r="I62" s="75">
        <v>1</v>
      </c>
      <c r="J62" s="72">
        <v>0</v>
      </c>
      <c r="K62" s="75">
        <v>3.7379500000000001</v>
      </c>
      <c r="L62" s="75">
        <v>0</v>
      </c>
      <c r="M62" s="214">
        <v>0</v>
      </c>
      <c r="N62" s="166">
        <f t="shared" si="13"/>
        <v>2.6130395212359745</v>
      </c>
    </row>
    <row r="63" spans="1:14" ht="14.25" customHeight="1">
      <c r="A63" s="229"/>
      <c r="B63" s="14" t="s">
        <v>29</v>
      </c>
      <c r="C63" s="75">
        <v>0.45386799999999999</v>
      </c>
      <c r="D63" s="75">
        <v>23.378996000000001</v>
      </c>
      <c r="E63" s="75">
        <v>8.9879979999999993</v>
      </c>
      <c r="F63" s="153">
        <f t="shared" si="14"/>
        <v>160.11349802258525</v>
      </c>
      <c r="G63" s="75">
        <v>23</v>
      </c>
      <c r="H63" s="75">
        <v>14548.27</v>
      </c>
      <c r="I63" s="75">
        <v>2</v>
      </c>
      <c r="J63" s="72">
        <v>0</v>
      </c>
      <c r="K63" s="75">
        <v>1.048</v>
      </c>
      <c r="L63" s="75">
        <v>0.42304000000000003</v>
      </c>
      <c r="M63" s="214">
        <f>(K63-L63)/L63*100</f>
        <v>147.7307110438729</v>
      </c>
      <c r="N63" s="166">
        <f t="shared" si="13"/>
        <v>9.7922109978523153</v>
      </c>
    </row>
    <row r="64" spans="1:14" ht="14.25" customHeight="1">
      <c r="A64" s="229"/>
      <c r="B64" s="14" t="s">
        <v>30</v>
      </c>
      <c r="C64" s="75">
        <v>0</v>
      </c>
      <c r="D64" s="75">
        <v>49.01</v>
      </c>
      <c r="E64" s="75">
        <v>52.340277999999998</v>
      </c>
      <c r="F64" s="153">
        <f t="shared" si="14"/>
        <v>-6.3627441948244909</v>
      </c>
      <c r="G64" s="75">
        <v>14</v>
      </c>
      <c r="H64" s="75">
        <v>2063.4</v>
      </c>
      <c r="I64" s="75">
        <v>0</v>
      </c>
      <c r="J64" s="72">
        <v>115.617486</v>
      </c>
      <c r="K64" s="72">
        <v>984.66679799999997</v>
      </c>
      <c r="L64" s="75">
        <v>90.249626000000006</v>
      </c>
      <c r="M64" s="214">
        <f>(K64-L64)/L64*100</f>
        <v>991.04806484184189</v>
      </c>
      <c r="N64" s="166">
        <f t="shared" si="13"/>
        <v>4.7404097091328712</v>
      </c>
    </row>
    <row r="65" spans="1:14" ht="14.25" customHeight="1" thickBot="1">
      <c r="A65" s="230"/>
      <c r="B65" s="15" t="s">
        <v>31</v>
      </c>
      <c r="C65" s="16">
        <f t="shared" ref="C65:L65" si="15">C53+C55+C56+C57+C58+C59+C60+C61</f>
        <v>1182.2206720000001</v>
      </c>
      <c r="D65" s="16">
        <f t="shared" si="15"/>
        <v>11466.447523999999</v>
      </c>
      <c r="E65" s="16">
        <f>E53+E55+E56+E57+E58+E59+E60+E61</f>
        <v>8810.3560799999996</v>
      </c>
      <c r="F65" s="154">
        <f t="shared" si="14"/>
        <v>30.147379060302406</v>
      </c>
      <c r="G65" s="16">
        <f t="shared" si="15"/>
        <v>34283</v>
      </c>
      <c r="H65" s="16">
        <f>H53+H55+H56+H57+H58+H59+H60+H61</f>
        <v>13616657.32</v>
      </c>
      <c r="I65" s="16">
        <f t="shared" si="15"/>
        <v>23576</v>
      </c>
      <c r="J65" s="16">
        <f t="shared" si="15"/>
        <v>872.61501599999997</v>
      </c>
      <c r="K65" s="16">
        <f t="shared" si="15"/>
        <v>5718.9448189999994</v>
      </c>
      <c r="L65" s="16">
        <f t="shared" si="15"/>
        <v>3214.3721</v>
      </c>
      <c r="M65" s="215">
        <f t="shared" si="12"/>
        <v>77.917946058578565</v>
      </c>
      <c r="N65" s="167">
        <f t="shared" si="13"/>
        <v>9.3540730507242777</v>
      </c>
    </row>
    <row r="66" spans="1:14" ht="14.25" thickTop="1">
      <c r="A66" s="242" t="s">
        <v>35</v>
      </c>
      <c r="B66" s="206" t="s">
        <v>19</v>
      </c>
      <c r="C66" s="32">
        <v>60.621651999999997</v>
      </c>
      <c r="D66" s="32">
        <v>939.51785500000005</v>
      </c>
      <c r="E66" s="32">
        <v>441.36188700000002</v>
      </c>
      <c r="F66" s="153">
        <f t="shared" si="14"/>
        <v>112.86791693456757</v>
      </c>
      <c r="G66" s="31">
        <v>5429</v>
      </c>
      <c r="H66" s="31">
        <v>724070.40633100003</v>
      </c>
      <c r="I66" s="31">
        <v>714</v>
      </c>
      <c r="J66" s="31">
        <v>67.274390999999994</v>
      </c>
      <c r="K66" s="31">
        <v>457.92726299999998</v>
      </c>
      <c r="L66" s="68">
        <v>193.01494299999999</v>
      </c>
      <c r="M66" s="214">
        <f t="shared" ref="M66:M82" si="16">(K66-L66)/L66*100</f>
        <v>137.2496428942292</v>
      </c>
      <c r="N66" s="166">
        <f t="shared" ref="N66:N78" si="17">D66/D327*100</f>
        <v>1.3857208440592212</v>
      </c>
    </row>
    <row r="67" spans="1:14">
      <c r="A67" s="242"/>
      <c r="B67" s="206" t="s">
        <v>20</v>
      </c>
      <c r="C67" s="31">
        <v>18.598372000000001</v>
      </c>
      <c r="D67" s="31">
        <v>157.27726899999999</v>
      </c>
      <c r="E67" s="31">
        <v>165.64489800000001</v>
      </c>
      <c r="F67" s="153">
        <f t="shared" si="14"/>
        <v>-5.051546471416235</v>
      </c>
      <c r="G67" s="31">
        <v>2006</v>
      </c>
      <c r="H67" s="31">
        <v>39880</v>
      </c>
      <c r="I67" s="31">
        <v>254</v>
      </c>
      <c r="J67" s="31">
        <v>21.655121999999999</v>
      </c>
      <c r="K67" s="31">
        <v>129.111107</v>
      </c>
      <c r="L67" s="68">
        <v>44.588970000000003</v>
      </c>
      <c r="M67" s="214">
        <f t="shared" si="16"/>
        <v>189.55839751400401</v>
      </c>
      <c r="N67" s="166">
        <f t="shared" si="17"/>
        <v>0.74099869249452655</v>
      </c>
    </row>
    <row r="68" spans="1:14">
      <c r="A68" s="242"/>
      <c r="B68" s="206" t="s">
        <v>21</v>
      </c>
      <c r="C68" s="31">
        <v>6.5684040000000001</v>
      </c>
      <c r="D68" s="31">
        <v>9.0450800000000005</v>
      </c>
      <c r="E68" s="31">
        <v>8.1119050000000001</v>
      </c>
      <c r="F68" s="153">
        <f t="shared" si="14"/>
        <v>11.503771308958873</v>
      </c>
      <c r="G68" s="31">
        <v>5</v>
      </c>
      <c r="H68" s="31">
        <v>15771.980799999999</v>
      </c>
      <c r="I68" s="31">
        <v>1</v>
      </c>
      <c r="J68" s="20">
        <v>0</v>
      </c>
      <c r="K68" s="31">
        <v>0.35025499999999998</v>
      </c>
      <c r="L68" s="20">
        <v>0</v>
      </c>
      <c r="M68" s="214">
        <v>0</v>
      </c>
      <c r="N68" s="166">
        <f t="shared" si="17"/>
        <v>0.2180743710544244</v>
      </c>
    </row>
    <row r="69" spans="1:14">
      <c r="A69" s="242"/>
      <c r="B69" s="206" t="s">
        <v>22</v>
      </c>
      <c r="C69" s="20">
        <v>0</v>
      </c>
      <c r="D69" s="31">
        <v>-1.9629999999999999E-3</v>
      </c>
      <c r="E69" s="31">
        <v>2.1369690000000001</v>
      </c>
      <c r="F69" s="153">
        <f t="shared" si="14"/>
        <v>-100.09185907703855</v>
      </c>
      <c r="G69" s="31">
        <v>2</v>
      </c>
      <c r="H69" s="31">
        <v>-28.5</v>
      </c>
      <c r="I69" s="20">
        <v>0</v>
      </c>
      <c r="J69" s="20">
        <v>0</v>
      </c>
      <c r="K69" s="20">
        <v>0</v>
      </c>
      <c r="L69" s="20">
        <v>0</v>
      </c>
      <c r="M69" s="214">
        <v>0</v>
      </c>
      <c r="N69" s="166">
        <f t="shared" si="17"/>
        <v>-7.2480026958109692E-5</v>
      </c>
    </row>
    <row r="70" spans="1:14">
      <c r="A70" s="242"/>
      <c r="B70" s="206" t="s">
        <v>23</v>
      </c>
      <c r="C70" s="20">
        <v>0</v>
      </c>
      <c r="D70" s="31">
        <v>0.147173</v>
      </c>
      <c r="E70" s="20">
        <v>0</v>
      </c>
      <c r="F70" s="12">
        <v>0</v>
      </c>
      <c r="G70" s="31">
        <v>26</v>
      </c>
      <c r="H70" s="31">
        <v>7.8</v>
      </c>
      <c r="I70" s="31">
        <v>1</v>
      </c>
      <c r="J70" s="31">
        <v>0</v>
      </c>
      <c r="K70" s="31">
        <v>0</v>
      </c>
      <c r="L70" s="20">
        <v>0</v>
      </c>
      <c r="M70" s="214">
        <v>0</v>
      </c>
      <c r="N70" s="166">
        <f t="shared" si="17"/>
        <v>4.132463143308461E-2</v>
      </c>
    </row>
    <row r="71" spans="1:14">
      <c r="A71" s="242"/>
      <c r="B71" s="206" t="s">
        <v>24</v>
      </c>
      <c r="C71" s="31">
        <v>11.725531999999999</v>
      </c>
      <c r="D71" s="31">
        <v>132.62499600000001</v>
      </c>
      <c r="E71" s="31">
        <v>178.32900000000001</v>
      </c>
      <c r="F71" s="153">
        <f>(D71-E71)/E71*100</f>
        <v>-25.629036219571688</v>
      </c>
      <c r="G71" s="31">
        <v>150</v>
      </c>
      <c r="H71" s="31">
        <v>606297.95880000002</v>
      </c>
      <c r="I71" s="31">
        <v>12</v>
      </c>
      <c r="J71" s="31">
        <v>1.1221829999999999</v>
      </c>
      <c r="K71" s="31">
        <v>10.610029000000001</v>
      </c>
      <c r="L71" s="68">
        <v>32.513407000000001</v>
      </c>
      <c r="M71" s="214">
        <f>(K71-L71)/L71*100</f>
        <v>-67.367218698428005</v>
      </c>
      <c r="N71" s="166">
        <f t="shared" si="17"/>
        <v>1.6337575305978416</v>
      </c>
    </row>
    <row r="72" spans="1:14">
      <c r="A72" s="242"/>
      <c r="B72" s="206" t="s">
        <v>25</v>
      </c>
      <c r="C72" s="20">
        <v>0</v>
      </c>
      <c r="D72" s="20">
        <v>0</v>
      </c>
      <c r="E72" s="20">
        <v>0</v>
      </c>
      <c r="F72" s="12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4">
        <v>0</v>
      </c>
      <c r="N72" s="166">
        <f t="shared" si="17"/>
        <v>0</v>
      </c>
    </row>
    <row r="73" spans="1:14">
      <c r="A73" s="242"/>
      <c r="B73" s="206" t="s">
        <v>26</v>
      </c>
      <c r="C73" s="31">
        <v>3.3318460000000001</v>
      </c>
      <c r="D73" s="31">
        <v>101</v>
      </c>
      <c r="E73" s="31">
        <v>57.900891999999999</v>
      </c>
      <c r="F73" s="153">
        <f>(D73-E73)/E73*100</f>
        <v>74.436000053332521</v>
      </c>
      <c r="G73" s="31">
        <v>1932</v>
      </c>
      <c r="H73" s="31">
        <v>765650.15</v>
      </c>
      <c r="I73" s="31">
        <v>97</v>
      </c>
      <c r="J73" s="31">
        <v>0.95450000000000002</v>
      </c>
      <c r="K73" s="31">
        <v>226.54449199999999</v>
      </c>
      <c r="L73" s="68">
        <v>20.025407000000001</v>
      </c>
      <c r="M73" s="214">
        <f t="shared" si="16"/>
        <v>1031.2853316789015</v>
      </c>
      <c r="N73" s="166">
        <f t="shared" si="17"/>
        <v>0.7578759923216476</v>
      </c>
    </row>
    <row r="74" spans="1:14">
      <c r="A74" s="242"/>
      <c r="B74" s="206" t="s">
        <v>27</v>
      </c>
      <c r="C74" s="20">
        <v>0</v>
      </c>
      <c r="D74" s="20">
        <v>0</v>
      </c>
      <c r="E74" s="34">
        <v>7.98</v>
      </c>
      <c r="F74" s="12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14">
        <v>0</v>
      </c>
      <c r="N74" s="166">
        <f t="shared" si="17"/>
        <v>0</v>
      </c>
    </row>
    <row r="75" spans="1:14">
      <c r="A75" s="242"/>
      <c r="B75" s="14" t="s">
        <v>28</v>
      </c>
      <c r="C75" s="20">
        <v>0</v>
      </c>
      <c r="D75" s="20">
        <v>0</v>
      </c>
      <c r="E75" s="34">
        <v>7.98</v>
      </c>
      <c r="F75" s="12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14">
        <v>0</v>
      </c>
      <c r="N75" s="166">
        <f t="shared" si="17"/>
        <v>0</v>
      </c>
    </row>
    <row r="76" spans="1:14">
      <c r="A76" s="242"/>
      <c r="B76" s="14" t="s">
        <v>29</v>
      </c>
      <c r="C76" s="20">
        <v>0</v>
      </c>
      <c r="D76" s="20">
        <v>0</v>
      </c>
      <c r="E76" s="31">
        <v>2.1697999999999999E-2</v>
      </c>
      <c r="F76" s="12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14">
        <v>0</v>
      </c>
      <c r="N76" s="166">
        <f t="shared" si="17"/>
        <v>0</v>
      </c>
    </row>
    <row r="77" spans="1:14">
      <c r="A77" s="242"/>
      <c r="B77" s="14" t="s">
        <v>30</v>
      </c>
      <c r="C77" s="20">
        <v>0</v>
      </c>
      <c r="D77" s="20">
        <v>0</v>
      </c>
      <c r="E77" s="20">
        <v>0</v>
      </c>
      <c r="F77" s="12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14">
        <v>0</v>
      </c>
      <c r="N77" s="166">
        <f t="shared" si="17"/>
        <v>0</v>
      </c>
    </row>
    <row r="78" spans="1:14" ht="14.25" thickBot="1">
      <c r="A78" s="243"/>
      <c r="B78" s="15" t="s">
        <v>31</v>
      </c>
      <c r="C78" s="16">
        <f t="shared" ref="C78:K78" si="18">C66+C68+C69+C70+C71+C72+C73+C74</f>
        <v>82.247433999999998</v>
      </c>
      <c r="D78" s="16">
        <f t="shared" si="18"/>
        <v>1182.3331410000001</v>
      </c>
      <c r="E78" s="16">
        <f t="shared" si="18"/>
        <v>695.82065300000011</v>
      </c>
      <c r="F78" s="154">
        <f t="shared" ref="F78:F87" si="19">(D78-E78)/E78*100</f>
        <v>69.91923650188059</v>
      </c>
      <c r="G78" s="16">
        <f t="shared" si="18"/>
        <v>7544</v>
      </c>
      <c r="H78" s="16">
        <f t="shared" si="18"/>
        <v>2111769.7959310003</v>
      </c>
      <c r="I78" s="16">
        <f t="shared" si="18"/>
        <v>825</v>
      </c>
      <c r="J78" s="16">
        <f t="shared" si="18"/>
        <v>69.351073999999997</v>
      </c>
      <c r="K78" s="16">
        <f t="shared" si="18"/>
        <v>695.43203900000003</v>
      </c>
      <c r="L78" s="16">
        <f>L66+L68+L69+L70+L71+L72+L73+L74</f>
        <v>245.55375699999999</v>
      </c>
      <c r="M78" s="215">
        <f t="shared" si="16"/>
        <v>183.20969204311544</v>
      </c>
      <c r="N78" s="167">
        <f t="shared" si="17"/>
        <v>0.96452109932546948</v>
      </c>
    </row>
    <row r="79" spans="1:14" ht="14.25" thickTop="1">
      <c r="A79" s="233" t="s">
        <v>36</v>
      </c>
      <c r="B79" s="18" t="s">
        <v>19</v>
      </c>
      <c r="C79" s="309">
        <v>192.530045</v>
      </c>
      <c r="D79" s="309">
        <v>1542.177582</v>
      </c>
      <c r="E79" s="309">
        <v>1005.659753</v>
      </c>
      <c r="F79" s="155">
        <f t="shared" si="19"/>
        <v>53.349836005617703</v>
      </c>
      <c r="G79" s="309">
        <v>13397</v>
      </c>
      <c r="H79" s="309">
        <v>1295252.222516</v>
      </c>
      <c r="I79" s="309">
        <v>1212</v>
      </c>
      <c r="J79" s="309">
        <v>42.013221999999999</v>
      </c>
      <c r="K79" s="309">
        <v>706.79282000000001</v>
      </c>
      <c r="L79" s="309">
        <v>461.09687700000001</v>
      </c>
      <c r="M79" s="216">
        <f t="shared" si="16"/>
        <v>53.285102384243643</v>
      </c>
      <c r="N79" s="168">
        <f t="shared" ref="N79:N91" si="20">D79/D327*100</f>
        <v>2.2746003274394915</v>
      </c>
    </row>
    <row r="80" spans="1:14">
      <c r="A80" s="229"/>
      <c r="B80" s="210" t="s">
        <v>20</v>
      </c>
      <c r="C80" s="23">
        <v>76.204981000000004</v>
      </c>
      <c r="D80" s="23">
        <v>637.66383599999995</v>
      </c>
      <c r="E80" s="23">
        <v>410.83571899999998</v>
      </c>
      <c r="F80" s="153">
        <f t="shared" si="19"/>
        <v>55.211391441842963</v>
      </c>
      <c r="G80" s="23">
        <v>7248</v>
      </c>
      <c r="H80" s="23">
        <v>144960</v>
      </c>
      <c r="I80" s="23">
        <v>771</v>
      </c>
      <c r="J80" s="23">
        <v>22.044295999999999</v>
      </c>
      <c r="K80" s="23">
        <v>385.26360699999998</v>
      </c>
      <c r="L80" s="23">
        <v>164.09684300000001</v>
      </c>
      <c r="M80" s="214">
        <f t="shared" si="16"/>
        <v>134.77819558052067</v>
      </c>
      <c r="N80" s="166">
        <f t="shared" si="20"/>
        <v>3.004299805886407</v>
      </c>
    </row>
    <row r="81" spans="1:14">
      <c r="A81" s="229"/>
      <c r="B81" s="210" t="s">
        <v>21</v>
      </c>
      <c r="C81" s="23">
        <v>0.34432800000000002</v>
      </c>
      <c r="D81" s="23">
        <v>6.9041839999999999</v>
      </c>
      <c r="E81" s="23">
        <v>19.578173</v>
      </c>
      <c r="F81" s="153">
        <f t="shared" si="19"/>
        <v>-64.735299866846603</v>
      </c>
      <c r="G81" s="23">
        <v>19</v>
      </c>
      <c r="H81" s="23">
        <v>94216.8</v>
      </c>
      <c r="I81" s="23">
        <v>0</v>
      </c>
      <c r="J81" s="23">
        <v>0</v>
      </c>
      <c r="K81" s="23">
        <v>0</v>
      </c>
      <c r="L81" s="23">
        <v>2.2120820000000001</v>
      </c>
      <c r="M81" s="214">
        <f t="shared" si="16"/>
        <v>-100</v>
      </c>
      <c r="N81" s="166">
        <f t="shared" si="20"/>
        <v>0.16645796205716476</v>
      </c>
    </row>
    <row r="82" spans="1:14">
      <c r="A82" s="229"/>
      <c r="B82" s="210" t="s">
        <v>22</v>
      </c>
      <c r="C82" s="23">
        <v>0.23585700000000001</v>
      </c>
      <c r="D82" s="23">
        <v>4.3085779999999998</v>
      </c>
      <c r="E82" s="23">
        <v>3.3700060000000001</v>
      </c>
      <c r="F82" s="153">
        <f t="shared" si="19"/>
        <v>27.850751601035718</v>
      </c>
      <c r="G82" s="23">
        <v>616</v>
      </c>
      <c r="H82" s="23">
        <v>30397.5</v>
      </c>
      <c r="I82" s="23">
        <v>2</v>
      </c>
      <c r="J82" s="23">
        <v>0.63</v>
      </c>
      <c r="K82" s="23">
        <v>0.63</v>
      </c>
      <c r="L82" s="23">
        <v>0.72509999999999997</v>
      </c>
      <c r="M82" s="214">
        <f t="shared" si="16"/>
        <v>-13.115432354158044</v>
      </c>
      <c r="N82" s="166">
        <f t="shared" si="20"/>
        <v>0.15908601609328496</v>
      </c>
    </row>
    <row r="83" spans="1:14">
      <c r="A83" s="229"/>
      <c r="B83" s="210" t="s">
        <v>23</v>
      </c>
      <c r="C83" s="23">
        <v>11.9060229</v>
      </c>
      <c r="D83" s="23">
        <v>63.030070500000001</v>
      </c>
      <c r="E83" s="23">
        <v>55.115915860000001</v>
      </c>
      <c r="F83" s="153">
        <f t="shared" si="19"/>
        <v>14.359109372513654</v>
      </c>
      <c r="G83" s="23">
        <v>989</v>
      </c>
      <c r="H83" s="23">
        <v>569234.61182727001</v>
      </c>
      <c r="I83" s="23">
        <v>3</v>
      </c>
      <c r="J83" s="23">
        <v>0</v>
      </c>
      <c r="K83" s="23">
        <v>14.581541</v>
      </c>
      <c r="L83" s="23">
        <v>0</v>
      </c>
      <c r="M83" s="214">
        <v>0</v>
      </c>
      <c r="N83" s="166">
        <f t="shared" si="20"/>
        <v>17.698181273833104</v>
      </c>
    </row>
    <row r="84" spans="1:14">
      <c r="A84" s="229"/>
      <c r="B84" s="210" t="s">
        <v>24</v>
      </c>
      <c r="C84" s="23">
        <v>15.331989</v>
      </c>
      <c r="D84" s="23">
        <v>62.049003999999996</v>
      </c>
      <c r="E84" s="23">
        <v>89.865859999999998</v>
      </c>
      <c r="F84" s="153">
        <f t="shared" si="19"/>
        <v>-30.953752626414527</v>
      </c>
      <c r="G84" s="23">
        <v>339</v>
      </c>
      <c r="H84" s="23">
        <v>167821.99366000001</v>
      </c>
      <c r="I84" s="23">
        <v>17</v>
      </c>
      <c r="J84" s="23">
        <v>0.44218000000000002</v>
      </c>
      <c r="K84" s="23">
        <v>10.930099</v>
      </c>
      <c r="L84" s="23">
        <v>5.0079760000000002</v>
      </c>
      <c r="M84" s="214">
        <f>(K84-L84)/L84*100</f>
        <v>118.2538215039369</v>
      </c>
      <c r="N84" s="166">
        <f t="shared" si="20"/>
        <v>0.76435838347618568</v>
      </c>
    </row>
    <row r="85" spans="1:14">
      <c r="A85" s="229"/>
      <c r="B85" s="210" t="s">
        <v>25</v>
      </c>
      <c r="C85" s="23">
        <v>0</v>
      </c>
      <c r="D85" s="23">
        <v>1.0806659999999999</v>
      </c>
      <c r="E85" s="23">
        <v>4.4652609999999999</v>
      </c>
      <c r="F85" s="153">
        <f t="shared" si="19"/>
        <v>-75.798368785161713</v>
      </c>
      <c r="G85" s="23">
        <v>1</v>
      </c>
      <c r="H85" s="23">
        <v>400.24669999999998</v>
      </c>
      <c r="I85" s="23">
        <v>0</v>
      </c>
      <c r="J85" s="23">
        <v>0</v>
      </c>
      <c r="K85" s="23">
        <v>0</v>
      </c>
      <c r="L85" s="23">
        <v>0</v>
      </c>
      <c r="M85" s="214">
        <v>0</v>
      </c>
      <c r="N85" s="166">
        <f t="shared" si="20"/>
        <v>4.4542940228798665E-3</v>
      </c>
    </row>
    <row r="86" spans="1:14">
      <c r="A86" s="229"/>
      <c r="B86" s="210" t="s">
        <v>26</v>
      </c>
      <c r="C86" s="23">
        <v>32.124490000000002</v>
      </c>
      <c r="D86" s="23">
        <v>325.61379899999997</v>
      </c>
      <c r="E86" s="23">
        <v>224.250495</v>
      </c>
      <c r="F86" s="153">
        <f t="shared" si="19"/>
        <v>45.200927650126246</v>
      </c>
      <c r="G86" s="23">
        <v>6648</v>
      </c>
      <c r="H86" s="23">
        <v>3222909.4256440001</v>
      </c>
      <c r="I86" s="23">
        <v>20734</v>
      </c>
      <c r="J86" s="23">
        <v>40.669150000000002</v>
      </c>
      <c r="K86" s="23">
        <v>125.45545199999999</v>
      </c>
      <c r="L86" s="23">
        <v>171.49543800000001</v>
      </c>
      <c r="M86" s="214">
        <f>(K86-L86)/L86*100</f>
        <v>-26.846187010525618</v>
      </c>
      <c r="N86" s="166">
        <f t="shared" si="20"/>
        <v>2.4433156537697673</v>
      </c>
    </row>
    <row r="87" spans="1:14">
      <c r="A87" s="229"/>
      <c r="B87" s="210" t="s">
        <v>27</v>
      </c>
      <c r="C87" s="23">
        <v>30.58</v>
      </c>
      <c r="D87" s="23">
        <v>316.20670000000001</v>
      </c>
      <c r="E87" s="23">
        <v>49.770600000000002</v>
      </c>
      <c r="F87" s="153">
        <f t="shared" si="19"/>
        <v>535.32828617697999</v>
      </c>
      <c r="G87" s="23">
        <v>83</v>
      </c>
      <c r="H87" s="23">
        <v>1114.3631</v>
      </c>
      <c r="I87" s="23">
        <v>3</v>
      </c>
      <c r="J87" s="23">
        <v>15.05</v>
      </c>
      <c r="K87" s="23">
        <v>52.478299999999997</v>
      </c>
      <c r="L87" s="23">
        <v>0</v>
      </c>
      <c r="M87" s="214">
        <v>0</v>
      </c>
      <c r="N87" s="166">
        <f t="shared" si="20"/>
        <v>16.958740757307371</v>
      </c>
    </row>
    <row r="88" spans="1:14">
      <c r="A88" s="229"/>
      <c r="B88" s="14" t="s">
        <v>28</v>
      </c>
      <c r="C88" s="23">
        <v>0</v>
      </c>
      <c r="D88" s="23">
        <v>0</v>
      </c>
      <c r="E88" s="23">
        <v>0</v>
      </c>
      <c r="F88" s="12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14">
        <v>0</v>
      </c>
      <c r="N88" s="166">
        <f t="shared" si="20"/>
        <v>0</v>
      </c>
    </row>
    <row r="89" spans="1:14">
      <c r="A89" s="229"/>
      <c r="B89" s="14" t="s">
        <v>29</v>
      </c>
      <c r="C89" s="23">
        <v>0</v>
      </c>
      <c r="D89" s="23">
        <v>0</v>
      </c>
      <c r="E89" s="13">
        <v>0</v>
      </c>
      <c r="F89" s="12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14">
        <v>0</v>
      </c>
      <c r="N89" s="166">
        <f t="shared" si="20"/>
        <v>0</v>
      </c>
    </row>
    <row r="90" spans="1:14">
      <c r="A90" s="229"/>
      <c r="B90" s="14" t="s">
        <v>30</v>
      </c>
      <c r="C90" s="33">
        <v>30.58</v>
      </c>
      <c r="D90" s="33">
        <v>316.20670000000001</v>
      </c>
      <c r="E90" s="33">
        <v>49.770600000000002</v>
      </c>
      <c r="F90" s="12">
        <v>0</v>
      </c>
      <c r="G90" s="61">
        <v>83</v>
      </c>
      <c r="H90" s="61">
        <v>1114.3631</v>
      </c>
      <c r="I90" s="77">
        <v>3</v>
      </c>
      <c r="J90" s="23">
        <v>15.05</v>
      </c>
      <c r="K90" s="23">
        <v>52.478299999999997</v>
      </c>
      <c r="L90" s="13">
        <v>0</v>
      </c>
      <c r="M90" s="214">
        <v>0</v>
      </c>
      <c r="N90" s="166">
        <f t="shared" si="20"/>
        <v>30.584560513627125</v>
      </c>
    </row>
    <row r="91" spans="1:14" ht="14.25" thickBot="1">
      <c r="A91" s="234"/>
      <c r="B91" s="35" t="s">
        <v>31</v>
      </c>
      <c r="C91" s="36">
        <f t="shared" ref="C91:K91" si="21">C79+C81+C82+C83+C84+C85+C86+C87</f>
        <v>283.05273190000003</v>
      </c>
      <c r="D91" s="36">
        <f t="shared" si="21"/>
        <v>2321.3705835000001</v>
      </c>
      <c r="E91" s="36">
        <f t="shared" si="21"/>
        <v>1452.0760638600002</v>
      </c>
      <c r="F91" s="203">
        <f>(D91-E91)/E91*100</f>
        <v>59.865632474457733</v>
      </c>
      <c r="G91" s="36">
        <f t="shared" si="21"/>
        <v>22092</v>
      </c>
      <c r="H91" s="36">
        <f t="shared" si="21"/>
        <v>5381347.1634472702</v>
      </c>
      <c r="I91" s="36">
        <f t="shared" si="21"/>
        <v>21971</v>
      </c>
      <c r="J91" s="36">
        <f t="shared" si="21"/>
        <v>98.804552000000001</v>
      </c>
      <c r="K91" s="36">
        <f t="shared" si="21"/>
        <v>910.86821200000009</v>
      </c>
      <c r="L91" s="36">
        <f>L79+L81+L82+L83+L84+L85+L86+L87</f>
        <v>640.53747299999998</v>
      </c>
      <c r="M91" s="217">
        <f>(K91-L91)/L91*100</f>
        <v>42.203735205980699</v>
      </c>
      <c r="N91" s="204">
        <f t="shared" si="20"/>
        <v>1.8937225300523202</v>
      </c>
    </row>
    <row r="95" spans="1:14" s="57" customFormat="1" ht="18.75">
      <c r="A95" s="235" t="str">
        <f>A1</f>
        <v>2023年1-8月丹东市财产保险业务统计表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</row>
    <row r="96" spans="1:14" s="57" customFormat="1" ht="14.25" thickBot="1">
      <c r="B96" s="59" t="s">
        <v>0</v>
      </c>
      <c r="C96" s="58"/>
      <c r="D96" s="58"/>
      <c r="F96" s="152"/>
      <c r="G96" s="73" t="str">
        <f>G2</f>
        <v>（2023年8月）</v>
      </c>
      <c r="H96" s="58"/>
      <c r="I96" s="58"/>
      <c r="J96" s="58"/>
      <c r="K96" s="58"/>
      <c r="L96" s="59" t="s">
        <v>1</v>
      </c>
      <c r="M96" s="211"/>
      <c r="N96" s="165"/>
    </row>
    <row r="97" spans="1:14" ht="13.5" customHeight="1">
      <c r="A97" s="231" t="s">
        <v>116</v>
      </c>
      <c r="B97" s="9" t="s">
        <v>3</v>
      </c>
      <c r="C97" s="236" t="s">
        <v>4</v>
      </c>
      <c r="D97" s="236"/>
      <c r="E97" s="236"/>
      <c r="F97" s="237"/>
      <c r="G97" s="236" t="s">
        <v>5</v>
      </c>
      <c r="H97" s="236"/>
      <c r="I97" s="236" t="s">
        <v>6</v>
      </c>
      <c r="J97" s="236"/>
      <c r="K97" s="236"/>
      <c r="L97" s="236"/>
      <c r="M97" s="236"/>
      <c r="N97" s="239" t="s">
        <v>7</v>
      </c>
    </row>
    <row r="98" spans="1:14">
      <c r="A98" s="229"/>
      <c r="B98" s="10" t="s">
        <v>8</v>
      </c>
      <c r="C98" s="238" t="s">
        <v>9</v>
      </c>
      <c r="D98" s="238" t="s">
        <v>10</v>
      </c>
      <c r="E98" s="238" t="s">
        <v>11</v>
      </c>
      <c r="F98" s="193" t="s">
        <v>12</v>
      </c>
      <c r="G98" s="238" t="s">
        <v>13</v>
      </c>
      <c r="H98" s="238" t="s">
        <v>14</v>
      </c>
      <c r="I98" s="206" t="s">
        <v>13</v>
      </c>
      <c r="J98" s="238" t="s">
        <v>15</v>
      </c>
      <c r="K98" s="238"/>
      <c r="L98" s="238"/>
      <c r="M98" s="212" t="s">
        <v>12</v>
      </c>
      <c r="N98" s="240"/>
    </row>
    <row r="99" spans="1:14">
      <c r="A99" s="232"/>
      <c r="B99" s="164" t="s">
        <v>16</v>
      </c>
      <c r="C99" s="238"/>
      <c r="D99" s="238"/>
      <c r="E99" s="238"/>
      <c r="F99" s="194" t="s">
        <v>17</v>
      </c>
      <c r="G99" s="238"/>
      <c r="H99" s="238"/>
      <c r="I99" s="33" t="s">
        <v>18</v>
      </c>
      <c r="J99" s="206" t="s">
        <v>9</v>
      </c>
      <c r="K99" s="206" t="s">
        <v>10</v>
      </c>
      <c r="L99" s="206" t="s">
        <v>11</v>
      </c>
      <c r="M99" s="213" t="s">
        <v>17</v>
      </c>
      <c r="N99" s="192" t="s">
        <v>17</v>
      </c>
    </row>
    <row r="100" spans="1:14" ht="14.25" customHeight="1">
      <c r="A100" s="228" t="s">
        <v>37</v>
      </c>
      <c r="B100" s="206" t="s">
        <v>19</v>
      </c>
      <c r="C100" s="75">
        <v>62.85</v>
      </c>
      <c r="D100" s="75">
        <v>492.39</v>
      </c>
      <c r="E100" s="75">
        <v>629.16</v>
      </c>
      <c r="F100" s="153">
        <f>(D100-E100)/E100*100</f>
        <v>-21.738508487507151</v>
      </c>
      <c r="G100" s="75">
        <v>3802</v>
      </c>
      <c r="H100" s="75">
        <v>341509.3</v>
      </c>
      <c r="I100" s="72">
        <v>568</v>
      </c>
      <c r="J100" s="72">
        <v>48.52</v>
      </c>
      <c r="K100" s="72">
        <v>523.17999999999995</v>
      </c>
      <c r="L100" s="72">
        <v>308.85000000000002</v>
      </c>
      <c r="M100" s="214">
        <f>(K100-L100)/L100*100</f>
        <v>69.396146996924045</v>
      </c>
      <c r="N100" s="166">
        <f t="shared" ref="N100:N112" si="22">D100/D327*100</f>
        <v>0.726239616176661</v>
      </c>
    </row>
    <row r="101" spans="1:14" ht="14.25" customHeight="1">
      <c r="A101" s="229"/>
      <c r="B101" s="206" t="s">
        <v>20</v>
      </c>
      <c r="C101" s="75">
        <v>26.61</v>
      </c>
      <c r="D101" s="75">
        <v>226.57</v>
      </c>
      <c r="E101" s="75">
        <v>267.74</v>
      </c>
      <c r="F101" s="153">
        <f>(D101-E101)/E101*100</f>
        <v>-15.376858145962508</v>
      </c>
      <c r="G101" s="75">
        <v>2077</v>
      </c>
      <c r="H101" s="75">
        <v>41620</v>
      </c>
      <c r="I101" s="72">
        <v>309</v>
      </c>
      <c r="J101" s="72">
        <v>37.57</v>
      </c>
      <c r="K101" s="72">
        <v>304.88</v>
      </c>
      <c r="L101" s="72">
        <v>82.57</v>
      </c>
      <c r="M101" s="214">
        <f>(K101-L101)/L101*100</f>
        <v>269.23822211456951</v>
      </c>
      <c r="N101" s="166">
        <f t="shared" si="22"/>
        <v>1.0674655964332957</v>
      </c>
    </row>
    <row r="102" spans="1:14" ht="14.25" customHeight="1">
      <c r="A102" s="229"/>
      <c r="B102" s="206" t="s">
        <v>21</v>
      </c>
      <c r="C102" s="20">
        <v>0</v>
      </c>
      <c r="D102" s="75">
        <v>21.7</v>
      </c>
      <c r="E102" s="75">
        <v>21.58</v>
      </c>
      <c r="F102" s="153">
        <f>(D102-E102)/E102*100</f>
        <v>0.55607043558851255</v>
      </c>
      <c r="G102" s="75">
        <v>10</v>
      </c>
      <c r="H102" s="75">
        <v>84585.4</v>
      </c>
      <c r="I102" s="20">
        <v>0</v>
      </c>
      <c r="J102" s="20">
        <v>0</v>
      </c>
      <c r="K102" s="20">
        <v>0</v>
      </c>
      <c r="L102" s="72">
        <v>4</v>
      </c>
      <c r="M102" s="214">
        <f>(K102-L102)/L102*100</f>
        <v>-100</v>
      </c>
      <c r="N102" s="166">
        <f t="shared" si="22"/>
        <v>0.52318098368184784</v>
      </c>
    </row>
    <row r="103" spans="1:14" ht="14.25" customHeight="1">
      <c r="A103" s="229"/>
      <c r="B103" s="206" t="s">
        <v>22</v>
      </c>
      <c r="C103" s="20">
        <v>0</v>
      </c>
      <c r="D103" s="20">
        <v>0</v>
      </c>
      <c r="E103" s="75">
        <v>0.02</v>
      </c>
      <c r="F103" s="153">
        <f>(D103-E103)/E103*100</f>
        <v>-100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14">
        <v>0</v>
      </c>
      <c r="N103" s="166">
        <f t="shared" si="22"/>
        <v>0</v>
      </c>
    </row>
    <row r="104" spans="1:14" ht="14.25" customHeight="1">
      <c r="A104" s="229"/>
      <c r="B104" s="206" t="s">
        <v>23</v>
      </c>
      <c r="C104" s="20">
        <v>0</v>
      </c>
      <c r="D104" s="20">
        <v>0</v>
      </c>
      <c r="E104" s="20">
        <v>0</v>
      </c>
      <c r="F104" s="12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4">
        <v>0</v>
      </c>
      <c r="N104" s="166">
        <f t="shared" si="22"/>
        <v>0</v>
      </c>
    </row>
    <row r="105" spans="1:14" ht="14.25" customHeight="1">
      <c r="A105" s="229"/>
      <c r="B105" s="206" t="s">
        <v>24</v>
      </c>
      <c r="C105" s="75">
        <v>1.63</v>
      </c>
      <c r="D105" s="75">
        <v>38.96</v>
      </c>
      <c r="E105" s="75">
        <v>45.89</v>
      </c>
      <c r="F105" s="153">
        <f>(D105-E105)/E105*100</f>
        <v>-15.101329265635213</v>
      </c>
      <c r="G105" s="75">
        <v>228</v>
      </c>
      <c r="H105" s="75">
        <v>68350.5</v>
      </c>
      <c r="I105" s="72">
        <v>16</v>
      </c>
      <c r="J105" s="72">
        <v>0.05</v>
      </c>
      <c r="K105" s="72">
        <v>3.28</v>
      </c>
      <c r="L105" s="72">
        <v>2.09</v>
      </c>
      <c r="M105" s="214">
        <f>(K105-L105)/L105*100</f>
        <v>56.937799043062199</v>
      </c>
      <c r="N105" s="166">
        <f t="shared" si="22"/>
        <v>0.47993361215326197</v>
      </c>
    </row>
    <row r="106" spans="1:14" ht="14.25" customHeight="1">
      <c r="A106" s="229"/>
      <c r="B106" s="206" t="s">
        <v>25</v>
      </c>
      <c r="C106" s="20">
        <v>0</v>
      </c>
      <c r="D106" s="75">
        <v>19.760000000000002</v>
      </c>
      <c r="E106" s="75">
        <v>19.55</v>
      </c>
      <c r="F106" s="153">
        <f>(D106-E106)/E106*100</f>
        <v>1.0741687979539685</v>
      </c>
      <c r="G106" s="75">
        <v>29</v>
      </c>
      <c r="H106" s="75">
        <v>427.6</v>
      </c>
      <c r="I106" s="20">
        <v>0</v>
      </c>
      <c r="J106" s="20">
        <v>0</v>
      </c>
      <c r="K106" s="20">
        <v>0</v>
      </c>
      <c r="L106" s="72">
        <v>0</v>
      </c>
      <c r="M106" s="214">
        <v>0</v>
      </c>
      <c r="N106" s="166">
        <f t="shared" si="22"/>
        <v>8.1446857671201064E-2</v>
      </c>
    </row>
    <row r="107" spans="1:14" ht="14.25" customHeight="1">
      <c r="A107" s="229"/>
      <c r="B107" s="206" t="s">
        <v>26</v>
      </c>
      <c r="C107" s="75">
        <v>3.68</v>
      </c>
      <c r="D107" s="75">
        <v>30.75</v>
      </c>
      <c r="E107" s="75">
        <v>44.93</v>
      </c>
      <c r="F107" s="153">
        <f>(D107-E107)/E107*100</f>
        <v>-31.560204762964609</v>
      </c>
      <c r="G107" s="75">
        <v>1576</v>
      </c>
      <c r="H107" s="75">
        <v>271692.59999999998</v>
      </c>
      <c r="I107" s="72">
        <v>9</v>
      </c>
      <c r="J107" s="72">
        <v>0.11</v>
      </c>
      <c r="K107" s="72">
        <v>37.119999999999997</v>
      </c>
      <c r="L107" s="72">
        <v>0.13</v>
      </c>
      <c r="M107" s="214">
        <f>(K107-L107)/L107*100</f>
        <v>28453.846153846149</v>
      </c>
      <c r="N107" s="166">
        <f t="shared" si="22"/>
        <v>0.23073947290980856</v>
      </c>
    </row>
    <row r="108" spans="1:14" ht="14.25" customHeight="1">
      <c r="A108" s="229"/>
      <c r="B108" s="206" t="s">
        <v>27</v>
      </c>
      <c r="C108" s="20">
        <v>0</v>
      </c>
      <c r="D108" s="20">
        <v>0</v>
      </c>
      <c r="E108" s="34">
        <v>1.99</v>
      </c>
      <c r="F108" s="12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14">
        <v>0</v>
      </c>
      <c r="N108" s="166">
        <f t="shared" si="22"/>
        <v>0</v>
      </c>
    </row>
    <row r="109" spans="1:14" ht="14.25" customHeight="1">
      <c r="A109" s="229"/>
      <c r="B109" s="14" t="s">
        <v>28</v>
      </c>
      <c r="C109" s="20">
        <v>0</v>
      </c>
      <c r="D109" s="20">
        <v>0</v>
      </c>
      <c r="E109" s="20">
        <v>0</v>
      </c>
      <c r="F109" s="12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14">
        <v>0</v>
      </c>
      <c r="N109" s="166">
        <f t="shared" si="22"/>
        <v>0</v>
      </c>
    </row>
    <row r="110" spans="1:14" ht="14.25" customHeight="1">
      <c r="A110" s="229"/>
      <c r="B110" s="14" t="s">
        <v>29</v>
      </c>
      <c r="C110" s="20">
        <v>0</v>
      </c>
      <c r="D110" s="20">
        <v>0</v>
      </c>
      <c r="E110" s="20">
        <v>0</v>
      </c>
      <c r="F110" s="12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14">
        <v>0</v>
      </c>
      <c r="N110" s="166">
        <f t="shared" si="22"/>
        <v>0</v>
      </c>
    </row>
    <row r="111" spans="1:14" ht="14.25" customHeight="1">
      <c r="A111" s="229"/>
      <c r="B111" s="14" t="s">
        <v>30</v>
      </c>
      <c r="C111" s="20">
        <v>0</v>
      </c>
      <c r="D111" s="20">
        <v>0</v>
      </c>
      <c r="E111" s="34">
        <v>1.99</v>
      </c>
      <c r="F111" s="12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14">
        <v>0</v>
      </c>
      <c r="N111" s="166">
        <f t="shared" si="22"/>
        <v>0</v>
      </c>
    </row>
    <row r="112" spans="1:14" ht="14.25" customHeight="1" thickBot="1">
      <c r="A112" s="230"/>
      <c r="B112" s="15" t="s">
        <v>31</v>
      </c>
      <c r="C112" s="16">
        <f t="shared" ref="C112:L112" si="23">C100+C102+C103+C104+C105+C106+C107+C108</f>
        <v>68.160000000000011</v>
      </c>
      <c r="D112" s="16">
        <f t="shared" si="23"/>
        <v>603.56000000000006</v>
      </c>
      <c r="E112" s="16">
        <f t="shared" si="23"/>
        <v>763.11999999999989</v>
      </c>
      <c r="F112" s="154">
        <f>(D112-E112)/E112*100</f>
        <v>-20.908900304015077</v>
      </c>
      <c r="G112" s="16">
        <f t="shared" si="23"/>
        <v>5645</v>
      </c>
      <c r="H112" s="16">
        <f t="shared" si="23"/>
        <v>766565.39999999991</v>
      </c>
      <c r="I112" s="16">
        <f t="shared" si="23"/>
        <v>593</v>
      </c>
      <c r="J112" s="16">
        <f t="shared" si="23"/>
        <v>48.68</v>
      </c>
      <c r="K112" s="16">
        <f t="shared" si="23"/>
        <v>563.57999999999993</v>
      </c>
      <c r="L112" s="16">
        <f t="shared" si="23"/>
        <v>315.07</v>
      </c>
      <c r="M112" s="215">
        <f>(K112-L112)/L112*100</f>
        <v>78.874535817437376</v>
      </c>
      <c r="N112" s="167">
        <f t="shared" si="22"/>
        <v>0.49237083400750287</v>
      </c>
    </row>
    <row r="113" spans="1:14" ht="14.25" thickTop="1">
      <c r="A113" s="233" t="s">
        <v>89</v>
      </c>
      <c r="B113" s="18" t="s">
        <v>19</v>
      </c>
      <c r="C113" s="34">
        <v>83.806884999999994</v>
      </c>
      <c r="D113" s="34">
        <v>372.17199299999999</v>
      </c>
      <c r="E113" s="34">
        <v>451.73240899999996</v>
      </c>
      <c r="F113" s="155">
        <f>(D113-E113)/E113*100</f>
        <v>-17.612288694566516</v>
      </c>
      <c r="G113" s="34">
        <v>3784</v>
      </c>
      <c r="H113" s="34">
        <v>338404.88410199998</v>
      </c>
      <c r="I113" s="34">
        <v>816</v>
      </c>
      <c r="J113" s="34">
        <v>34.933450999999991</v>
      </c>
      <c r="K113" s="34">
        <v>346.00364400000001</v>
      </c>
      <c r="L113" s="34">
        <v>91.56057899999999</v>
      </c>
      <c r="M113" s="216">
        <f t="shared" ref="M113:M128" si="24">(K113-L113)/L113*100</f>
        <v>277.89586717226859</v>
      </c>
      <c r="N113" s="168">
        <f t="shared" ref="N113:N125" si="25">D113/D327*100</f>
        <v>0.54892675592116613</v>
      </c>
    </row>
    <row r="114" spans="1:14">
      <c r="A114" s="229"/>
      <c r="B114" s="206" t="s">
        <v>20</v>
      </c>
      <c r="C114" s="34">
        <v>51.548349999999999</v>
      </c>
      <c r="D114" s="34">
        <v>169.01002800000001</v>
      </c>
      <c r="E114" s="34">
        <v>210.82981899999999</v>
      </c>
      <c r="F114" s="153">
        <f>(D114-E114)/E114*100</f>
        <v>-19.835804630653307</v>
      </c>
      <c r="G114" s="34">
        <v>2011</v>
      </c>
      <c r="H114" s="34">
        <v>40220</v>
      </c>
      <c r="I114" s="34">
        <v>478</v>
      </c>
      <c r="J114" s="34">
        <v>26.417500000000018</v>
      </c>
      <c r="K114" s="34">
        <v>200.77218500000001</v>
      </c>
      <c r="L114" s="34">
        <v>38.385945</v>
      </c>
      <c r="M114" s="214">
        <f t="shared" si="24"/>
        <v>423.03567099885129</v>
      </c>
      <c r="N114" s="166">
        <f t="shared" si="25"/>
        <v>0.7962766047677452</v>
      </c>
    </row>
    <row r="115" spans="1:14">
      <c r="A115" s="229"/>
      <c r="B115" s="206" t="s">
        <v>21</v>
      </c>
      <c r="C115" s="34">
        <v>2.731725</v>
      </c>
      <c r="D115" s="34">
        <v>15.115214999999999</v>
      </c>
      <c r="E115" s="34">
        <v>6.0806979999999999</v>
      </c>
      <c r="F115" s="12">
        <v>0</v>
      </c>
      <c r="G115" s="34">
        <v>17</v>
      </c>
      <c r="H115" s="34">
        <v>11969.08</v>
      </c>
      <c r="I115" s="34">
        <v>3</v>
      </c>
      <c r="J115" s="34">
        <v>563.063087</v>
      </c>
      <c r="K115" s="34">
        <v>563.063087</v>
      </c>
      <c r="L115" s="34">
        <v>0</v>
      </c>
      <c r="M115" s="214">
        <v>0</v>
      </c>
      <c r="N115" s="166">
        <f t="shared" si="25"/>
        <v>0.36442364296141116</v>
      </c>
    </row>
    <row r="116" spans="1:14">
      <c r="A116" s="229"/>
      <c r="B116" s="206" t="s">
        <v>22</v>
      </c>
      <c r="C116" s="34">
        <v>1.566E-2</v>
      </c>
      <c r="D116" s="34">
        <v>5.9539999999999996E-2</v>
      </c>
      <c r="E116" s="34">
        <v>3.6886000000000002E-2</v>
      </c>
      <c r="F116" s="12">
        <v>0</v>
      </c>
      <c r="G116" s="34">
        <v>36</v>
      </c>
      <c r="H116" s="34">
        <v>458</v>
      </c>
      <c r="I116" s="34">
        <v>0</v>
      </c>
      <c r="J116" s="34">
        <v>0</v>
      </c>
      <c r="K116" s="34">
        <v>0</v>
      </c>
      <c r="L116" s="34">
        <v>0.01</v>
      </c>
      <c r="M116" s="214">
        <v>0</v>
      </c>
      <c r="N116" s="166">
        <f t="shared" si="25"/>
        <v>2.1984008176698174E-3</v>
      </c>
    </row>
    <row r="117" spans="1:14">
      <c r="A117" s="229"/>
      <c r="B117" s="206" t="s">
        <v>23</v>
      </c>
      <c r="C117" s="34">
        <v>0</v>
      </c>
      <c r="D117" s="34">
        <v>0</v>
      </c>
      <c r="E117" s="34">
        <v>0.37735799999999997</v>
      </c>
      <c r="F117" s="12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0.21</v>
      </c>
      <c r="M117" s="214">
        <v>0</v>
      </c>
      <c r="N117" s="166">
        <f t="shared" si="25"/>
        <v>0</v>
      </c>
    </row>
    <row r="118" spans="1:14">
      <c r="A118" s="229"/>
      <c r="B118" s="206" t="s">
        <v>24</v>
      </c>
      <c r="C118" s="34">
        <v>7.9442649999999997</v>
      </c>
      <c r="D118" s="34">
        <v>54.587336999999998</v>
      </c>
      <c r="E118" s="34">
        <v>37.577599999999997</v>
      </c>
      <c r="F118" s="153">
        <f>(D118-E118)/E118*100</f>
        <v>45.265628991739767</v>
      </c>
      <c r="G118" s="34">
        <v>226</v>
      </c>
      <c r="H118" s="34">
        <v>172774.70869999999</v>
      </c>
      <c r="I118" s="34">
        <v>9</v>
      </c>
      <c r="J118" s="34">
        <v>0.42795800000000028</v>
      </c>
      <c r="K118" s="34">
        <v>10.612500000000001</v>
      </c>
      <c r="L118" s="34">
        <v>2.0612539999999999</v>
      </c>
      <c r="M118" s="214">
        <v>0</v>
      </c>
      <c r="N118" s="166">
        <f t="shared" si="25"/>
        <v>0.67244090924633992</v>
      </c>
    </row>
    <row r="119" spans="1:14">
      <c r="A119" s="229"/>
      <c r="B119" s="206" t="s">
        <v>25</v>
      </c>
      <c r="C119" s="34">
        <v>6.0133839999999994</v>
      </c>
      <c r="D119" s="34">
        <v>130.23485099999999</v>
      </c>
      <c r="E119" s="34">
        <v>126.18478799999998</v>
      </c>
      <c r="F119" s="153">
        <f>(D119-E119)/E119*100</f>
        <v>3.2096285647363527</v>
      </c>
      <c r="G119" s="34">
        <v>74</v>
      </c>
      <c r="H119" s="34">
        <v>4615.6566499999999</v>
      </c>
      <c r="I119" s="34">
        <v>238</v>
      </c>
      <c r="J119" s="34">
        <v>23.390779000000009</v>
      </c>
      <c r="K119" s="34">
        <v>318.17067900000001</v>
      </c>
      <c r="L119" s="34">
        <v>88.928223000000003</v>
      </c>
      <c r="M119" s="214">
        <v>0</v>
      </c>
      <c r="N119" s="166">
        <f t="shared" si="25"/>
        <v>0.53680259985966983</v>
      </c>
    </row>
    <row r="120" spans="1:14">
      <c r="A120" s="229"/>
      <c r="B120" s="206" t="s">
        <v>26</v>
      </c>
      <c r="C120" s="34">
        <v>6.6986989999999995</v>
      </c>
      <c r="D120" s="34">
        <v>56.493881000000002</v>
      </c>
      <c r="E120" s="34">
        <v>47.333053999999997</v>
      </c>
      <c r="F120" s="153">
        <f>(D120-E120)/E120*100</f>
        <v>19.353974074861103</v>
      </c>
      <c r="G120" s="34">
        <v>1927</v>
      </c>
      <c r="H120" s="34">
        <v>293487.63</v>
      </c>
      <c r="I120" s="34">
        <v>59</v>
      </c>
      <c r="J120" s="34">
        <v>3.4254200000000026</v>
      </c>
      <c r="K120" s="34">
        <v>23.754820000000002</v>
      </c>
      <c r="L120" s="34">
        <v>60.677029000000005</v>
      </c>
      <c r="M120" s="214">
        <v>0</v>
      </c>
      <c r="N120" s="166">
        <f t="shared" si="25"/>
        <v>0.42391441705916905</v>
      </c>
    </row>
    <row r="121" spans="1:14">
      <c r="A121" s="229"/>
      <c r="B121" s="206" t="s">
        <v>27</v>
      </c>
      <c r="C121" s="31">
        <v>0</v>
      </c>
      <c r="D121" s="31">
        <v>1.444566</v>
      </c>
      <c r="E121" s="31">
        <v>16.132134000000001</v>
      </c>
      <c r="F121" s="12">
        <v>0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214">
        <v>0</v>
      </c>
      <c r="N121" s="166">
        <f t="shared" si="25"/>
        <v>7.7474703416532537E-2</v>
      </c>
    </row>
    <row r="122" spans="1:14">
      <c r="A122" s="229"/>
      <c r="B122" s="14" t="s">
        <v>28</v>
      </c>
      <c r="C122" s="34">
        <v>0</v>
      </c>
      <c r="D122" s="34">
        <v>0</v>
      </c>
      <c r="E122" s="34">
        <v>0</v>
      </c>
      <c r="F122" s="12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214">
        <v>0</v>
      </c>
      <c r="N122" s="166">
        <f t="shared" si="25"/>
        <v>0</v>
      </c>
    </row>
    <row r="123" spans="1:14">
      <c r="A123" s="229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12">
        <v>0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214">
        <v>0</v>
      </c>
      <c r="N123" s="166">
        <f t="shared" si="25"/>
        <v>0.5927071902401122</v>
      </c>
    </row>
    <row r="124" spans="1:14">
      <c r="A124" s="229"/>
      <c r="B124" s="14" t="s">
        <v>30</v>
      </c>
      <c r="C124" s="34">
        <v>0</v>
      </c>
      <c r="D124" s="34">
        <v>2.9472000000000002E-2</v>
      </c>
      <c r="E124" s="34">
        <v>15.679304</v>
      </c>
      <c r="F124" s="12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214">
        <v>0</v>
      </c>
      <c r="N124" s="166">
        <f t="shared" si="25"/>
        <v>2.8506295643249135E-3</v>
      </c>
    </row>
    <row r="125" spans="1:14" ht="14.25" thickBot="1">
      <c r="A125" s="230"/>
      <c r="B125" s="15" t="s">
        <v>31</v>
      </c>
      <c r="C125" s="16">
        <f t="shared" ref="C125:L125" si="26">C113+C115+C116+C117+C118+C119+C120+C121</f>
        <v>107.210618</v>
      </c>
      <c r="D125" s="16">
        <f t="shared" si="26"/>
        <v>630.10738300000003</v>
      </c>
      <c r="E125" s="16">
        <f t="shared" si="26"/>
        <v>685.45492699999988</v>
      </c>
      <c r="F125" s="154">
        <f t="shared" ref="F125:F131" si="27">(D125-E125)/E125*100</f>
        <v>-8.0745708900564761</v>
      </c>
      <c r="G125" s="16">
        <f t="shared" si="26"/>
        <v>6065</v>
      </c>
      <c r="H125" s="16">
        <f t="shared" si="26"/>
        <v>822709.95945199998</v>
      </c>
      <c r="I125" s="16">
        <f t="shared" si="26"/>
        <v>1125</v>
      </c>
      <c r="J125" s="16">
        <f t="shared" si="26"/>
        <v>625.24069499999996</v>
      </c>
      <c r="K125" s="16">
        <f t="shared" si="26"/>
        <v>1261.60473</v>
      </c>
      <c r="L125" s="16">
        <f t="shared" si="26"/>
        <v>243.44708500000002</v>
      </c>
      <c r="M125" s="215">
        <f t="shared" si="24"/>
        <v>418.22544106453358</v>
      </c>
      <c r="N125" s="167">
        <f t="shared" si="25"/>
        <v>0.51402759904896778</v>
      </c>
    </row>
    <row r="126" spans="1:14" ht="14.25" thickTop="1">
      <c r="A126" s="233" t="s">
        <v>38</v>
      </c>
      <c r="B126" s="18" t="s">
        <v>19</v>
      </c>
      <c r="C126" s="202">
        <v>223.420455</v>
      </c>
      <c r="D126" s="308">
        <v>1703.912797</v>
      </c>
      <c r="E126" s="308">
        <v>1993.0231899999999</v>
      </c>
      <c r="F126" s="155">
        <f t="shared" si="27"/>
        <v>-14.506122881590752</v>
      </c>
      <c r="G126" s="308">
        <v>13768</v>
      </c>
      <c r="H126" s="308">
        <v>1589279.590718</v>
      </c>
      <c r="I126" s="308">
        <v>2280</v>
      </c>
      <c r="J126" s="308">
        <v>129.86454599999999</v>
      </c>
      <c r="K126" s="308">
        <v>1259.0265409999997</v>
      </c>
      <c r="L126" s="308">
        <v>736.597848</v>
      </c>
      <c r="M126" s="216">
        <f t="shared" si="24"/>
        <v>70.924547827351205</v>
      </c>
      <c r="N126" s="168">
        <f t="shared" ref="N126:N138" si="28">D126/D327*100</f>
        <v>2.5131480649318241</v>
      </c>
    </row>
    <row r="127" spans="1:14">
      <c r="A127" s="229"/>
      <c r="B127" s="210" t="s">
        <v>20</v>
      </c>
      <c r="C127" s="72">
        <v>76.951476999999997</v>
      </c>
      <c r="D127" s="78">
        <v>557.018868</v>
      </c>
      <c r="E127" s="78">
        <v>629.56752300000005</v>
      </c>
      <c r="F127" s="153">
        <f t="shared" si="27"/>
        <v>-11.523570125455795</v>
      </c>
      <c r="G127" s="78">
        <v>6849</v>
      </c>
      <c r="H127" s="78">
        <v>136680</v>
      </c>
      <c r="I127" s="78">
        <v>1046</v>
      </c>
      <c r="J127" s="78">
        <v>56.522192999999994</v>
      </c>
      <c r="K127" s="78">
        <v>410.40067299999993</v>
      </c>
      <c r="L127" s="78">
        <v>236.887359</v>
      </c>
      <c r="M127" s="214">
        <f t="shared" si="24"/>
        <v>73.247181585573728</v>
      </c>
      <c r="N127" s="166">
        <f t="shared" si="28"/>
        <v>2.6243477872367005</v>
      </c>
    </row>
    <row r="128" spans="1:14">
      <c r="A128" s="229"/>
      <c r="B128" s="210" t="s">
        <v>21</v>
      </c>
      <c r="C128" s="72">
        <v>4.349488</v>
      </c>
      <c r="D128" s="78">
        <v>20.806957000000001</v>
      </c>
      <c r="E128" s="78">
        <v>4.5716559999999999</v>
      </c>
      <c r="F128" s="153">
        <f t="shared" si="27"/>
        <v>355.12954168030137</v>
      </c>
      <c r="G128" s="78">
        <v>58</v>
      </c>
      <c r="H128" s="78">
        <v>32847.478999999999</v>
      </c>
      <c r="I128" s="78">
        <v>1</v>
      </c>
      <c r="J128" s="78">
        <v>0</v>
      </c>
      <c r="K128" s="78">
        <v>0.3</v>
      </c>
      <c r="L128" s="78">
        <v>8.7402999999999995</v>
      </c>
      <c r="M128" s="214">
        <f t="shared" si="24"/>
        <v>-96.567623536949526</v>
      </c>
      <c r="N128" s="166">
        <f t="shared" si="28"/>
        <v>0.50164996454773791</v>
      </c>
    </row>
    <row r="129" spans="1:14">
      <c r="A129" s="229"/>
      <c r="B129" s="210" t="s">
        <v>22</v>
      </c>
      <c r="C129" s="72">
        <v>4.1216280000000003</v>
      </c>
      <c r="D129" s="78">
        <v>60.379705999999999</v>
      </c>
      <c r="E129" s="78">
        <v>10.200593</v>
      </c>
      <c r="F129" s="153">
        <f t="shared" si="27"/>
        <v>491.92348915401294</v>
      </c>
      <c r="G129" s="78">
        <v>3251</v>
      </c>
      <c r="H129" s="78">
        <v>947341.92</v>
      </c>
      <c r="I129" s="78">
        <v>42</v>
      </c>
      <c r="J129" s="78">
        <v>1.640058</v>
      </c>
      <c r="K129" s="78">
        <v>15.140686000000001</v>
      </c>
      <c r="L129" s="78">
        <v>2.4049999999999998</v>
      </c>
      <c r="M129" s="214">
        <v>0</v>
      </c>
      <c r="N129" s="166">
        <f t="shared" si="28"/>
        <v>2.2294053584323676</v>
      </c>
    </row>
    <row r="130" spans="1:14">
      <c r="A130" s="229"/>
      <c r="B130" s="210" t="s">
        <v>23</v>
      </c>
      <c r="C130" s="72">
        <v>0</v>
      </c>
      <c r="D130" s="78">
        <v>1.1132E-2</v>
      </c>
      <c r="E130" s="78">
        <v>0.61782599999999999</v>
      </c>
      <c r="F130" s="153">
        <f t="shared" si="27"/>
        <v>-98.198198198198199</v>
      </c>
      <c r="G130" s="78">
        <v>2</v>
      </c>
      <c r="H130" s="78">
        <v>0.6</v>
      </c>
      <c r="I130" s="78">
        <v>0</v>
      </c>
      <c r="J130" s="78">
        <v>0</v>
      </c>
      <c r="K130" s="78">
        <v>0</v>
      </c>
      <c r="L130" s="20">
        <v>0</v>
      </c>
      <c r="M130" s="214">
        <v>0</v>
      </c>
      <c r="N130" s="166">
        <f t="shared" si="28"/>
        <v>3.125748589164438E-3</v>
      </c>
    </row>
    <row r="131" spans="1:14">
      <c r="A131" s="229"/>
      <c r="B131" s="210" t="s">
        <v>24</v>
      </c>
      <c r="C131" s="72">
        <v>40.798786999999997</v>
      </c>
      <c r="D131" s="78">
        <v>345.10354599999999</v>
      </c>
      <c r="E131" s="78">
        <v>282.393193</v>
      </c>
      <c r="F131" s="153">
        <f t="shared" si="27"/>
        <v>22.20675092547291</v>
      </c>
      <c r="G131" s="78">
        <v>4100</v>
      </c>
      <c r="H131" s="78">
        <v>86646.67</v>
      </c>
      <c r="I131" s="78">
        <v>85</v>
      </c>
      <c r="J131" s="78">
        <v>10.033149999999999</v>
      </c>
      <c r="K131" s="78">
        <v>101.63995174999999</v>
      </c>
      <c r="L131" s="78">
        <v>26.300251849999999</v>
      </c>
      <c r="M131" s="214">
        <f>(K131-L131)/L131*100</f>
        <v>286.4599941083834</v>
      </c>
      <c r="N131" s="166">
        <f t="shared" si="28"/>
        <v>4.2512010112597372</v>
      </c>
    </row>
    <row r="132" spans="1:14">
      <c r="A132" s="229"/>
      <c r="B132" s="210" t="s">
        <v>25</v>
      </c>
      <c r="C132" s="20">
        <v>0</v>
      </c>
      <c r="D132" s="20">
        <v>0</v>
      </c>
      <c r="E132" s="20">
        <v>0</v>
      </c>
      <c r="F132" s="12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79"/>
      <c r="M132" s="214">
        <v>0</v>
      </c>
      <c r="N132" s="166">
        <f t="shared" si="28"/>
        <v>0</v>
      </c>
    </row>
    <row r="133" spans="1:14">
      <c r="A133" s="229"/>
      <c r="B133" s="210" t="s">
        <v>26</v>
      </c>
      <c r="C133" s="72">
        <v>13.535909999999999</v>
      </c>
      <c r="D133" s="78">
        <v>196.67316</v>
      </c>
      <c r="E133" s="78">
        <v>170.325715</v>
      </c>
      <c r="F133" s="153">
        <f>(D133-E133)/E133*100</f>
        <v>15.468859179601854</v>
      </c>
      <c r="G133" s="78">
        <v>5595</v>
      </c>
      <c r="H133" s="78">
        <v>600333.4</v>
      </c>
      <c r="I133" s="78">
        <v>384</v>
      </c>
      <c r="J133" s="78">
        <v>10.023512999999999</v>
      </c>
      <c r="K133" s="78">
        <v>70.499009999999998</v>
      </c>
      <c r="L133" s="78">
        <v>79.338603000000006</v>
      </c>
      <c r="M133" s="214">
        <f>(K133-L133)/L133*100</f>
        <v>-11.14160404362049</v>
      </c>
      <c r="N133" s="166">
        <f t="shared" si="28"/>
        <v>1.4757808544359818</v>
      </c>
    </row>
    <row r="134" spans="1:14">
      <c r="A134" s="229"/>
      <c r="B134" s="210" t="s">
        <v>27</v>
      </c>
      <c r="C134" s="75">
        <v>7.1510980000000011</v>
      </c>
      <c r="D134" s="78">
        <v>20.071083000000002</v>
      </c>
      <c r="E134" s="78">
        <v>20.271791</v>
      </c>
      <c r="F134" s="153">
        <f>(D134-E134)/E134*100</f>
        <v>-0.99008518783564192</v>
      </c>
      <c r="G134" s="78">
        <v>19</v>
      </c>
      <c r="H134" s="78">
        <v>2662.0171499999997</v>
      </c>
      <c r="I134" s="78">
        <v>0</v>
      </c>
      <c r="J134" s="78">
        <v>0</v>
      </c>
      <c r="K134" s="78">
        <v>0</v>
      </c>
      <c r="L134" s="78">
        <v>8.7859820000000006</v>
      </c>
      <c r="M134" s="214">
        <v>0</v>
      </c>
      <c r="N134" s="166">
        <f t="shared" si="28"/>
        <v>1.0764487068597823</v>
      </c>
    </row>
    <row r="135" spans="1:14">
      <c r="A135" s="229"/>
      <c r="B135" s="14" t="s">
        <v>28</v>
      </c>
      <c r="C135" s="20">
        <v>0</v>
      </c>
      <c r="D135" s="20">
        <v>0</v>
      </c>
      <c r="E135" s="20">
        <v>0</v>
      </c>
      <c r="F135" s="12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14">
        <v>0</v>
      </c>
      <c r="N135" s="166">
        <f t="shared" si="28"/>
        <v>0</v>
      </c>
    </row>
    <row r="136" spans="1:14">
      <c r="A136" s="229"/>
      <c r="B136" s="14" t="s">
        <v>29</v>
      </c>
      <c r="C136" s="75">
        <v>3.5455100000000006</v>
      </c>
      <c r="D136" s="75">
        <v>3.5455100000000006</v>
      </c>
      <c r="E136" s="75">
        <v>0</v>
      </c>
      <c r="F136" s="12">
        <v>0</v>
      </c>
      <c r="G136" s="80">
        <v>1</v>
      </c>
      <c r="H136" s="80">
        <v>2076.8002999999999</v>
      </c>
      <c r="I136" s="75">
        <v>0</v>
      </c>
      <c r="J136" s="75">
        <v>0</v>
      </c>
      <c r="K136" s="75">
        <v>0</v>
      </c>
      <c r="L136" s="75">
        <v>8.7859820000000006</v>
      </c>
      <c r="M136" s="214">
        <v>0</v>
      </c>
      <c r="N136" s="166">
        <f t="shared" si="28"/>
        <v>1.4850245072540909</v>
      </c>
    </row>
    <row r="137" spans="1:14">
      <c r="A137" s="229"/>
      <c r="B137" s="14" t="s">
        <v>30</v>
      </c>
      <c r="C137" s="75">
        <v>3.605588</v>
      </c>
      <c r="D137" s="81">
        <v>16.525573000000001</v>
      </c>
      <c r="E137" s="81">
        <v>20.271791</v>
      </c>
      <c r="F137" s="12">
        <v>0</v>
      </c>
      <c r="G137" s="81">
        <v>18</v>
      </c>
      <c r="H137" s="81">
        <v>585.21685000000002</v>
      </c>
      <c r="I137" s="75">
        <v>0</v>
      </c>
      <c r="J137" s="75">
        <v>0</v>
      </c>
      <c r="K137" s="75">
        <v>0</v>
      </c>
      <c r="L137" s="80">
        <v>0</v>
      </c>
      <c r="M137" s="214">
        <v>0</v>
      </c>
      <c r="N137" s="166">
        <f t="shared" si="28"/>
        <v>1.5984082166534186</v>
      </c>
    </row>
    <row r="138" spans="1:14" ht="14.25" thickBot="1">
      <c r="A138" s="234"/>
      <c r="B138" s="35" t="s">
        <v>31</v>
      </c>
      <c r="C138" s="36">
        <f t="shared" ref="C138:L138" si="29">C126+C128+C129+C130+C131+C132+C133+C134</f>
        <v>293.37736599999999</v>
      </c>
      <c r="D138" s="36">
        <f t="shared" si="29"/>
        <v>2346.9583809999995</v>
      </c>
      <c r="E138" s="36">
        <f t="shared" si="29"/>
        <v>2481.4039640000001</v>
      </c>
      <c r="F138" s="203">
        <f>(D138-E138)/E138*100</f>
        <v>-5.4181255833603004</v>
      </c>
      <c r="G138" s="36">
        <f t="shared" si="29"/>
        <v>26793</v>
      </c>
      <c r="H138" s="36">
        <f t="shared" si="29"/>
        <v>3259111.6768680001</v>
      </c>
      <c r="I138" s="36">
        <f t="shared" si="29"/>
        <v>2792</v>
      </c>
      <c r="J138" s="36">
        <f t="shared" si="29"/>
        <v>151.56126700000002</v>
      </c>
      <c r="K138" s="36">
        <f t="shared" si="29"/>
        <v>1446.6061887499995</v>
      </c>
      <c r="L138" s="36">
        <f t="shared" si="29"/>
        <v>862.16798485000004</v>
      </c>
      <c r="M138" s="217">
        <f>(K138-L138)/L138*100</f>
        <v>67.787045467906125</v>
      </c>
      <c r="N138" s="204">
        <f t="shared" si="28"/>
        <v>1.914596486569468</v>
      </c>
    </row>
    <row r="142" spans="1:14" s="57" customFormat="1" ht="18.75">
      <c r="A142" s="235" t="str">
        <f>A1</f>
        <v>2023年1-8月丹东市财产保险业务统计表</v>
      </c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</row>
    <row r="143" spans="1:14" s="57" customFormat="1" ht="14.25" thickBot="1">
      <c r="B143" s="59" t="s">
        <v>0</v>
      </c>
      <c r="C143" s="58"/>
      <c r="D143" s="58"/>
      <c r="F143" s="152"/>
      <c r="G143" s="73" t="str">
        <f>G2</f>
        <v>（2023年8月）</v>
      </c>
      <c r="H143" s="58"/>
      <c r="I143" s="58"/>
      <c r="J143" s="58"/>
      <c r="K143" s="58"/>
      <c r="L143" s="59" t="s">
        <v>1</v>
      </c>
      <c r="M143" s="211"/>
      <c r="N143" s="165"/>
    </row>
    <row r="144" spans="1:14" ht="13.5" customHeight="1">
      <c r="A144" s="231" t="s">
        <v>115</v>
      </c>
      <c r="B144" s="162" t="s">
        <v>3</v>
      </c>
      <c r="C144" s="236" t="s">
        <v>4</v>
      </c>
      <c r="D144" s="236"/>
      <c r="E144" s="236"/>
      <c r="F144" s="237"/>
      <c r="G144" s="236" t="s">
        <v>5</v>
      </c>
      <c r="H144" s="236"/>
      <c r="I144" s="236" t="s">
        <v>6</v>
      </c>
      <c r="J144" s="236"/>
      <c r="K144" s="236"/>
      <c r="L144" s="236"/>
      <c r="M144" s="236"/>
      <c r="N144" s="239" t="s">
        <v>7</v>
      </c>
    </row>
    <row r="145" spans="1:14">
      <c r="A145" s="229"/>
      <c r="B145" s="58" t="s">
        <v>8</v>
      </c>
      <c r="C145" s="238" t="s">
        <v>9</v>
      </c>
      <c r="D145" s="238" t="s">
        <v>10</v>
      </c>
      <c r="E145" s="238" t="s">
        <v>11</v>
      </c>
      <c r="F145" s="193" t="s">
        <v>12</v>
      </c>
      <c r="G145" s="238" t="s">
        <v>13</v>
      </c>
      <c r="H145" s="238" t="s">
        <v>14</v>
      </c>
      <c r="I145" s="206" t="s">
        <v>13</v>
      </c>
      <c r="J145" s="238" t="s">
        <v>15</v>
      </c>
      <c r="K145" s="238"/>
      <c r="L145" s="238"/>
      <c r="M145" s="212" t="s">
        <v>12</v>
      </c>
      <c r="N145" s="240"/>
    </row>
    <row r="146" spans="1:14">
      <c r="A146" s="232"/>
      <c r="B146" s="163" t="s">
        <v>16</v>
      </c>
      <c r="C146" s="238"/>
      <c r="D146" s="238"/>
      <c r="E146" s="238"/>
      <c r="F146" s="194" t="s">
        <v>17</v>
      </c>
      <c r="G146" s="238"/>
      <c r="H146" s="238"/>
      <c r="I146" s="33" t="s">
        <v>18</v>
      </c>
      <c r="J146" s="206" t="s">
        <v>9</v>
      </c>
      <c r="K146" s="206" t="s">
        <v>10</v>
      </c>
      <c r="L146" s="206" t="s">
        <v>11</v>
      </c>
      <c r="M146" s="213" t="s">
        <v>17</v>
      </c>
      <c r="N146" s="192" t="s">
        <v>17</v>
      </c>
    </row>
    <row r="147" spans="1:14" ht="12.75" customHeight="1">
      <c r="A147" s="228" t="s">
        <v>39</v>
      </c>
      <c r="B147" s="206" t="s">
        <v>19</v>
      </c>
      <c r="C147" s="23">
        <v>0</v>
      </c>
      <c r="D147" s="124">
        <v>0</v>
      </c>
      <c r="E147" s="124">
        <v>0.1376</v>
      </c>
      <c r="F147" s="12">
        <f>(D147-E147)/E147*100</f>
        <v>-100</v>
      </c>
      <c r="G147" s="20">
        <v>0</v>
      </c>
      <c r="H147" s="20">
        <v>0</v>
      </c>
      <c r="I147" s="20">
        <v>10</v>
      </c>
      <c r="J147" s="23">
        <v>0</v>
      </c>
      <c r="K147" s="23">
        <v>32.157499999999999</v>
      </c>
      <c r="L147" s="23">
        <v>38.1783</v>
      </c>
      <c r="M147" s="214">
        <f>(K147-L147)/L147*100</f>
        <v>-15.770215017431372</v>
      </c>
      <c r="N147" s="166">
        <f t="shared" ref="N147:N159" si="30">D147/D327*100</f>
        <v>0</v>
      </c>
    </row>
    <row r="148" spans="1:14" ht="12.75" customHeight="1">
      <c r="A148" s="229"/>
      <c r="B148" s="206" t="s">
        <v>20</v>
      </c>
      <c r="C148" s="125">
        <v>0</v>
      </c>
      <c r="D148" s="125">
        <v>0</v>
      </c>
      <c r="E148" s="209">
        <v>0</v>
      </c>
      <c r="F148" s="12">
        <v>0</v>
      </c>
      <c r="G148" s="20">
        <v>0</v>
      </c>
      <c r="H148" s="20">
        <v>0</v>
      </c>
      <c r="I148" s="20">
        <v>0</v>
      </c>
      <c r="J148" s="125">
        <v>0</v>
      </c>
      <c r="K148" s="125">
        <v>0</v>
      </c>
      <c r="L148" s="125">
        <v>0</v>
      </c>
      <c r="M148" s="214" t="e">
        <f>(K148-L148)/L148*100</f>
        <v>#DIV/0!</v>
      </c>
      <c r="N148" s="166">
        <f t="shared" si="30"/>
        <v>0</v>
      </c>
    </row>
    <row r="149" spans="1:14" ht="12.75" customHeight="1">
      <c r="A149" s="229"/>
      <c r="B149" s="206" t="s">
        <v>21</v>
      </c>
      <c r="C149" s="23">
        <v>0.44740000000000002</v>
      </c>
      <c r="D149" s="23">
        <v>18.930399999999999</v>
      </c>
      <c r="E149" s="23">
        <v>3.6438000000000001</v>
      </c>
      <c r="F149" s="12">
        <f>(D149-E149)/E149*100</f>
        <v>419.52357429057565</v>
      </c>
      <c r="G149" s="30">
        <v>11</v>
      </c>
      <c r="H149" s="30">
        <v>85387.3</v>
      </c>
      <c r="I149" s="20">
        <v>5</v>
      </c>
      <c r="J149" s="23">
        <v>3.7600000000000001E-2</v>
      </c>
      <c r="K149" s="23">
        <v>0.9657</v>
      </c>
      <c r="L149" s="23">
        <v>0.18099999999999999</v>
      </c>
      <c r="M149" s="214">
        <f>(K149-L149)/L149*100</f>
        <v>433.53591160220992</v>
      </c>
      <c r="N149" s="166">
        <f t="shared" si="30"/>
        <v>0.45640669555257385</v>
      </c>
    </row>
    <row r="150" spans="1:14" ht="12.75" customHeight="1">
      <c r="A150" s="229"/>
      <c r="B150" s="206" t="s">
        <v>22</v>
      </c>
      <c r="C150" s="23">
        <v>0</v>
      </c>
      <c r="D150" s="23">
        <v>6.4199999999999993E-2</v>
      </c>
      <c r="E150" s="23">
        <v>0.4017</v>
      </c>
      <c r="F150" s="12">
        <f>(D150-E150)/E150*100</f>
        <v>-84.017923823749072</v>
      </c>
      <c r="G150" s="30">
        <v>5</v>
      </c>
      <c r="H150" s="30">
        <v>3401.71</v>
      </c>
      <c r="I150" s="20">
        <v>1</v>
      </c>
      <c r="J150" s="23">
        <v>0</v>
      </c>
      <c r="K150" s="23">
        <v>0</v>
      </c>
      <c r="L150" s="23">
        <v>2.0999999999999999E-3</v>
      </c>
      <c r="M150" s="214">
        <f>(K150-L150)/L150*100</f>
        <v>-100</v>
      </c>
      <c r="N150" s="166">
        <f t="shared" si="30"/>
        <v>2.3704624201276833E-3</v>
      </c>
    </row>
    <row r="151" spans="1:14" ht="12.75" customHeight="1">
      <c r="A151" s="229"/>
      <c r="B151" s="206" t="s">
        <v>23</v>
      </c>
      <c r="C151" s="126">
        <v>9.2560000000000002</v>
      </c>
      <c r="D151" s="126">
        <v>78.465000000000003</v>
      </c>
      <c r="E151" s="126">
        <v>8.0207999999999995</v>
      </c>
      <c r="F151" s="12">
        <f>(D151-E151)/E151*100</f>
        <v>878.26900059844422</v>
      </c>
      <c r="G151" s="30">
        <v>600</v>
      </c>
      <c r="H151" s="30">
        <v>696195.75529999996</v>
      </c>
      <c r="I151" s="20">
        <v>5</v>
      </c>
      <c r="J151" s="20">
        <v>0</v>
      </c>
      <c r="K151" s="20">
        <v>0</v>
      </c>
      <c r="L151" s="20">
        <v>2.6200000000000001E-2</v>
      </c>
      <c r="M151" s="214"/>
      <c r="N151" s="166">
        <f t="shared" si="30"/>
        <v>22.032147237584233</v>
      </c>
    </row>
    <row r="152" spans="1:14" ht="12.75" customHeight="1">
      <c r="A152" s="229"/>
      <c r="B152" s="206" t="s">
        <v>24</v>
      </c>
      <c r="C152" s="23">
        <v>0</v>
      </c>
      <c r="D152" s="23">
        <v>47.993099999999998</v>
      </c>
      <c r="E152" s="23">
        <v>3.6284000000000001</v>
      </c>
      <c r="F152" s="12">
        <f>(D152-E152)/E152*100</f>
        <v>1222.7069782824385</v>
      </c>
      <c r="G152" s="30">
        <v>171</v>
      </c>
      <c r="H152" s="30">
        <v>306263.05570000003</v>
      </c>
      <c r="I152" s="20">
        <v>3</v>
      </c>
      <c r="J152" s="23">
        <v>14.272500000000001</v>
      </c>
      <c r="K152" s="23">
        <v>15.720800000000001</v>
      </c>
      <c r="L152" s="23">
        <v>24.131</v>
      </c>
      <c r="M152" s="214">
        <f>(K152-L152)/L152*100</f>
        <v>-34.852264721727238</v>
      </c>
      <c r="N152" s="166">
        <f t="shared" si="30"/>
        <v>0.59120897950289308</v>
      </c>
    </row>
    <row r="153" spans="1:14" ht="12.75" customHeight="1">
      <c r="A153" s="229"/>
      <c r="B153" s="206" t="s">
        <v>25</v>
      </c>
      <c r="C153" s="20">
        <v>0</v>
      </c>
      <c r="D153" s="20">
        <v>0</v>
      </c>
      <c r="E153" s="20">
        <v>0</v>
      </c>
      <c r="F153" s="12">
        <v>0</v>
      </c>
      <c r="G153" s="30">
        <v>0</v>
      </c>
      <c r="H153" s="30">
        <v>0</v>
      </c>
      <c r="I153" s="20">
        <v>0</v>
      </c>
      <c r="J153" s="20">
        <v>0</v>
      </c>
      <c r="K153" s="20">
        <v>0</v>
      </c>
      <c r="L153" s="20"/>
      <c r="M153" s="214"/>
      <c r="N153" s="166">
        <f t="shared" si="30"/>
        <v>0</v>
      </c>
    </row>
    <row r="154" spans="1:14" ht="12.75" customHeight="1">
      <c r="A154" s="229"/>
      <c r="B154" s="206" t="s">
        <v>26</v>
      </c>
      <c r="C154" s="127">
        <v>2.0714000000000001</v>
      </c>
      <c r="D154" s="127">
        <v>24.991800000000001</v>
      </c>
      <c r="E154" s="127">
        <v>16.6706</v>
      </c>
      <c r="F154" s="12">
        <f>(D154-E154)/E154*100</f>
        <v>49.915419960889231</v>
      </c>
      <c r="G154" s="30">
        <v>15</v>
      </c>
      <c r="H154" s="30">
        <v>138448.70000000001</v>
      </c>
      <c r="I154" s="20">
        <v>31</v>
      </c>
      <c r="J154" s="23">
        <v>0.31469999999999998</v>
      </c>
      <c r="K154" s="23">
        <v>2.5188000000000001</v>
      </c>
      <c r="L154" s="23">
        <v>3.9285000000000001</v>
      </c>
      <c r="M154" s="214">
        <f>(K154-L154)/L154*100</f>
        <v>-35.883925162275673</v>
      </c>
      <c r="N154" s="166">
        <f t="shared" si="30"/>
        <v>0.18753153688023913</v>
      </c>
    </row>
    <row r="155" spans="1:14" ht="12.75" customHeight="1">
      <c r="A155" s="229"/>
      <c r="B155" s="206" t="s">
        <v>27</v>
      </c>
      <c r="C155" s="34">
        <v>0</v>
      </c>
      <c r="D155" s="34">
        <v>7.77</v>
      </c>
      <c r="E155" s="34">
        <v>4.1642999999999999</v>
      </c>
      <c r="F155" s="12">
        <f>(D155-E155)/E155*100</f>
        <v>86.585980837115471</v>
      </c>
      <c r="G155" s="128">
        <v>4</v>
      </c>
      <c r="H155" s="128">
        <v>274.54070000000002</v>
      </c>
      <c r="I155" s="20">
        <v>0</v>
      </c>
      <c r="J155" s="23">
        <v>0</v>
      </c>
      <c r="K155" s="23">
        <v>0</v>
      </c>
      <c r="L155" s="23">
        <v>0</v>
      </c>
      <c r="M155" s="214" t="e">
        <f>(K155-L155)/L155*100</f>
        <v>#DIV/0!</v>
      </c>
      <c r="N155" s="166">
        <f t="shared" si="30"/>
        <v>0.41671923992843374</v>
      </c>
    </row>
    <row r="156" spans="1:14" ht="12.75" customHeight="1">
      <c r="A156" s="229"/>
      <c r="B156" s="14" t="s">
        <v>28</v>
      </c>
      <c r="C156" s="20">
        <v>0</v>
      </c>
      <c r="D156" s="20">
        <v>0</v>
      </c>
      <c r="E156" s="20">
        <v>0</v>
      </c>
      <c r="F156" s="12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/>
      <c r="M156" s="214"/>
      <c r="N156" s="166">
        <f t="shared" si="30"/>
        <v>0</v>
      </c>
    </row>
    <row r="157" spans="1:14" ht="12.75" customHeight="1">
      <c r="A157" s="229"/>
      <c r="B157" s="14" t="s">
        <v>29</v>
      </c>
      <c r="C157" s="30">
        <v>0</v>
      </c>
      <c r="D157" s="127">
        <v>0</v>
      </c>
      <c r="E157" s="30">
        <v>0</v>
      </c>
      <c r="F157" s="12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214"/>
      <c r="N157" s="166">
        <f t="shared" si="30"/>
        <v>0</v>
      </c>
    </row>
    <row r="158" spans="1:14" ht="12.75" customHeight="1">
      <c r="A158" s="229"/>
      <c r="B158" s="14" t="s">
        <v>30</v>
      </c>
      <c r="C158" s="34">
        <v>0</v>
      </c>
      <c r="D158" s="34">
        <v>7.77</v>
      </c>
      <c r="E158" s="34">
        <v>4.1642999999999999</v>
      </c>
      <c r="F158" s="12">
        <v>0</v>
      </c>
      <c r="G158" s="128">
        <v>4</v>
      </c>
      <c r="H158" s="128">
        <v>274.54070000000002</v>
      </c>
      <c r="I158" s="128">
        <v>0</v>
      </c>
      <c r="J158" s="128">
        <v>0</v>
      </c>
      <c r="K158" s="128">
        <v>0</v>
      </c>
      <c r="L158" s="128">
        <v>0</v>
      </c>
      <c r="M158" s="214"/>
      <c r="N158" s="166">
        <f t="shared" si="30"/>
        <v>0.75154016404738644</v>
      </c>
    </row>
    <row r="159" spans="1:14" ht="12.75" customHeight="1" thickBot="1">
      <c r="A159" s="230"/>
      <c r="B159" s="15" t="s">
        <v>31</v>
      </c>
      <c r="C159" s="16">
        <f t="shared" ref="C159:L159" si="31">C147+C149+C150+C151+C152+C153+C154+C155</f>
        <v>11.774800000000001</v>
      </c>
      <c r="D159" s="16">
        <f t="shared" si="31"/>
        <v>178.21450000000002</v>
      </c>
      <c r="E159" s="16">
        <f t="shared" si="31"/>
        <v>36.667199999999994</v>
      </c>
      <c r="F159" s="17">
        <f t="shared" ref="F159:F165" si="32">(D159-E159)/E159*100</f>
        <v>386.03247589125982</v>
      </c>
      <c r="G159" s="16">
        <f t="shared" si="31"/>
        <v>806</v>
      </c>
      <c r="H159" s="16">
        <f t="shared" si="31"/>
        <v>1229971.0617</v>
      </c>
      <c r="I159" s="16">
        <f t="shared" si="31"/>
        <v>55</v>
      </c>
      <c r="J159" s="16">
        <f t="shared" si="31"/>
        <v>14.6248</v>
      </c>
      <c r="K159" s="16">
        <f t="shared" si="31"/>
        <v>51.362799999999993</v>
      </c>
      <c r="L159" s="16">
        <f t="shared" si="31"/>
        <v>66.447100000000006</v>
      </c>
      <c r="M159" s="215">
        <f>(K159-L159)/L159*100</f>
        <v>-22.701216456399166</v>
      </c>
      <c r="N159" s="167">
        <f t="shared" si="30"/>
        <v>0.1453834283206808</v>
      </c>
    </row>
    <row r="160" spans="1:14" ht="14.25" thickTop="1">
      <c r="A160" s="233" t="s">
        <v>40</v>
      </c>
      <c r="B160" s="206" t="s">
        <v>19</v>
      </c>
      <c r="C160" s="29">
        <v>408.25593100000003</v>
      </c>
      <c r="D160" s="29">
        <v>3115.064969</v>
      </c>
      <c r="E160" s="29">
        <v>3225.4990780000003</v>
      </c>
      <c r="F160" s="12">
        <f t="shared" si="32"/>
        <v>-3.4237836170294593</v>
      </c>
      <c r="G160" s="29">
        <v>26554</v>
      </c>
      <c r="H160" s="29">
        <v>3034893.3713790001</v>
      </c>
      <c r="I160" s="30">
        <v>2862</v>
      </c>
      <c r="J160" s="30">
        <v>192.16</v>
      </c>
      <c r="K160" s="29">
        <v>2095.87</v>
      </c>
      <c r="L160" s="29">
        <v>1444.12</v>
      </c>
      <c r="M160" s="220">
        <f t="shared" ref="M160:M174" si="33">(K160-L160)/L160*100</f>
        <v>45.131291028446391</v>
      </c>
      <c r="N160" s="166">
        <f t="shared" ref="N160:N172" si="34">D160/D327*100</f>
        <v>4.5944953948128973</v>
      </c>
    </row>
    <row r="161" spans="1:14">
      <c r="A161" s="229"/>
      <c r="B161" s="206" t="s">
        <v>20</v>
      </c>
      <c r="C161" s="29">
        <v>144.87348</v>
      </c>
      <c r="D161" s="29">
        <v>1037.422591</v>
      </c>
      <c r="E161" s="29">
        <v>1039.4616130000002</v>
      </c>
      <c r="F161" s="12">
        <f t="shared" si="32"/>
        <v>-0.19616135646561475</v>
      </c>
      <c r="G161" s="29">
        <v>12823</v>
      </c>
      <c r="H161" s="29">
        <v>256460</v>
      </c>
      <c r="I161" s="30">
        <v>1437</v>
      </c>
      <c r="J161" s="30">
        <v>69.569999999999993</v>
      </c>
      <c r="K161" s="29">
        <v>716.89</v>
      </c>
      <c r="L161" s="29">
        <v>450.69</v>
      </c>
      <c r="M161" s="220">
        <f t="shared" si="33"/>
        <v>59.064989238722845</v>
      </c>
      <c r="N161" s="166">
        <f t="shared" si="34"/>
        <v>4.8877297296870283</v>
      </c>
    </row>
    <row r="162" spans="1:14">
      <c r="A162" s="229"/>
      <c r="B162" s="206" t="s">
        <v>21</v>
      </c>
      <c r="C162" s="29">
        <v>1.9770740000000002</v>
      </c>
      <c r="D162" s="29">
        <v>210.08868700000002</v>
      </c>
      <c r="E162" s="29">
        <v>206.36063999999999</v>
      </c>
      <c r="F162" s="12">
        <f t="shared" si="32"/>
        <v>1.8065688301800344</v>
      </c>
      <c r="G162" s="29">
        <v>76</v>
      </c>
      <c r="H162" s="29">
        <v>406530.19126699999</v>
      </c>
      <c r="I162" s="30">
        <v>15</v>
      </c>
      <c r="J162" s="30">
        <v>2</v>
      </c>
      <c r="K162" s="29">
        <v>17.68</v>
      </c>
      <c r="L162" s="29">
        <v>6.61</v>
      </c>
      <c r="M162" s="220">
        <f t="shared" si="33"/>
        <v>167.47352496217852</v>
      </c>
      <c r="N162" s="166">
        <f t="shared" si="34"/>
        <v>5.0651799965478279</v>
      </c>
    </row>
    <row r="163" spans="1:14">
      <c r="A163" s="229"/>
      <c r="B163" s="206" t="s">
        <v>22</v>
      </c>
      <c r="C163" s="29">
        <v>13.248739000000002</v>
      </c>
      <c r="D163" s="29">
        <v>206.38974099999999</v>
      </c>
      <c r="E163" s="29">
        <v>226.76293199999998</v>
      </c>
      <c r="F163" s="12">
        <f t="shared" si="32"/>
        <v>-8.9843568436485004</v>
      </c>
      <c r="G163" s="29">
        <v>7431</v>
      </c>
      <c r="H163" s="29">
        <v>352253.86</v>
      </c>
      <c r="I163" s="30">
        <v>542</v>
      </c>
      <c r="J163" s="30">
        <v>21.81</v>
      </c>
      <c r="K163" s="29">
        <v>85.35</v>
      </c>
      <c r="L163" s="29">
        <v>80.25</v>
      </c>
      <c r="M163" s="220">
        <f t="shared" si="33"/>
        <v>6.3551401869158806</v>
      </c>
      <c r="N163" s="166">
        <f t="shared" si="34"/>
        <v>7.6205471174514914</v>
      </c>
    </row>
    <row r="164" spans="1:14">
      <c r="A164" s="229"/>
      <c r="B164" s="206" t="s">
        <v>23</v>
      </c>
      <c r="C164" s="29">
        <v>2.264E-2</v>
      </c>
      <c r="D164" s="29">
        <v>7.7047160000000003</v>
      </c>
      <c r="E164" s="29">
        <v>13.680122000000001</v>
      </c>
      <c r="F164" s="12">
        <f t="shared" si="32"/>
        <v>-43.679478881840382</v>
      </c>
      <c r="G164" s="29">
        <v>20</v>
      </c>
      <c r="H164" s="29">
        <v>3702.9</v>
      </c>
      <c r="I164" s="30">
        <v>1</v>
      </c>
      <c r="J164" s="20">
        <v>0</v>
      </c>
      <c r="K164" s="20">
        <v>0</v>
      </c>
      <c r="L164" s="20">
        <v>0</v>
      </c>
      <c r="M164" s="214">
        <v>0</v>
      </c>
      <c r="N164" s="166">
        <f t="shared" si="34"/>
        <v>2.163403266880406</v>
      </c>
    </row>
    <row r="165" spans="1:14">
      <c r="A165" s="229"/>
      <c r="B165" s="206" t="s">
        <v>24</v>
      </c>
      <c r="C165" s="29">
        <v>18.803628</v>
      </c>
      <c r="D165" s="29">
        <v>168.77717100000001</v>
      </c>
      <c r="E165" s="29">
        <v>214.47077000000002</v>
      </c>
      <c r="F165" s="12">
        <f t="shared" si="32"/>
        <v>-21.305280435184713</v>
      </c>
      <c r="G165" s="29">
        <v>316</v>
      </c>
      <c r="H165" s="29">
        <v>441432.06768599997</v>
      </c>
      <c r="I165" s="30">
        <v>255</v>
      </c>
      <c r="J165" s="30">
        <v>101.8</v>
      </c>
      <c r="K165" s="29">
        <v>229.73</v>
      </c>
      <c r="L165" s="29">
        <v>104.32</v>
      </c>
      <c r="M165" s="220">
        <f t="shared" si="33"/>
        <v>120.21664110429448</v>
      </c>
      <c r="N165" s="166">
        <f t="shared" si="34"/>
        <v>2.0791026007966829</v>
      </c>
    </row>
    <row r="166" spans="1:14">
      <c r="A166" s="229"/>
      <c r="B166" s="206" t="s">
        <v>25</v>
      </c>
      <c r="C166" s="29">
        <v>5.1959999999999997</v>
      </c>
      <c r="D166" s="29">
        <v>119.42254399999999</v>
      </c>
      <c r="E166" s="29">
        <v>111.07698500000001</v>
      </c>
      <c r="F166" s="12">
        <v>0</v>
      </c>
      <c r="G166" s="29">
        <v>33</v>
      </c>
      <c r="H166" s="29">
        <v>3898.6439999999998</v>
      </c>
      <c r="I166" s="20">
        <v>0</v>
      </c>
      <c r="J166" s="20">
        <v>0</v>
      </c>
      <c r="K166" s="20">
        <v>0</v>
      </c>
      <c r="L166" s="29">
        <v>116.09</v>
      </c>
      <c r="M166" s="214">
        <v>0</v>
      </c>
      <c r="N166" s="166">
        <f t="shared" si="34"/>
        <v>0.49223638380064499</v>
      </c>
    </row>
    <row r="167" spans="1:14">
      <c r="A167" s="229"/>
      <c r="B167" s="206" t="s">
        <v>26</v>
      </c>
      <c r="C167" s="29">
        <v>36.319875000000003</v>
      </c>
      <c r="D167" s="29">
        <v>3441.5444240000002</v>
      </c>
      <c r="E167" s="29">
        <v>963.86376800000005</v>
      </c>
      <c r="F167" s="12">
        <f>(D167-E167)/E167*100</f>
        <v>257.05714212508917</v>
      </c>
      <c r="G167" s="29">
        <v>11586</v>
      </c>
      <c r="H167" s="29">
        <v>9071853.0566509999</v>
      </c>
      <c r="I167" s="30">
        <v>5016</v>
      </c>
      <c r="J167" s="30">
        <v>29.81</v>
      </c>
      <c r="K167" s="29">
        <v>658.99</v>
      </c>
      <c r="L167" s="29">
        <v>97.22</v>
      </c>
      <c r="M167" s="220">
        <f t="shared" si="33"/>
        <v>577.83377905780696</v>
      </c>
      <c r="N167" s="166">
        <f t="shared" si="34"/>
        <v>25.824395004534985</v>
      </c>
    </row>
    <row r="168" spans="1:14">
      <c r="A168" s="229"/>
      <c r="B168" s="206" t="s">
        <v>27</v>
      </c>
      <c r="C168" s="29">
        <v>2.3325019999999999</v>
      </c>
      <c r="D168" s="29">
        <v>22.954295000000002</v>
      </c>
      <c r="E168" s="29">
        <v>10.721729</v>
      </c>
      <c r="F168" s="12">
        <f>(D168-E168)/E168*100</f>
        <v>114.09135597439557</v>
      </c>
      <c r="G168" s="29">
        <v>52</v>
      </c>
      <c r="H168" s="29">
        <v>7191.5333719999999</v>
      </c>
      <c r="I168" s="20">
        <v>0</v>
      </c>
      <c r="J168" s="20">
        <v>0</v>
      </c>
      <c r="K168" s="20">
        <v>0</v>
      </c>
      <c r="L168" s="20">
        <v>0</v>
      </c>
      <c r="M168" s="214">
        <v>0</v>
      </c>
      <c r="N168" s="166">
        <f t="shared" si="34"/>
        <v>1.2310806133195689</v>
      </c>
    </row>
    <row r="169" spans="1:14">
      <c r="A169" s="229"/>
      <c r="B169" s="14" t="s">
        <v>28</v>
      </c>
      <c r="C169" s="29">
        <v>0.60424500000000003</v>
      </c>
      <c r="D169" s="29">
        <v>0.60424500000000003</v>
      </c>
      <c r="E169" s="29">
        <v>0.60424500000000003</v>
      </c>
      <c r="F169" s="12">
        <v>0</v>
      </c>
      <c r="G169" s="29">
        <v>1</v>
      </c>
      <c r="H169" s="29">
        <v>160</v>
      </c>
      <c r="I169" s="20">
        <v>0</v>
      </c>
      <c r="J169" s="20">
        <v>0</v>
      </c>
      <c r="K169" s="20">
        <v>0</v>
      </c>
      <c r="L169" s="29">
        <v>11.45</v>
      </c>
      <c r="M169" s="214">
        <v>0</v>
      </c>
      <c r="N169" s="166">
        <f t="shared" si="34"/>
        <v>0.2137321712998384</v>
      </c>
    </row>
    <row r="170" spans="1:14">
      <c r="A170" s="229"/>
      <c r="B170" s="14" t="s">
        <v>29</v>
      </c>
      <c r="C170" s="29">
        <v>0.44339700000000004</v>
      </c>
      <c r="D170" s="29">
        <v>4.9629839999999996</v>
      </c>
      <c r="E170" s="29">
        <v>2.4876749999999999</v>
      </c>
      <c r="F170" s="12">
        <f>(D170-E170)/E170*100</f>
        <v>99.50290934306129</v>
      </c>
      <c r="G170" s="29">
        <v>12</v>
      </c>
      <c r="H170" s="29">
        <v>1614.393088</v>
      </c>
      <c r="I170" s="20">
        <v>0</v>
      </c>
      <c r="J170" s="20">
        <v>0</v>
      </c>
      <c r="K170" s="20">
        <v>0</v>
      </c>
      <c r="L170" s="20">
        <v>0</v>
      </c>
      <c r="M170" s="214">
        <v>0</v>
      </c>
      <c r="N170" s="166">
        <f t="shared" si="34"/>
        <v>2.0787285521998067</v>
      </c>
    </row>
    <row r="171" spans="1:14">
      <c r="A171" s="229"/>
      <c r="B171" s="14" t="s">
        <v>30</v>
      </c>
      <c r="C171" s="34">
        <v>0.99561699999999997</v>
      </c>
      <c r="D171" s="34">
        <v>15.297073000000001</v>
      </c>
      <c r="E171" s="34">
        <v>6.5239630000000002</v>
      </c>
      <c r="F171" s="12">
        <v>0</v>
      </c>
      <c r="G171" s="41">
        <v>19</v>
      </c>
      <c r="H171" s="41">
        <v>1774.980284</v>
      </c>
      <c r="I171" s="20">
        <v>0</v>
      </c>
      <c r="J171" s="20">
        <v>0</v>
      </c>
      <c r="K171" s="20">
        <v>0</v>
      </c>
      <c r="L171" s="20">
        <v>0</v>
      </c>
      <c r="M171" s="214">
        <v>0</v>
      </c>
      <c r="N171" s="166">
        <f t="shared" si="34"/>
        <v>1.479583623148629</v>
      </c>
    </row>
    <row r="172" spans="1:14" ht="14.25" thickBot="1">
      <c r="A172" s="230"/>
      <c r="B172" s="15" t="s">
        <v>31</v>
      </c>
      <c r="C172" s="16">
        <f t="shared" ref="C172:L172" si="35">C160+C162+C163+C164+C165+C166+C167+C168</f>
        <v>486.1563890000001</v>
      </c>
      <c r="D172" s="16">
        <f t="shared" si="35"/>
        <v>7291.9465469999996</v>
      </c>
      <c r="E172" s="16">
        <f t="shared" si="35"/>
        <v>4972.4360240000005</v>
      </c>
      <c r="F172" s="17">
        <f>(D172-E172)/E172*100</f>
        <v>46.647367845551571</v>
      </c>
      <c r="G172" s="16">
        <f t="shared" si="35"/>
        <v>46068</v>
      </c>
      <c r="H172" s="16">
        <f t="shared" si="35"/>
        <v>13321755.624355</v>
      </c>
      <c r="I172" s="16">
        <f>I160+I162+I163+I164+I165+I166+I167+I168</f>
        <v>8691</v>
      </c>
      <c r="J172" s="16">
        <f t="shared" si="35"/>
        <v>347.58</v>
      </c>
      <c r="K172" s="16">
        <f t="shared" si="35"/>
        <v>3087.62</v>
      </c>
      <c r="L172" s="16">
        <f t="shared" si="35"/>
        <v>1848.6099999999997</v>
      </c>
      <c r="M172" s="215">
        <f t="shared" si="33"/>
        <v>67.023871990306247</v>
      </c>
      <c r="N172" s="167">
        <f t="shared" si="34"/>
        <v>5.9486079310831066</v>
      </c>
    </row>
    <row r="173" spans="1:14" ht="14.25" thickTop="1">
      <c r="A173" s="233" t="s">
        <v>41</v>
      </c>
      <c r="B173" s="18" t="s">
        <v>19</v>
      </c>
      <c r="C173" s="202">
        <v>153.37</v>
      </c>
      <c r="D173" s="310">
        <v>1044.6500000000001</v>
      </c>
      <c r="E173" s="310">
        <v>945.8</v>
      </c>
      <c r="F173" s="201">
        <f>(D173-E173)/E173*100</f>
        <v>10.451469655318265</v>
      </c>
      <c r="G173" s="202">
        <v>11252</v>
      </c>
      <c r="H173" s="202">
        <v>856378.61</v>
      </c>
      <c r="I173" s="202">
        <v>1841</v>
      </c>
      <c r="J173" s="202">
        <v>43.95</v>
      </c>
      <c r="K173" s="310">
        <v>664.51</v>
      </c>
      <c r="L173" s="310">
        <v>251.15118100000001</v>
      </c>
      <c r="M173" s="216">
        <f t="shared" si="33"/>
        <v>164.58565607939545</v>
      </c>
      <c r="N173" s="168">
        <f t="shared" ref="N173:N185" si="36">D173/D327*100</f>
        <v>1.540783149615039</v>
      </c>
    </row>
    <row r="174" spans="1:14">
      <c r="A174" s="229"/>
      <c r="B174" s="210" t="s">
        <v>20</v>
      </c>
      <c r="C174" s="72">
        <v>69.430000000000007</v>
      </c>
      <c r="D174" s="107">
        <v>451.15</v>
      </c>
      <c r="E174" s="107">
        <v>435.05</v>
      </c>
      <c r="F174" s="12">
        <f>(D174-E174)/E174*100</f>
        <v>3.7007240547063476</v>
      </c>
      <c r="G174" s="72">
        <v>5565</v>
      </c>
      <c r="H174" s="72">
        <v>111160</v>
      </c>
      <c r="I174" s="72">
        <v>921</v>
      </c>
      <c r="J174" s="72">
        <v>30.34</v>
      </c>
      <c r="K174" s="107">
        <v>390.78</v>
      </c>
      <c r="L174" s="107">
        <v>145.42172600000001</v>
      </c>
      <c r="M174" s="214">
        <f t="shared" si="33"/>
        <v>168.72188272610654</v>
      </c>
      <c r="N174" s="166">
        <f t="shared" si="36"/>
        <v>2.125555474382669</v>
      </c>
    </row>
    <row r="175" spans="1:14">
      <c r="A175" s="229"/>
      <c r="B175" s="210" t="s">
        <v>21</v>
      </c>
      <c r="C175" s="72">
        <v>8.82</v>
      </c>
      <c r="D175" s="107">
        <v>50.71</v>
      </c>
      <c r="E175" s="107">
        <v>38.44</v>
      </c>
      <c r="F175" s="12">
        <f>(D175-E175)/E175*100</f>
        <v>31.91987513007285</v>
      </c>
      <c r="G175" s="72">
        <v>22</v>
      </c>
      <c r="H175" s="72">
        <v>49693.47</v>
      </c>
      <c r="I175" s="107">
        <v>2</v>
      </c>
      <c r="J175" s="72">
        <v>22</v>
      </c>
      <c r="K175" s="72">
        <v>22.76</v>
      </c>
      <c r="L175" s="20">
        <v>0</v>
      </c>
      <c r="M175" s="214">
        <v>0</v>
      </c>
      <c r="N175" s="166">
        <f t="shared" si="36"/>
        <v>1.2226040406685026</v>
      </c>
    </row>
    <row r="176" spans="1:14">
      <c r="A176" s="229"/>
      <c r="B176" s="210" t="s">
        <v>22</v>
      </c>
      <c r="C176" s="72">
        <v>0</v>
      </c>
      <c r="D176" s="107">
        <v>0.13</v>
      </c>
      <c r="E176" s="107">
        <v>0.01</v>
      </c>
      <c r="F176" s="12">
        <f>(D176-E176)/E176*100</f>
        <v>1200</v>
      </c>
      <c r="G176" s="72">
        <v>65</v>
      </c>
      <c r="H176" s="72">
        <v>498.42</v>
      </c>
      <c r="I176" s="20">
        <v>0</v>
      </c>
      <c r="J176" s="20">
        <v>0</v>
      </c>
      <c r="K176" s="20">
        <v>0</v>
      </c>
      <c r="L176" s="107">
        <v>0</v>
      </c>
      <c r="M176" s="214">
        <v>0</v>
      </c>
      <c r="N176" s="166">
        <f t="shared" si="36"/>
        <v>4.8000017853052782E-3</v>
      </c>
    </row>
    <row r="177" spans="1:14">
      <c r="A177" s="229"/>
      <c r="B177" s="210" t="s">
        <v>23</v>
      </c>
      <c r="C177" s="20">
        <v>0</v>
      </c>
      <c r="D177" s="20">
        <v>0</v>
      </c>
      <c r="E177" s="20">
        <v>0</v>
      </c>
      <c r="F177" s="12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14">
        <v>0</v>
      </c>
      <c r="N177" s="166">
        <f t="shared" si="36"/>
        <v>0</v>
      </c>
    </row>
    <row r="178" spans="1:14">
      <c r="A178" s="229"/>
      <c r="B178" s="210" t="s">
        <v>24</v>
      </c>
      <c r="C178" s="72">
        <v>0.49</v>
      </c>
      <c r="D178" s="107">
        <v>32.11</v>
      </c>
      <c r="E178" s="107">
        <v>27.5</v>
      </c>
      <c r="F178" s="12">
        <f>(D178-E178)/E178*100</f>
        <v>16.763636363636362</v>
      </c>
      <c r="G178" s="72">
        <v>61</v>
      </c>
      <c r="H178" s="72">
        <v>51363.43</v>
      </c>
      <c r="I178" s="107">
        <v>21</v>
      </c>
      <c r="J178" s="72">
        <v>2.39</v>
      </c>
      <c r="K178" s="107">
        <v>32.65</v>
      </c>
      <c r="L178" s="107">
        <v>2.35</v>
      </c>
      <c r="M178" s="214">
        <f>(K178-L178)/L178*100</f>
        <v>1289.3617021276593</v>
      </c>
      <c r="N178" s="166">
        <f t="shared" si="36"/>
        <v>0.39555103404109959</v>
      </c>
    </row>
    <row r="179" spans="1:14">
      <c r="A179" s="229"/>
      <c r="B179" s="210" t="s">
        <v>25</v>
      </c>
      <c r="C179" s="20">
        <v>0</v>
      </c>
      <c r="D179" s="20">
        <v>0</v>
      </c>
      <c r="E179" s="20">
        <v>0</v>
      </c>
      <c r="F179" s="12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14">
        <v>0</v>
      </c>
      <c r="N179" s="166">
        <f t="shared" si="36"/>
        <v>0</v>
      </c>
    </row>
    <row r="180" spans="1:14">
      <c r="A180" s="229"/>
      <c r="B180" s="210" t="s">
        <v>26</v>
      </c>
      <c r="C180" s="72">
        <v>5.1100000000000003</v>
      </c>
      <c r="D180" s="107">
        <v>19.68</v>
      </c>
      <c r="E180" s="107">
        <v>47.34</v>
      </c>
      <c r="F180" s="12">
        <f>(D180-E180)/E180*100</f>
        <v>-58.428390367553874</v>
      </c>
      <c r="G180" s="72">
        <v>666</v>
      </c>
      <c r="H180" s="72">
        <v>87499.8</v>
      </c>
      <c r="I180" s="107">
        <v>28</v>
      </c>
      <c r="J180" s="72">
        <v>0.85</v>
      </c>
      <c r="K180" s="72">
        <v>6.81</v>
      </c>
      <c r="L180" s="107">
        <v>7.87</v>
      </c>
      <c r="M180" s="214">
        <f>(K180-L180)/L180*100</f>
        <v>-13.468869123252865</v>
      </c>
      <c r="N180" s="166">
        <f t="shared" si="36"/>
        <v>0.14767326266227745</v>
      </c>
    </row>
    <row r="181" spans="1:14">
      <c r="A181" s="229"/>
      <c r="B181" s="210" t="s">
        <v>27</v>
      </c>
      <c r="C181" s="20">
        <v>0</v>
      </c>
      <c r="D181" s="20">
        <v>0</v>
      </c>
      <c r="E181" s="20">
        <v>0</v>
      </c>
      <c r="F181" s="12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14">
        <v>0</v>
      </c>
      <c r="N181" s="166">
        <f t="shared" si="36"/>
        <v>0</v>
      </c>
    </row>
    <row r="182" spans="1:14">
      <c r="A182" s="229"/>
      <c r="B182" s="14" t="s">
        <v>28</v>
      </c>
      <c r="C182" s="20">
        <v>0</v>
      </c>
      <c r="D182" s="20">
        <v>0</v>
      </c>
      <c r="E182" s="20">
        <v>0</v>
      </c>
      <c r="F182" s="12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14">
        <v>0</v>
      </c>
      <c r="N182" s="166">
        <f t="shared" si="36"/>
        <v>0</v>
      </c>
    </row>
    <row r="183" spans="1:14">
      <c r="A183" s="229"/>
      <c r="B183" s="14" t="s">
        <v>29</v>
      </c>
      <c r="C183" s="20">
        <v>0</v>
      </c>
      <c r="D183" s="20">
        <v>0</v>
      </c>
      <c r="E183" s="20">
        <v>0</v>
      </c>
      <c r="F183" s="12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14">
        <v>0</v>
      </c>
      <c r="N183" s="166">
        <f t="shared" si="36"/>
        <v>0</v>
      </c>
    </row>
    <row r="184" spans="1:14">
      <c r="A184" s="229"/>
      <c r="B184" s="14" t="s">
        <v>30</v>
      </c>
      <c r="C184" s="20">
        <v>0</v>
      </c>
      <c r="D184" s="20">
        <v>0</v>
      </c>
      <c r="E184" s="20">
        <v>0</v>
      </c>
      <c r="F184" s="12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14">
        <v>0</v>
      </c>
      <c r="N184" s="166">
        <f t="shared" si="36"/>
        <v>0</v>
      </c>
    </row>
    <row r="185" spans="1:14" ht="14.25" thickBot="1">
      <c r="A185" s="234"/>
      <c r="B185" s="35" t="s">
        <v>31</v>
      </c>
      <c r="C185" s="36">
        <f t="shared" ref="C185:L185" si="37">C173+C175+C176+C177+C178+C179+C180+C181</f>
        <v>167.79000000000002</v>
      </c>
      <c r="D185" s="36">
        <f>D173+D175+D176+D177+D178+D179+D180+D181</f>
        <v>1147.2800000000002</v>
      </c>
      <c r="E185" s="36">
        <f t="shared" si="37"/>
        <v>1059.0899999999999</v>
      </c>
      <c r="F185" s="205">
        <f>(D185-E185)/E185*100</f>
        <v>8.3269599373046947</v>
      </c>
      <c r="G185" s="36">
        <f t="shared" si="37"/>
        <v>12066</v>
      </c>
      <c r="H185" s="36">
        <f t="shared" si="37"/>
        <v>1045433.7300000001</v>
      </c>
      <c r="I185" s="36">
        <f t="shared" si="37"/>
        <v>1892</v>
      </c>
      <c r="J185" s="36">
        <f t="shared" si="37"/>
        <v>69.19</v>
      </c>
      <c r="K185" s="36">
        <f>K173+K175+K176+K177+K178+K179+K180+K181</f>
        <v>726.7299999999999</v>
      </c>
      <c r="L185" s="36">
        <f t="shared" si="37"/>
        <v>261.37118099999998</v>
      </c>
      <c r="M185" s="217">
        <f>(K185-L185)/L185*100</f>
        <v>178.04519121792541</v>
      </c>
      <c r="N185" s="204">
        <f t="shared" si="36"/>
        <v>0.93592552594626532</v>
      </c>
    </row>
    <row r="186" spans="1:14">
      <c r="A186" s="62"/>
      <c r="N186" s="169"/>
    </row>
    <row r="187" spans="1:14">
      <c r="A187" s="62"/>
      <c r="N187" s="169"/>
    </row>
    <row r="188" spans="1:14">
      <c r="A188" s="62"/>
      <c r="N188" s="169"/>
    </row>
    <row r="189" spans="1:14" s="57" customFormat="1" ht="18.75">
      <c r="A189" s="245" t="str">
        <f>A1</f>
        <v>2023年1-8月丹东市财产保险业务统计表</v>
      </c>
      <c r="B189" s="245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</row>
    <row r="190" spans="1:14" s="57" customFormat="1" ht="14.25" thickBot="1">
      <c r="A190" s="63"/>
      <c r="B190" s="59" t="s">
        <v>0</v>
      </c>
      <c r="C190" s="58"/>
      <c r="D190" s="58"/>
      <c r="F190" s="152"/>
      <c r="G190" s="73" t="str">
        <f>G2</f>
        <v>（2023年8月）</v>
      </c>
      <c r="H190" s="58"/>
      <c r="I190" s="58"/>
      <c r="J190" s="58"/>
      <c r="K190" s="58"/>
      <c r="L190" s="59" t="s">
        <v>1</v>
      </c>
      <c r="M190" s="211"/>
      <c r="N190" s="152"/>
    </row>
    <row r="191" spans="1:14" ht="13.5" customHeight="1">
      <c r="A191" s="231" t="s">
        <v>115</v>
      </c>
      <c r="B191" s="162" t="s">
        <v>3</v>
      </c>
      <c r="C191" s="236" t="s">
        <v>4</v>
      </c>
      <c r="D191" s="236"/>
      <c r="E191" s="236"/>
      <c r="F191" s="237"/>
      <c r="G191" s="236" t="s">
        <v>5</v>
      </c>
      <c r="H191" s="236"/>
      <c r="I191" s="236" t="s">
        <v>6</v>
      </c>
      <c r="J191" s="236"/>
      <c r="K191" s="236"/>
      <c r="L191" s="236"/>
      <c r="M191" s="236"/>
      <c r="N191" s="239" t="s">
        <v>7</v>
      </c>
    </row>
    <row r="192" spans="1:14">
      <c r="A192" s="229"/>
      <c r="B192" s="58" t="s">
        <v>8</v>
      </c>
      <c r="C192" s="238" t="s">
        <v>9</v>
      </c>
      <c r="D192" s="238" t="s">
        <v>10</v>
      </c>
      <c r="E192" s="238" t="s">
        <v>11</v>
      </c>
      <c r="F192" s="193" t="s">
        <v>12</v>
      </c>
      <c r="G192" s="238" t="s">
        <v>13</v>
      </c>
      <c r="H192" s="238" t="s">
        <v>14</v>
      </c>
      <c r="I192" s="206" t="s">
        <v>13</v>
      </c>
      <c r="J192" s="238" t="s">
        <v>15</v>
      </c>
      <c r="K192" s="238"/>
      <c r="L192" s="238"/>
      <c r="M192" s="212" t="s">
        <v>12</v>
      </c>
      <c r="N192" s="240"/>
    </row>
    <row r="193" spans="1:14">
      <c r="A193" s="232"/>
      <c r="B193" s="163" t="s">
        <v>16</v>
      </c>
      <c r="C193" s="238"/>
      <c r="D193" s="238"/>
      <c r="E193" s="238"/>
      <c r="F193" s="194" t="s">
        <v>17</v>
      </c>
      <c r="G193" s="238"/>
      <c r="H193" s="238"/>
      <c r="I193" s="33" t="s">
        <v>18</v>
      </c>
      <c r="J193" s="206" t="s">
        <v>9</v>
      </c>
      <c r="K193" s="206" t="s">
        <v>10</v>
      </c>
      <c r="L193" s="206" t="s">
        <v>11</v>
      </c>
      <c r="M193" s="213" t="s">
        <v>17</v>
      </c>
      <c r="N193" s="192" t="s">
        <v>17</v>
      </c>
    </row>
    <row r="194" spans="1:14" ht="15" customHeight="1">
      <c r="A194" s="228" t="s">
        <v>42</v>
      </c>
      <c r="B194" s="206" t="s">
        <v>19</v>
      </c>
      <c r="C194" s="206">
        <v>269.20549099999994</v>
      </c>
      <c r="D194" s="32">
        <v>2042.0838719999999</v>
      </c>
      <c r="E194" s="32">
        <v>1986.7704639999999</v>
      </c>
      <c r="F194" s="153">
        <f t="shared" ref="F194:F202" si="38">(D194-E194)/E194*100</f>
        <v>2.7840864861981349</v>
      </c>
      <c r="G194" s="32">
        <v>16751</v>
      </c>
      <c r="H194" s="31">
        <v>1638970.6162010001</v>
      </c>
      <c r="I194" s="31">
        <v>2323</v>
      </c>
      <c r="J194" s="31">
        <v>116.03863899999999</v>
      </c>
      <c r="K194" s="31">
        <v>933.93134999999995</v>
      </c>
      <c r="L194" s="31">
        <v>574.33468500000004</v>
      </c>
      <c r="M194" s="214">
        <f t="shared" ref="M194:M206" si="39">(K194-L194)/L194*100</f>
        <v>62.610995712369331</v>
      </c>
      <c r="N194" s="166">
        <f t="shared" ref="N194:N206" si="40">D194/D327*100</f>
        <v>3.0119259274189765</v>
      </c>
    </row>
    <row r="195" spans="1:14" ht="15" customHeight="1">
      <c r="A195" s="229"/>
      <c r="B195" s="206" t="s">
        <v>20</v>
      </c>
      <c r="C195" s="206">
        <v>103.71156799999994</v>
      </c>
      <c r="D195" s="32">
        <v>773.30358699999999</v>
      </c>
      <c r="E195" s="32">
        <v>766.91451199999995</v>
      </c>
      <c r="F195" s="153">
        <f t="shared" si="38"/>
        <v>0.83308829081070368</v>
      </c>
      <c r="G195" s="32">
        <v>8793</v>
      </c>
      <c r="H195" s="31">
        <v>175860</v>
      </c>
      <c r="I195" s="31">
        <v>1111</v>
      </c>
      <c r="J195" s="31">
        <v>74.089449999999999</v>
      </c>
      <c r="K195" s="31">
        <v>382.973859</v>
      </c>
      <c r="L195" s="31">
        <v>223.343917</v>
      </c>
      <c r="M195" s="214">
        <f t="shared" si="39"/>
        <v>71.472706373283486</v>
      </c>
      <c r="N195" s="166">
        <f t="shared" si="40"/>
        <v>3.643355142873999</v>
      </c>
    </row>
    <row r="196" spans="1:14" ht="15" customHeight="1">
      <c r="A196" s="229"/>
      <c r="B196" s="206" t="s">
        <v>21</v>
      </c>
      <c r="C196" s="206">
        <v>2.986305999999999</v>
      </c>
      <c r="D196" s="32">
        <v>45.011344999999999</v>
      </c>
      <c r="E196" s="32">
        <v>70.049166999999997</v>
      </c>
      <c r="F196" s="153">
        <f t="shared" si="38"/>
        <v>-35.743211621631417</v>
      </c>
      <c r="G196" s="32">
        <v>601</v>
      </c>
      <c r="H196" s="31">
        <v>57270.772607999999</v>
      </c>
      <c r="I196" s="31">
        <v>6</v>
      </c>
      <c r="J196" s="31">
        <v>0.5248999999999997</v>
      </c>
      <c r="K196" s="31">
        <v>4.4217519999999997</v>
      </c>
      <c r="L196" s="31">
        <v>450.9067</v>
      </c>
      <c r="M196" s="214">
        <f t="shared" si="39"/>
        <v>-99.019364316387396</v>
      </c>
      <c r="N196" s="166">
        <f t="shared" si="40"/>
        <v>1.0852110485688029</v>
      </c>
    </row>
    <row r="197" spans="1:14" ht="15" customHeight="1">
      <c r="A197" s="229"/>
      <c r="B197" s="206" t="s">
        <v>22</v>
      </c>
      <c r="C197" s="206">
        <v>6.1471510000000009</v>
      </c>
      <c r="D197" s="32">
        <v>49.362572</v>
      </c>
      <c r="E197" s="32">
        <v>47.553829</v>
      </c>
      <c r="F197" s="153">
        <f t="shared" si="38"/>
        <v>3.803569634739612</v>
      </c>
      <c r="G197" s="32">
        <v>770</v>
      </c>
      <c r="H197" s="31">
        <v>424568.03084700002</v>
      </c>
      <c r="I197" s="31">
        <v>248</v>
      </c>
      <c r="J197" s="31">
        <v>3.9080000000000013</v>
      </c>
      <c r="K197" s="31">
        <v>36.032989000000001</v>
      </c>
      <c r="L197" s="31">
        <v>20.069199999999999</v>
      </c>
      <c r="M197" s="214">
        <f t="shared" si="39"/>
        <v>79.543723715942846</v>
      </c>
      <c r="N197" s="166">
        <f t="shared" si="40"/>
        <v>1.8226187209789257</v>
      </c>
    </row>
    <row r="198" spans="1:14" ht="15" customHeight="1">
      <c r="A198" s="229"/>
      <c r="B198" s="206" t="s">
        <v>23</v>
      </c>
      <c r="C198" s="206">
        <v>1.2830159999999999</v>
      </c>
      <c r="D198" s="32">
        <v>5.3585039999999999</v>
      </c>
      <c r="E198" s="32">
        <v>2.377354</v>
      </c>
      <c r="F198" s="153">
        <f t="shared" si="38"/>
        <v>125.39781622762113</v>
      </c>
      <c r="G198" s="32">
        <v>44</v>
      </c>
      <c r="H198" s="31">
        <v>36320</v>
      </c>
      <c r="I198" s="31">
        <v>0</v>
      </c>
      <c r="J198" s="31">
        <v>0</v>
      </c>
      <c r="K198" s="31">
        <v>0</v>
      </c>
      <c r="L198" s="31">
        <v>0</v>
      </c>
      <c r="M198" s="214">
        <v>0</v>
      </c>
      <c r="N198" s="166">
        <f t="shared" si="40"/>
        <v>1.5046115988171038</v>
      </c>
    </row>
    <row r="199" spans="1:14" ht="15" customHeight="1">
      <c r="A199" s="229"/>
      <c r="B199" s="206" t="s">
        <v>24</v>
      </c>
      <c r="C199" s="206">
        <v>18.487562999999994</v>
      </c>
      <c r="D199" s="32">
        <v>183.519947</v>
      </c>
      <c r="E199" s="32">
        <v>170.96550099999999</v>
      </c>
      <c r="F199" s="153">
        <f t="shared" si="38"/>
        <v>7.3432627790796303</v>
      </c>
      <c r="G199" s="32">
        <v>550</v>
      </c>
      <c r="H199" s="31">
        <v>339002.72387099999</v>
      </c>
      <c r="I199" s="31">
        <v>47</v>
      </c>
      <c r="J199" s="31">
        <v>0.18470000000000653</v>
      </c>
      <c r="K199" s="31">
        <v>67.807810000000003</v>
      </c>
      <c r="L199" s="31">
        <v>11.370563000000001</v>
      </c>
      <c r="M199" s="214">
        <f t="shared" si="39"/>
        <v>496.34522934352498</v>
      </c>
      <c r="N199" s="166">
        <f t="shared" si="40"/>
        <v>2.2607133230463341</v>
      </c>
    </row>
    <row r="200" spans="1:14" ht="15" customHeight="1">
      <c r="A200" s="229"/>
      <c r="B200" s="206" t="s">
        <v>25</v>
      </c>
      <c r="C200" s="206">
        <v>0</v>
      </c>
      <c r="D200" s="32">
        <v>47.786045000000001</v>
      </c>
      <c r="E200" s="32">
        <v>39.241988999999997</v>
      </c>
      <c r="F200" s="153">
        <f t="shared" si="38"/>
        <v>21.77273939911661</v>
      </c>
      <c r="G200" s="32">
        <v>59</v>
      </c>
      <c r="H200" s="31">
        <v>1362.3904</v>
      </c>
      <c r="I200" s="31">
        <v>4</v>
      </c>
      <c r="J200" s="31">
        <v>0</v>
      </c>
      <c r="K200" s="31">
        <v>2.8220000000000001</v>
      </c>
      <c r="L200" s="33">
        <v>5.7043179999999998</v>
      </c>
      <c r="M200" s="214">
        <v>0</v>
      </c>
      <c r="N200" s="166">
        <f t="shared" si="40"/>
        <v>0.19696473713484863</v>
      </c>
    </row>
    <row r="201" spans="1:14" ht="15" customHeight="1">
      <c r="A201" s="229"/>
      <c r="B201" s="206" t="s">
        <v>26</v>
      </c>
      <c r="C201" s="206">
        <v>52.07850000000002</v>
      </c>
      <c r="D201" s="32">
        <v>318.77420000000001</v>
      </c>
      <c r="E201" s="32">
        <v>267.90531199999998</v>
      </c>
      <c r="F201" s="153">
        <f t="shared" si="38"/>
        <v>18.987636945399586</v>
      </c>
      <c r="G201" s="32">
        <v>6420</v>
      </c>
      <c r="H201" s="31">
        <v>2335036.8602</v>
      </c>
      <c r="I201" s="31">
        <v>252</v>
      </c>
      <c r="J201" s="31">
        <v>11.086637999999994</v>
      </c>
      <c r="K201" s="31">
        <v>80.262743999999998</v>
      </c>
      <c r="L201" s="31">
        <v>86.386678000000003</v>
      </c>
      <c r="M201" s="214">
        <f t="shared" si="39"/>
        <v>-7.0889796225293038</v>
      </c>
      <c r="N201" s="166">
        <f t="shared" si="40"/>
        <v>2.3919931995201917</v>
      </c>
    </row>
    <row r="202" spans="1:14" ht="15" customHeight="1">
      <c r="A202" s="229"/>
      <c r="B202" s="206" t="s">
        <v>27</v>
      </c>
      <c r="C202" s="206">
        <v>81.595800000000054</v>
      </c>
      <c r="D202" s="32">
        <v>572.15830000000005</v>
      </c>
      <c r="E202" s="32">
        <v>1886.2921920000001</v>
      </c>
      <c r="F202" s="153">
        <f t="shared" si="38"/>
        <v>-69.667567812314829</v>
      </c>
      <c r="G202" s="32">
        <v>503</v>
      </c>
      <c r="H202" s="31">
        <v>50860.6</v>
      </c>
      <c r="I202" s="31">
        <v>124</v>
      </c>
      <c r="J202" s="31">
        <v>35.474395999999956</v>
      </c>
      <c r="K202" s="31">
        <v>788.70195100000001</v>
      </c>
      <c r="L202" s="31">
        <v>932.61622999999997</v>
      </c>
      <c r="M202" s="214">
        <f t="shared" si="39"/>
        <v>-15.431243245681021</v>
      </c>
      <c r="N202" s="166">
        <f t="shared" si="40"/>
        <v>30.685890848744506</v>
      </c>
    </row>
    <row r="203" spans="1:14" ht="15" customHeight="1">
      <c r="A203" s="229"/>
      <c r="B203" s="14" t="s">
        <v>28</v>
      </c>
      <c r="C203" s="206">
        <v>0</v>
      </c>
      <c r="D203" s="32">
        <v>0</v>
      </c>
      <c r="E203" s="32">
        <v>0</v>
      </c>
      <c r="F203" s="12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214">
        <v>0</v>
      </c>
      <c r="N203" s="166">
        <f t="shared" si="40"/>
        <v>0</v>
      </c>
    </row>
    <row r="204" spans="1:14" ht="15" customHeight="1">
      <c r="A204" s="229"/>
      <c r="B204" s="14" t="s">
        <v>29</v>
      </c>
      <c r="C204" s="206">
        <v>0</v>
      </c>
      <c r="D204" s="32">
        <v>64</v>
      </c>
      <c r="E204" s="32">
        <v>39</v>
      </c>
      <c r="F204" s="12">
        <v>0</v>
      </c>
      <c r="G204" s="32">
        <v>23</v>
      </c>
      <c r="H204" s="31">
        <v>31989.306369000002</v>
      </c>
      <c r="I204" s="31">
        <v>4</v>
      </c>
      <c r="J204" s="31">
        <v>0</v>
      </c>
      <c r="K204" s="31">
        <v>0</v>
      </c>
      <c r="L204" s="34">
        <v>0</v>
      </c>
      <c r="M204" s="214">
        <v>0</v>
      </c>
      <c r="N204" s="166">
        <f t="shared" si="40"/>
        <v>26.80617695740861</v>
      </c>
    </row>
    <row r="205" spans="1:14" ht="15" customHeight="1">
      <c r="A205" s="229"/>
      <c r="B205" s="14" t="s">
        <v>30</v>
      </c>
      <c r="C205" s="206">
        <v>79.358249999999998</v>
      </c>
      <c r="D205" s="32">
        <v>487.74028600000003</v>
      </c>
      <c r="E205" s="32">
        <v>1847.492718</v>
      </c>
      <c r="F205" s="153">
        <f t="shared" ref="F205:F210" si="41">(D205-E205)/E205*100</f>
        <v>-73.59988046242465</v>
      </c>
      <c r="G205" s="32">
        <v>480</v>
      </c>
      <c r="H205" s="31">
        <v>6428.2795390000001</v>
      </c>
      <c r="I205" s="31">
        <v>120</v>
      </c>
      <c r="J205" s="31">
        <v>35.474395999999956</v>
      </c>
      <c r="K205" s="31">
        <v>788.70195100000001</v>
      </c>
      <c r="L205" s="31">
        <v>932.61622999999997</v>
      </c>
      <c r="M205" s="214">
        <f t="shared" si="39"/>
        <v>-15.431243245681021</v>
      </c>
      <c r="N205" s="166">
        <f t="shared" si="40"/>
        <v>47.175857728823587</v>
      </c>
    </row>
    <row r="206" spans="1:14" ht="15" customHeight="1" thickBot="1">
      <c r="A206" s="230"/>
      <c r="B206" s="15" t="s">
        <v>31</v>
      </c>
      <c r="C206" s="16">
        <f>C194+C196+C197+C198+C199+C200+C201+C202</f>
        <v>431.78382700000003</v>
      </c>
      <c r="D206" s="16">
        <f t="shared" ref="D206:L206" si="42">D194+D196+D197+D198+D199+D200+D201+D202</f>
        <v>3264.0547849999994</v>
      </c>
      <c r="E206" s="16">
        <f t="shared" si="42"/>
        <v>4471.1558080000004</v>
      </c>
      <c r="F206" s="154">
        <f t="shared" si="41"/>
        <v>-26.997516410414494</v>
      </c>
      <c r="G206" s="16">
        <f t="shared" si="42"/>
        <v>25698</v>
      </c>
      <c r="H206" s="16">
        <f>H194+H196+H197+H198+H199+H200+H201+H202</f>
        <v>4883391.9941269998</v>
      </c>
      <c r="I206" s="16">
        <f t="shared" si="42"/>
        <v>3004</v>
      </c>
      <c r="J206" s="16">
        <f t="shared" si="42"/>
        <v>167.21727299999995</v>
      </c>
      <c r="K206" s="16">
        <f t="shared" si="42"/>
        <v>1913.9805959999999</v>
      </c>
      <c r="L206" s="16">
        <f t="shared" si="42"/>
        <v>2081.3883740000001</v>
      </c>
      <c r="M206" s="215">
        <f t="shared" si="39"/>
        <v>-8.0430822085489471</v>
      </c>
      <c r="N206" s="167">
        <f t="shared" si="40"/>
        <v>2.6627433506803464</v>
      </c>
    </row>
    <row r="207" spans="1:14" ht="14.25" thickTop="1">
      <c r="A207" s="233" t="s">
        <v>43</v>
      </c>
      <c r="B207" s="206" t="s">
        <v>19</v>
      </c>
      <c r="C207" s="82">
        <v>69.06</v>
      </c>
      <c r="D207" s="82">
        <v>362.61</v>
      </c>
      <c r="E207" s="82">
        <v>237.21</v>
      </c>
      <c r="F207" s="158">
        <f t="shared" si="41"/>
        <v>52.864550398381184</v>
      </c>
      <c r="G207" s="83">
        <v>3467</v>
      </c>
      <c r="H207" s="83">
        <v>452735.75</v>
      </c>
      <c r="I207" s="83">
        <v>230</v>
      </c>
      <c r="J207" s="83">
        <v>21.66</v>
      </c>
      <c r="K207" s="83">
        <v>114.43</v>
      </c>
      <c r="L207" s="83">
        <v>171.44</v>
      </c>
      <c r="M207" s="214">
        <f t="shared" ref="M207:M221" si="43">(K207-L207)/L207*100</f>
        <v>-33.253616425571622</v>
      </c>
      <c r="N207" s="166">
        <f t="shared" ref="N207:N219" si="44">D207/D327*100</f>
        <v>0.53482350823903624</v>
      </c>
    </row>
    <row r="208" spans="1:14">
      <c r="A208" s="229"/>
      <c r="B208" s="206" t="s">
        <v>20</v>
      </c>
      <c r="C208" s="83">
        <v>10.6</v>
      </c>
      <c r="D208" s="83">
        <v>77.78</v>
      </c>
      <c r="E208" s="83">
        <v>95.77</v>
      </c>
      <c r="F208" s="158">
        <f t="shared" si="41"/>
        <v>-18.784588075597782</v>
      </c>
      <c r="G208" s="83">
        <v>901</v>
      </c>
      <c r="H208" s="83">
        <v>18020</v>
      </c>
      <c r="I208" s="83">
        <v>98</v>
      </c>
      <c r="J208" s="83">
        <v>3.45</v>
      </c>
      <c r="K208" s="83">
        <v>56.52</v>
      </c>
      <c r="L208" s="83">
        <v>71.55</v>
      </c>
      <c r="M208" s="214">
        <f t="shared" si="43"/>
        <v>-21.006289308176093</v>
      </c>
      <c r="N208" s="166">
        <f t="shared" si="44"/>
        <v>0.36645396164797522</v>
      </c>
    </row>
    <row r="209" spans="1:14">
      <c r="A209" s="229"/>
      <c r="B209" s="206" t="s">
        <v>21</v>
      </c>
      <c r="C209" s="83">
        <v>0</v>
      </c>
      <c r="D209" s="83">
        <v>1.74</v>
      </c>
      <c r="E209" s="83">
        <v>0.74</v>
      </c>
      <c r="F209" s="158">
        <f t="shared" si="41"/>
        <v>135.13513513513513</v>
      </c>
      <c r="G209" s="83">
        <v>2</v>
      </c>
      <c r="H209" s="83">
        <v>1226.46</v>
      </c>
      <c r="I209" s="83">
        <v>1</v>
      </c>
      <c r="J209" s="83">
        <v>0</v>
      </c>
      <c r="K209" s="83">
        <v>0</v>
      </c>
      <c r="L209" s="83">
        <v>0</v>
      </c>
      <c r="M209" s="214">
        <v>0</v>
      </c>
      <c r="N209" s="166">
        <f t="shared" si="44"/>
        <v>4.19509175855491E-2</v>
      </c>
    </row>
    <row r="210" spans="1:14">
      <c r="A210" s="229"/>
      <c r="B210" s="206" t="s">
        <v>22</v>
      </c>
      <c r="C210" s="83">
        <v>0.18</v>
      </c>
      <c r="D210" s="83">
        <v>0.43</v>
      </c>
      <c r="E210" s="83">
        <v>0.65</v>
      </c>
      <c r="F210" s="158">
        <f t="shared" si="41"/>
        <v>-33.846153846153847</v>
      </c>
      <c r="G210" s="83">
        <v>50</v>
      </c>
      <c r="H210" s="83">
        <v>827.27</v>
      </c>
      <c r="I210" s="83">
        <v>1</v>
      </c>
      <c r="J210" s="83">
        <v>0</v>
      </c>
      <c r="K210" s="83">
        <v>7.0000000000000007E-2</v>
      </c>
      <c r="L210" s="83">
        <v>0</v>
      </c>
      <c r="M210" s="214">
        <v>0</v>
      </c>
      <c r="N210" s="166">
        <f t="shared" si="44"/>
        <v>1.5876928982163613E-2</v>
      </c>
    </row>
    <row r="211" spans="1:14">
      <c r="A211" s="229"/>
      <c r="B211" s="206" t="s">
        <v>23</v>
      </c>
      <c r="C211" s="83">
        <v>0</v>
      </c>
      <c r="D211" s="83">
        <v>0</v>
      </c>
      <c r="E211" s="83">
        <v>0</v>
      </c>
      <c r="F211" s="12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214">
        <v>0</v>
      </c>
      <c r="N211" s="166">
        <f t="shared" si="44"/>
        <v>0</v>
      </c>
    </row>
    <row r="212" spans="1:14">
      <c r="A212" s="229"/>
      <c r="B212" s="206" t="s">
        <v>24</v>
      </c>
      <c r="C212" s="83">
        <v>0</v>
      </c>
      <c r="D212" s="83">
        <v>5.16</v>
      </c>
      <c r="E212" s="83">
        <v>6.93</v>
      </c>
      <c r="F212" s="158">
        <f>(D212-E212)/E212*100</f>
        <v>-25.541125541125538</v>
      </c>
      <c r="G212" s="83">
        <v>5</v>
      </c>
      <c r="H212" s="83">
        <v>8810</v>
      </c>
      <c r="I212" s="83">
        <v>1</v>
      </c>
      <c r="J212" s="83">
        <v>0</v>
      </c>
      <c r="K212" s="83">
        <v>0</v>
      </c>
      <c r="L212" s="83">
        <v>0.08</v>
      </c>
      <c r="M212" s="214">
        <f>(K212-L212)/L212*100</f>
        <v>-100</v>
      </c>
      <c r="N212" s="166">
        <f t="shared" si="44"/>
        <v>6.3564102636314984E-2</v>
      </c>
    </row>
    <row r="213" spans="1:14">
      <c r="A213" s="229"/>
      <c r="B213" s="206" t="s">
        <v>25</v>
      </c>
      <c r="C213" s="84">
        <v>102.53</v>
      </c>
      <c r="D213" s="84">
        <v>1758.54</v>
      </c>
      <c r="E213" s="84">
        <v>1427.95</v>
      </c>
      <c r="F213" s="158">
        <f>(D213-E213)/E213*100</f>
        <v>23.151370846318141</v>
      </c>
      <c r="G213" s="84">
        <v>247</v>
      </c>
      <c r="H213" s="84">
        <v>31767.09</v>
      </c>
      <c r="I213" s="84">
        <v>222</v>
      </c>
      <c r="J213" s="84">
        <v>23.48</v>
      </c>
      <c r="K213" s="84">
        <v>72.13</v>
      </c>
      <c r="L213" s="84">
        <v>52.03</v>
      </c>
      <c r="M213" s="214">
        <f t="shared" si="43"/>
        <v>38.631558716125305</v>
      </c>
      <c r="N213" s="166">
        <f t="shared" si="44"/>
        <v>7.2483581522830924</v>
      </c>
    </row>
    <row r="214" spans="1:14">
      <c r="A214" s="229"/>
      <c r="B214" s="206" t="s">
        <v>26</v>
      </c>
      <c r="C214" s="83">
        <v>3.25</v>
      </c>
      <c r="D214" s="83">
        <v>20.9</v>
      </c>
      <c r="E214" s="83">
        <v>4.3499999999999996</v>
      </c>
      <c r="F214" s="158">
        <f>(D214-E214)/E214*100</f>
        <v>380.4597701149425</v>
      </c>
      <c r="G214" s="83">
        <v>1700</v>
      </c>
      <c r="H214" s="83">
        <v>85163.59</v>
      </c>
      <c r="I214" s="83">
        <v>4</v>
      </c>
      <c r="J214" s="83">
        <v>0</v>
      </c>
      <c r="K214" s="83">
        <v>6.31</v>
      </c>
      <c r="L214" s="83">
        <v>0.79</v>
      </c>
      <c r="M214" s="214">
        <f t="shared" si="43"/>
        <v>698.73417721518979</v>
      </c>
      <c r="N214" s="166">
        <f t="shared" si="44"/>
        <v>0.15682780435170726</v>
      </c>
    </row>
    <row r="215" spans="1:14">
      <c r="A215" s="229"/>
      <c r="B215" s="206" t="s">
        <v>27</v>
      </c>
      <c r="C215" s="85">
        <v>0</v>
      </c>
      <c r="D215" s="85">
        <v>0.27</v>
      </c>
      <c r="E215" s="85">
        <v>0</v>
      </c>
      <c r="F215" s="158">
        <v>0</v>
      </c>
      <c r="G215" s="85">
        <v>5</v>
      </c>
      <c r="H215" s="85">
        <v>1019.74</v>
      </c>
      <c r="I215" s="85">
        <v>0</v>
      </c>
      <c r="J215" s="85">
        <v>0</v>
      </c>
      <c r="K215" s="85">
        <v>0</v>
      </c>
      <c r="L215" s="85">
        <v>0</v>
      </c>
      <c r="M215" s="214">
        <v>0</v>
      </c>
      <c r="N215" s="166">
        <f t="shared" si="44"/>
        <v>1.4480591348864496E-2</v>
      </c>
    </row>
    <row r="216" spans="1:14">
      <c r="A216" s="229"/>
      <c r="B216" s="14" t="s">
        <v>28</v>
      </c>
      <c r="C216" s="20">
        <v>0</v>
      </c>
      <c r="D216" s="20">
        <v>0</v>
      </c>
      <c r="E216" s="20">
        <v>0</v>
      </c>
      <c r="F216" s="12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14">
        <v>0</v>
      </c>
      <c r="N216" s="166">
        <f t="shared" si="44"/>
        <v>0</v>
      </c>
    </row>
    <row r="217" spans="1:14">
      <c r="A217" s="229"/>
      <c r="B217" s="14" t="s">
        <v>29</v>
      </c>
      <c r="C217" s="85">
        <v>0</v>
      </c>
      <c r="D217" s="85">
        <v>0.35</v>
      </c>
      <c r="E217" s="85">
        <v>0</v>
      </c>
      <c r="F217" s="12">
        <v>0</v>
      </c>
      <c r="G217" s="85">
        <v>3</v>
      </c>
      <c r="H217" s="85">
        <v>980.74</v>
      </c>
      <c r="I217" s="85">
        <v>0</v>
      </c>
      <c r="J217" s="85">
        <v>0</v>
      </c>
      <c r="K217" s="85">
        <v>0</v>
      </c>
      <c r="L217" s="85">
        <v>0</v>
      </c>
      <c r="M217" s="214">
        <v>0</v>
      </c>
      <c r="N217" s="166">
        <f t="shared" si="44"/>
        <v>0.14659628023582832</v>
      </c>
    </row>
    <row r="218" spans="1:14">
      <c r="A218" s="229"/>
      <c r="B218" s="14" t="s">
        <v>30</v>
      </c>
      <c r="C218" s="34"/>
      <c r="D218" s="20">
        <v>0</v>
      </c>
      <c r="E218" s="20">
        <v>0</v>
      </c>
      <c r="F218" s="12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14">
        <v>0</v>
      </c>
      <c r="N218" s="166">
        <f t="shared" si="44"/>
        <v>0</v>
      </c>
    </row>
    <row r="219" spans="1:14" ht="14.25" thickBot="1">
      <c r="A219" s="230"/>
      <c r="B219" s="15" t="s">
        <v>31</v>
      </c>
      <c r="C219" s="16">
        <f t="shared" ref="C219:L219" si="45">C207+C209+C210+C211+C212+C213+C214+C215</f>
        <v>175.02</v>
      </c>
      <c r="D219" s="16">
        <f t="shared" si="45"/>
        <v>2149.65</v>
      </c>
      <c r="E219" s="16">
        <f t="shared" si="45"/>
        <v>1677.83</v>
      </c>
      <c r="F219" s="154">
        <f>(D219-E219)/E219*100</f>
        <v>28.120846569676317</v>
      </c>
      <c r="G219" s="16">
        <f t="shared" si="45"/>
        <v>5476</v>
      </c>
      <c r="H219" s="16">
        <f>H207+H209+H210+H211+H212+H213+H214+H215</f>
        <v>581549.9</v>
      </c>
      <c r="I219" s="16">
        <f t="shared" si="45"/>
        <v>459</v>
      </c>
      <c r="J219" s="16">
        <f t="shared" si="45"/>
        <v>45.14</v>
      </c>
      <c r="K219" s="16">
        <f t="shared" si="45"/>
        <v>193.86</v>
      </c>
      <c r="L219" s="16">
        <f t="shared" si="45"/>
        <v>225.26</v>
      </c>
      <c r="M219" s="215">
        <f t="shared" si="43"/>
        <v>-13.939447749267503</v>
      </c>
      <c r="N219" s="167">
        <f t="shared" si="44"/>
        <v>1.7536366944864279</v>
      </c>
    </row>
    <row r="220" spans="1:14" ht="14.25" thickTop="1">
      <c r="A220" s="233" t="s">
        <v>44</v>
      </c>
      <c r="B220" s="18" t="s">
        <v>19</v>
      </c>
      <c r="C220" s="202">
        <v>3.61</v>
      </c>
      <c r="D220" s="202">
        <v>36.06</v>
      </c>
      <c r="E220" s="202">
        <v>21.13</v>
      </c>
      <c r="F220" s="155">
        <f>(D220-E220)/E220*100</f>
        <v>70.657832465688614</v>
      </c>
      <c r="G220" s="202">
        <v>244</v>
      </c>
      <c r="H220" s="202">
        <v>23744.62</v>
      </c>
      <c r="I220" s="202">
        <v>19</v>
      </c>
      <c r="J220" s="202">
        <v>3.12</v>
      </c>
      <c r="K220" s="202">
        <v>4.33</v>
      </c>
      <c r="L220" s="202">
        <v>8.65</v>
      </c>
      <c r="M220" s="216">
        <f t="shared" si="43"/>
        <v>-49.942196531791907</v>
      </c>
      <c r="N220" s="168">
        <f t="shared" ref="N220:N232" si="46">D220/D327*100</f>
        <v>5.3185890370093622E-2</v>
      </c>
    </row>
    <row r="221" spans="1:14">
      <c r="A221" s="229"/>
      <c r="B221" s="210" t="s">
        <v>20</v>
      </c>
      <c r="C221" s="72">
        <v>1.25</v>
      </c>
      <c r="D221" s="72">
        <v>10.24</v>
      </c>
      <c r="E221" s="72">
        <v>5.05</v>
      </c>
      <c r="F221" s="153">
        <f>(D221-E221)/E221*100</f>
        <v>102.77227722772278</v>
      </c>
      <c r="G221" s="72">
        <v>130</v>
      </c>
      <c r="H221" s="72">
        <v>2600</v>
      </c>
      <c r="I221" s="72">
        <v>9</v>
      </c>
      <c r="J221" s="72">
        <v>2.39</v>
      </c>
      <c r="K221" s="72">
        <v>3.13</v>
      </c>
      <c r="L221" s="72">
        <v>0.53</v>
      </c>
      <c r="M221" s="214">
        <f t="shared" si="43"/>
        <v>490.56603773584897</v>
      </c>
      <c r="N221" s="166">
        <f t="shared" si="46"/>
        <v>4.8244903153449037E-2</v>
      </c>
    </row>
    <row r="222" spans="1:14">
      <c r="A222" s="229"/>
      <c r="B222" s="210" t="s">
        <v>21</v>
      </c>
      <c r="C222" s="72">
        <v>4.9800000000000004</v>
      </c>
      <c r="D222" s="72">
        <v>18.79</v>
      </c>
      <c r="E222" s="72">
        <v>14.92</v>
      </c>
      <c r="F222" s="12">
        <v>0</v>
      </c>
      <c r="G222" s="72">
        <v>15</v>
      </c>
      <c r="H222" s="72">
        <v>34008.99</v>
      </c>
      <c r="I222" s="20">
        <v>0</v>
      </c>
      <c r="J222" s="20">
        <v>0</v>
      </c>
      <c r="K222" s="20">
        <v>0</v>
      </c>
      <c r="L222" s="72">
        <v>3.39</v>
      </c>
      <c r="M222" s="214">
        <v>0</v>
      </c>
      <c r="N222" s="166">
        <f t="shared" si="46"/>
        <v>0.45302169047842955</v>
      </c>
    </row>
    <row r="223" spans="1:14">
      <c r="A223" s="229"/>
      <c r="B223" s="210" t="s">
        <v>22</v>
      </c>
      <c r="C223" s="72">
        <v>0.22</v>
      </c>
      <c r="D223" s="72">
        <v>5.53</v>
      </c>
      <c r="E223" s="72">
        <v>12.51</v>
      </c>
      <c r="F223" s="153">
        <f>(D223-E223)/E223*100</f>
        <v>-55.795363709032777</v>
      </c>
      <c r="G223" s="72">
        <v>552</v>
      </c>
      <c r="H223" s="72">
        <v>3426.22</v>
      </c>
      <c r="I223" s="72">
        <v>1</v>
      </c>
      <c r="J223" s="20">
        <v>0</v>
      </c>
      <c r="K223" s="72">
        <v>0.25</v>
      </c>
      <c r="L223" s="72">
        <v>1.73</v>
      </c>
      <c r="M223" s="214">
        <v>0</v>
      </c>
      <c r="N223" s="166">
        <f t="shared" si="46"/>
        <v>0.20418469132875533</v>
      </c>
    </row>
    <row r="224" spans="1:14">
      <c r="A224" s="229"/>
      <c r="B224" s="210" t="s">
        <v>23</v>
      </c>
      <c r="C224" s="20">
        <v>0</v>
      </c>
      <c r="D224" s="20">
        <v>0</v>
      </c>
      <c r="E224" s="20">
        <v>0</v>
      </c>
      <c r="F224" s="12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14">
        <v>0</v>
      </c>
      <c r="N224" s="166">
        <f t="shared" si="46"/>
        <v>0</v>
      </c>
    </row>
    <row r="225" spans="1:14">
      <c r="A225" s="229"/>
      <c r="B225" s="210" t="s">
        <v>24</v>
      </c>
      <c r="C225" s="72">
        <v>57.18</v>
      </c>
      <c r="D225" s="72">
        <v>288.16000000000003</v>
      </c>
      <c r="E225" s="72">
        <v>235.08</v>
      </c>
      <c r="F225" s="153">
        <f>(D225-E225)/E225*100</f>
        <v>22.579547388123196</v>
      </c>
      <c r="G225" s="72">
        <v>854</v>
      </c>
      <c r="H225" s="72">
        <v>56922.7</v>
      </c>
      <c r="I225" s="72">
        <v>94</v>
      </c>
      <c r="J225" s="72">
        <v>80</v>
      </c>
      <c r="K225" s="72">
        <v>218.84</v>
      </c>
      <c r="L225" s="72">
        <v>67.319999999999993</v>
      </c>
      <c r="M225" s="214">
        <f>(K225-L225)/L225*100</f>
        <v>225.07427213309569</v>
      </c>
      <c r="N225" s="166">
        <f t="shared" si="46"/>
        <v>3.5497348480001016</v>
      </c>
    </row>
    <row r="226" spans="1:14">
      <c r="A226" s="229"/>
      <c r="B226" s="210" t="s">
        <v>25</v>
      </c>
      <c r="C226" s="20">
        <v>0</v>
      </c>
      <c r="D226" s="74">
        <v>1352.92</v>
      </c>
      <c r="E226" s="74">
        <v>1357.68</v>
      </c>
      <c r="F226" s="153">
        <f>(D226-E226)/E226*100</f>
        <v>-0.35059807907607027</v>
      </c>
      <c r="G226" s="74">
        <v>204</v>
      </c>
      <c r="H226" s="74">
        <v>29055.86</v>
      </c>
      <c r="I226" s="79">
        <v>494</v>
      </c>
      <c r="J226" s="72">
        <v>4.1900000000000004</v>
      </c>
      <c r="K226" s="72">
        <v>118.57</v>
      </c>
      <c r="L226" s="79">
        <v>166.76</v>
      </c>
      <c r="M226" s="214">
        <f>(K226-L226)/L226*100</f>
        <v>-28.897817222355481</v>
      </c>
      <c r="N226" s="166">
        <f t="shared" si="46"/>
        <v>5.5764717955729424</v>
      </c>
    </row>
    <row r="227" spans="1:14">
      <c r="A227" s="229"/>
      <c r="B227" s="210" t="s">
        <v>26</v>
      </c>
      <c r="C227" s="72">
        <v>2.4700000000000002</v>
      </c>
      <c r="D227" s="72">
        <v>40.11</v>
      </c>
      <c r="E227" s="72">
        <v>28.41</v>
      </c>
      <c r="F227" s="153">
        <f>(D227-E227)/E227*100</f>
        <v>41.182682154171061</v>
      </c>
      <c r="G227" s="72">
        <v>1953</v>
      </c>
      <c r="H227" s="72">
        <v>214131.68</v>
      </c>
      <c r="I227" s="72">
        <v>5</v>
      </c>
      <c r="J227" s="20">
        <v>0</v>
      </c>
      <c r="K227" s="72">
        <v>0.37</v>
      </c>
      <c r="L227" s="72">
        <v>0.57999999999999996</v>
      </c>
      <c r="M227" s="214">
        <v>0</v>
      </c>
      <c r="N227" s="166">
        <f t="shared" si="46"/>
        <v>0.3009743173467454</v>
      </c>
    </row>
    <row r="228" spans="1:14">
      <c r="A228" s="229"/>
      <c r="B228" s="210" t="s">
        <v>27</v>
      </c>
      <c r="C228" s="20">
        <v>0</v>
      </c>
      <c r="D228" s="72">
        <v>0.19</v>
      </c>
      <c r="E228" s="72">
        <v>0.1</v>
      </c>
      <c r="F228" s="12">
        <v>0</v>
      </c>
      <c r="G228" s="72">
        <v>9</v>
      </c>
      <c r="H228" s="72">
        <v>989.6</v>
      </c>
      <c r="I228" s="20">
        <v>0</v>
      </c>
      <c r="J228" s="20">
        <v>0</v>
      </c>
      <c r="K228" s="20">
        <v>0</v>
      </c>
      <c r="L228" s="20">
        <v>0</v>
      </c>
      <c r="M228" s="214">
        <v>0</v>
      </c>
      <c r="N228" s="166">
        <f t="shared" si="46"/>
        <v>1.0190045764015755E-2</v>
      </c>
    </row>
    <row r="229" spans="1:14">
      <c r="A229" s="229"/>
      <c r="B229" s="14" t="s">
        <v>28</v>
      </c>
      <c r="C229" s="20">
        <v>0</v>
      </c>
      <c r="D229" s="20">
        <v>0</v>
      </c>
      <c r="E229" s="20">
        <v>0</v>
      </c>
      <c r="F229" s="12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14">
        <v>0</v>
      </c>
      <c r="N229" s="166">
        <f t="shared" si="46"/>
        <v>0</v>
      </c>
    </row>
    <row r="230" spans="1:14">
      <c r="A230" s="229"/>
      <c r="B230" s="14" t="s">
        <v>29</v>
      </c>
      <c r="C230" s="20">
        <v>0</v>
      </c>
      <c r="D230" s="20">
        <v>0</v>
      </c>
      <c r="E230" s="20">
        <v>0</v>
      </c>
      <c r="F230" s="12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14">
        <v>0</v>
      </c>
      <c r="N230" s="166">
        <f t="shared" si="46"/>
        <v>0</v>
      </c>
    </row>
    <row r="231" spans="1:14">
      <c r="A231" s="229"/>
      <c r="B231" s="14" t="s">
        <v>30</v>
      </c>
      <c r="C231" s="20">
        <v>0</v>
      </c>
      <c r="D231" s="20">
        <v>0</v>
      </c>
      <c r="E231" s="20">
        <v>0</v>
      </c>
      <c r="F231" s="12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14">
        <v>0</v>
      </c>
      <c r="N231" s="166">
        <f t="shared" si="46"/>
        <v>0</v>
      </c>
    </row>
    <row r="232" spans="1:14" ht="14.25" thickBot="1">
      <c r="A232" s="234"/>
      <c r="B232" s="35" t="s">
        <v>31</v>
      </c>
      <c r="C232" s="36">
        <f t="shared" ref="C232:L232" si="47">C220+C222+C223+C224+C225+C226+C227+C228</f>
        <v>68.459999999999994</v>
      </c>
      <c r="D232" s="36">
        <f>D220+D222+D223+D224+D225+D226+D227+D228</f>
        <v>1741.76</v>
      </c>
      <c r="E232" s="36">
        <f t="shared" si="47"/>
        <v>1669.8300000000002</v>
      </c>
      <c r="F232" s="205">
        <f>(D232-E232)/E232*100</f>
        <v>4.3076241294023845</v>
      </c>
      <c r="G232" s="36">
        <f t="shared" si="47"/>
        <v>3831</v>
      </c>
      <c r="H232" s="36">
        <f t="shared" si="47"/>
        <v>362279.67</v>
      </c>
      <c r="I232" s="36">
        <f t="shared" si="47"/>
        <v>613</v>
      </c>
      <c r="J232" s="36">
        <f t="shared" si="47"/>
        <v>87.31</v>
      </c>
      <c r="K232" s="36">
        <f t="shared" si="47"/>
        <v>342.36</v>
      </c>
      <c r="L232" s="36">
        <f t="shared" si="47"/>
        <v>248.42999999999998</v>
      </c>
      <c r="M232" s="217">
        <f t="shared" ref="M232" si="48">(K232-L232)/L232*100</f>
        <v>37.809443303948811</v>
      </c>
      <c r="N232" s="204">
        <f t="shared" si="46"/>
        <v>1.4208890977548345</v>
      </c>
    </row>
    <row r="236" spans="1:14" s="57" customFormat="1" ht="18.75">
      <c r="A236" s="235" t="str">
        <f>A1</f>
        <v>2023年1-8月丹东市财产保险业务统计表</v>
      </c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</row>
    <row r="237" spans="1:14" s="57" customFormat="1" ht="14.25" thickBot="1">
      <c r="B237" s="59" t="s">
        <v>0</v>
      </c>
      <c r="C237" s="58"/>
      <c r="D237" s="58"/>
      <c r="F237" s="152"/>
      <c r="G237" s="73" t="str">
        <f>G2</f>
        <v>（2023年8月）</v>
      </c>
      <c r="H237" s="58"/>
      <c r="I237" s="58"/>
      <c r="J237" s="58"/>
      <c r="K237" s="58"/>
      <c r="L237" s="59" t="s">
        <v>1</v>
      </c>
      <c r="M237" s="211"/>
      <c r="N237" s="165"/>
    </row>
    <row r="238" spans="1:14" ht="13.5" customHeight="1">
      <c r="A238" s="231" t="s">
        <v>116</v>
      </c>
      <c r="B238" s="162" t="s">
        <v>3</v>
      </c>
      <c r="C238" s="236" t="s">
        <v>4</v>
      </c>
      <c r="D238" s="236"/>
      <c r="E238" s="236"/>
      <c r="F238" s="237"/>
      <c r="G238" s="236" t="s">
        <v>5</v>
      </c>
      <c r="H238" s="236"/>
      <c r="I238" s="236" t="s">
        <v>6</v>
      </c>
      <c r="J238" s="236"/>
      <c r="K238" s="236"/>
      <c r="L238" s="236"/>
      <c r="M238" s="236"/>
      <c r="N238" s="239" t="s">
        <v>7</v>
      </c>
    </row>
    <row r="239" spans="1:14">
      <c r="A239" s="229"/>
      <c r="B239" s="58" t="s">
        <v>8</v>
      </c>
      <c r="C239" s="238" t="s">
        <v>9</v>
      </c>
      <c r="D239" s="238" t="s">
        <v>10</v>
      </c>
      <c r="E239" s="238" t="s">
        <v>11</v>
      </c>
      <c r="F239" s="193" t="s">
        <v>12</v>
      </c>
      <c r="G239" s="238" t="s">
        <v>13</v>
      </c>
      <c r="H239" s="238" t="s">
        <v>14</v>
      </c>
      <c r="I239" s="206" t="s">
        <v>13</v>
      </c>
      <c r="J239" s="238" t="s">
        <v>15</v>
      </c>
      <c r="K239" s="238"/>
      <c r="L239" s="238"/>
      <c r="M239" s="212" t="s">
        <v>12</v>
      </c>
      <c r="N239" s="240"/>
    </row>
    <row r="240" spans="1:14">
      <c r="A240" s="232"/>
      <c r="B240" s="163" t="s">
        <v>16</v>
      </c>
      <c r="C240" s="238"/>
      <c r="D240" s="238"/>
      <c r="E240" s="238"/>
      <c r="F240" s="194" t="s">
        <v>17</v>
      </c>
      <c r="G240" s="238"/>
      <c r="H240" s="238"/>
      <c r="I240" s="33" t="s">
        <v>18</v>
      </c>
      <c r="J240" s="206" t="s">
        <v>9</v>
      </c>
      <c r="K240" s="206" t="s">
        <v>10</v>
      </c>
      <c r="L240" s="206" t="s">
        <v>11</v>
      </c>
      <c r="M240" s="213" t="s">
        <v>17</v>
      </c>
      <c r="N240" s="192" t="s">
        <v>17</v>
      </c>
    </row>
    <row r="241" spans="1:14" ht="14.25" customHeight="1">
      <c r="A241" s="228" t="s">
        <v>45</v>
      </c>
      <c r="B241" s="206" t="s">
        <v>19</v>
      </c>
      <c r="C241" s="32">
        <v>29.465205999999998</v>
      </c>
      <c r="D241" s="32">
        <v>173.10492199999999</v>
      </c>
      <c r="E241" s="32">
        <v>221.938883</v>
      </c>
      <c r="F241" s="153">
        <f>(D241-E241)/E241*100</f>
        <v>-22.003337288130812</v>
      </c>
      <c r="G241" s="31">
        <v>1438</v>
      </c>
      <c r="H241" s="31">
        <v>140348.65169999999</v>
      </c>
      <c r="I241" s="31">
        <v>332</v>
      </c>
      <c r="J241" s="31">
        <v>8.4261139999999806</v>
      </c>
      <c r="K241" s="31">
        <v>255.606798</v>
      </c>
      <c r="L241" s="31">
        <v>258.06954899999999</v>
      </c>
      <c r="M241" s="214">
        <f>(K241-L241)/L241*100</f>
        <v>-0.9542974014342146</v>
      </c>
      <c r="N241" s="166">
        <f t="shared" ref="N241:N253" si="49">D241/D327*100</f>
        <v>0.25531723250181937</v>
      </c>
    </row>
    <row r="242" spans="1:14" ht="14.25" customHeight="1">
      <c r="A242" s="229"/>
      <c r="B242" s="206" t="s">
        <v>20</v>
      </c>
      <c r="C242" s="31">
        <v>10.466645</v>
      </c>
      <c r="D242" s="31">
        <v>54.262883000000002</v>
      </c>
      <c r="E242" s="31">
        <v>68.001560999999995</v>
      </c>
      <c r="F242" s="153">
        <f>(D242-E242)/E242*100</f>
        <v>-20.203474446711589</v>
      </c>
      <c r="G242" s="31">
        <v>665</v>
      </c>
      <c r="H242" s="31">
        <v>13300</v>
      </c>
      <c r="I242" s="31">
        <v>145</v>
      </c>
      <c r="J242" s="31">
        <v>2.0926480000000098</v>
      </c>
      <c r="K242" s="31">
        <v>88.474102999999999</v>
      </c>
      <c r="L242" s="31">
        <v>66.129930999999999</v>
      </c>
      <c r="M242" s="214">
        <f>(K242-L242)/L242*100</f>
        <v>33.788288694872527</v>
      </c>
      <c r="N242" s="166">
        <f t="shared" si="49"/>
        <v>0.25565503273065782</v>
      </c>
    </row>
    <row r="243" spans="1:14" ht="14.25" customHeight="1">
      <c r="A243" s="229"/>
      <c r="B243" s="206" t="s">
        <v>21</v>
      </c>
      <c r="C243" s="31">
        <v>0</v>
      </c>
      <c r="D243" s="31">
        <v>16.155394000000001</v>
      </c>
      <c r="E243" s="31">
        <v>16.790096999999999</v>
      </c>
      <c r="F243" s="153">
        <f>(D243-E243)/E243*100</f>
        <v>-3.7802223536885955</v>
      </c>
      <c r="G243" s="31">
        <v>10</v>
      </c>
      <c r="H243" s="31">
        <v>32981.08</v>
      </c>
      <c r="I243" s="31">
        <v>0</v>
      </c>
      <c r="J243" s="31">
        <v>0</v>
      </c>
      <c r="K243" s="31">
        <v>0</v>
      </c>
      <c r="L243" s="31">
        <v>0</v>
      </c>
      <c r="M243" s="214">
        <v>0</v>
      </c>
      <c r="N243" s="166">
        <f t="shared" si="49"/>
        <v>0.3895020702621117</v>
      </c>
    </row>
    <row r="244" spans="1:14" ht="14.25" customHeight="1">
      <c r="A244" s="229"/>
      <c r="B244" s="206" t="s">
        <v>22</v>
      </c>
      <c r="C244" s="31">
        <v>0</v>
      </c>
      <c r="D244" s="31">
        <v>1.2713049999999999</v>
      </c>
      <c r="E244" s="31">
        <v>0</v>
      </c>
      <c r="F244" s="12">
        <v>0</v>
      </c>
      <c r="G244" s="31">
        <v>3</v>
      </c>
      <c r="H244" s="31">
        <v>1723.634</v>
      </c>
      <c r="I244" s="31">
        <v>0</v>
      </c>
      <c r="J244" s="31">
        <v>0</v>
      </c>
      <c r="K244" s="31">
        <v>0</v>
      </c>
      <c r="L244" s="31">
        <v>0</v>
      </c>
      <c r="M244" s="214">
        <v>0</v>
      </c>
      <c r="N244" s="166">
        <f t="shared" si="49"/>
        <v>4.6940509766673279E-2</v>
      </c>
    </row>
    <row r="245" spans="1:14" ht="14.25" customHeight="1">
      <c r="A245" s="229"/>
      <c r="B245" s="206" t="s">
        <v>23</v>
      </c>
      <c r="C245" s="31">
        <v>0</v>
      </c>
      <c r="D245" s="31">
        <v>0</v>
      </c>
      <c r="E245" s="31">
        <v>0</v>
      </c>
      <c r="F245" s="12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214">
        <v>0</v>
      </c>
      <c r="N245" s="166">
        <f t="shared" si="49"/>
        <v>0</v>
      </c>
    </row>
    <row r="246" spans="1:14" ht="14.25" customHeight="1">
      <c r="A246" s="229"/>
      <c r="B246" s="206" t="s">
        <v>24</v>
      </c>
      <c r="C246" s="31">
        <v>8.5532109999999992</v>
      </c>
      <c r="D246" s="31">
        <v>44.927764000000003</v>
      </c>
      <c r="E246" s="31">
        <v>21.032867</v>
      </c>
      <c r="F246" s="153">
        <f>(D246-E246)/E246*100</f>
        <v>113.60741738156763</v>
      </c>
      <c r="G246" s="31">
        <v>121</v>
      </c>
      <c r="H246" s="31">
        <v>24346.614483000001</v>
      </c>
      <c r="I246" s="31">
        <v>9</v>
      </c>
      <c r="J246" s="31">
        <v>0.91578099999999996</v>
      </c>
      <c r="K246" s="31">
        <v>1.069197</v>
      </c>
      <c r="L246" s="31">
        <v>0.80141399999999996</v>
      </c>
      <c r="M246" s="214">
        <f>(K246-L246)/L246*100</f>
        <v>33.413816080078462</v>
      </c>
      <c r="N246" s="166">
        <f t="shared" si="49"/>
        <v>0.55344825622405758</v>
      </c>
    </row>
    <row r="247" spans="1:14" ht="14.25" customHeight="1">
      <c r="A247" s="229"/>
      <c r="B247" s="206" t="s">
        <v>25</v>
      </c>
      <c r="C247" s="33">
        <v>0</v>
      </c>
      <c r="D247" s="33">
        <v>0</v>
      </c>
      <c r="E247" s="33">
        <v>0</v>
      </c>
      <c r="F247" s="12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214">
        <v>0</v>
      </c>
      <c r="N247" s="166">
        <f t="shared" si="49"/>
        <v>0</v>
      </c>
    </row>
    <row r="248" spans="1:14" ht="14.25" customHeight="1">
      <c r="A248" s="229"/>
      <c r="B248" s="206" t="s">
        <v>26</v>
      </c>
      <c r="C248" s="31">
        <v>0.74651800000000001</v>
      </c>
      <c r="D248" s="31">
        <v>12.827684</v>
      </c>
      <c r="E248" s="31">
        <v>9.7828160000000004</v>
      </c>
      <c r="F248" s="153">
        <f>(D248-E248)/E248*100</f>
        <v>31.124657767252284</v>
      </c>
      <c r="G248" s="31">
        <v>514</v>
      </c>
      <c r="H248" s="31">
        <v>61759.57</v>
      </c>
      <c r="I248" s="31">
        <v>5</v>
      </c>
      <c r="J248" s="31">
        <v>8.4720000000000403E-3</v>
      </c>
      <c r="K248" s="31">
        <v>1.4093009999999999</v>
      </c>
      <c r="L248" s="31">
        <v>2.2979959999999999</v>
      </c>
      <c r="M248" s="214">
        <f t="shared" ref="M248" si="50">(K248-L248)/L248*100</f>
        <v>-38.672608655541616</v>
      </c>
      <c r="N248" s="166">
        <f t="shared" si="49"/>
        <v>9.6255383571173483E-2</v>
      </c>
    </row>
    <row r="249" spans="1:14" ht="14.25" customHeight="1">
      <c r="A249" s="229"/>
      <c r="B249" s="206" t="s">
        <v>27</v>
      </c>
      <c r="C249" s="31">
        <v>0</v>
      </c>
      <c r="D249" s="31">
        <v>0.301871</v>
      </c>
      <c r="E249" s="31">
        <v>9.4191350000000007</v>
      </c>
      <c r="F249" s="12">
        <v>0</v>
      </c>
      <c r="G249" s="31">
        <v>1</v>
      </c>
      <c r="H249" s="31">
        <v>21.332203</v>
      </c>
      <c r="I249" s="31">
        <v>0</v>
      </c>
      <c r="J249" s="31">
        <v>0</v>
      </c>
      <c r="K249" s="31">
        <v>0</v>
      </c>
      <c r="L249" s="31">
        <v>0</v>
      </c>
      <c r="M249" s="214">
        <v>0</v>
      </c>
      <c r="N249" s="166">
        <f t="shared" si="49"/>
        <v>1.618989107804842E-2</v>
      </c>
    </row>
    <row r="250" spans="1:14" ht="14.25" customHeight="1">
      <c r="A250" s="229"/>
      <c r="B250" s="14" t="s">
        <v>28</v>
      </c>
      <c r="C250" s="34">
        <v>0</v>
      </c>
      <c r="D250" s="34">
        <v>0</v>
      </c>
      <c r="E250" s="34">
        <v>0</v>
      </c>
      <c r="F250" s="12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214">
        <v>0</v>
      </c>
      <c r="N250" s="166">
        <f t="shared" si="49"/>
        <v>0</v>
      </c>
    </row>
    <row r="251" spans="1:14" ht="14.25" customHeight="1">
      <c r="A251" s="229"/>
      <c r="B251" s="14" t="s">
        <v>29</v>
      </c>
      <c r="C251" s="34">
        <v>0</v>
      </c>
      <c r="D251" s="34">
        <v>0</v>
      </c>
      <c r="E251" s="34">
        <v>9.4191350000000007</v>
      </c>
      <c r="F251" s="12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214">
        <v>0</v>
      </c>
      <c r="N251" s="166">
        <f t="shared" si="49"/>
        <v>0</v>
      </c>
    </row>
    <row r="252" spans="1:14" ht="14.25" customHeight="1">
      <c r="A252" s="229"/>
      <c r="B252" s="14" t="s">
        <v>30</v>
      </c>
      <c r="C252" s="34">
        <v>0</v>
      </c>
      <c r="D252" s="34">
        <v>0.301871</v>
      </c>
      <c r="E252" s="34">
        <v>0</v>
      </c>
      <c r="F252" s="12">
        <v>0</v>
      </c>
      <c r="G252" s="34">
        <v>1</v>
      </c>
      <c r="H252" s="34">
        <v>21.332203</v>
      </c>
      <c r="I252" s="34">
        <v>0</v>
      </c>
      <c r="J252" s="34">
        <v>0</v>
      </c>
      <c r="K252" s="34">
        <v>0</v>
      </c>
      <c r="L252" s="34">
        <v>0</v>
      </c>
      <c r="M252" s="214">
        <v>0</v>
      </c>
      <c r="N252" s="166">
        <f t="shared" si="49"/>
        <v>2.91979640747939E-2</v>
      </c>
    </row>
    <row r="253" spans="1:14" ht="14.25" customHeight="1" thickBot="1">
      <c r="A253" s="230"/>
      <c r="B253" s="15" t="s">
        <v>31</v>
      </c>
      <c r="C253" s="16">
        <f t="shared" ref="C253:L253" si="51">C241+C243+C244+C245+C246+C247+C248+C249</f>
        <v>38.764935000000001</v>
      </c>
      <c r="D253" s="16">
        <f t="shared" si="51"/>
        <v>248.58894000000001</v>
      </c>
      <c r="E253" s="16">
        <f>E241+E243+E244+E245+E246+E247+E248+E249</f>
        <v>278.963798</v>
      </c>
      <c r="F253" s="154">
        <f>(D253-E253)/E253*100</f>
        <v>-10.888458723952414</v>
      </c>
      <c r="G253" s="16">
        <f t="shared" si="51"/>
        <v>2087</v>
      </c>
      <c r="H253" s="16">
        <f t="shared" si="51"/>
        <v>261180.88238600001</v>
      </c>
      <c r="I253" s="16">
        <f t="shared" si="51"/>
        <v>346</v>
      </c>
      <c r="J253" s="16">
        <f t="shared" si="51"/>
        <v>9.350366999999979</v>
      </c>
      <c r="K253" s="16">
        <f t="shared" si="51"/>
        <v>258.08529600000003</v>
      </c>
      <c r="L253" s="16">
        <f t="shared" si="51"/>
        <v>261.16895900000003</v>
      </c>
      <c r="M253" s="215">
        <f t="shared" ref="M253:M259" si="52">(K253-L253)/L253*100</f>
        <v>-1.1807157373552961</v>
      </c>
      <c r="N253" s="167">
        <f t="shared" si="49"/>
        <v>0.20279333241573508</v>
      </c>
    </row>
    <row r="254" spans="1:14" ht="14.25" thickTop="1">
      <c r="A254" s="233" t="s">
        <v>131</v>
      </c>
      <c r="B254" s="206" t="s">
        <v>19</v>
      </c>
      <c r="C254" s="135">
        <v>86.307100000000005</v>
      </c>
      <c r="D254" s="135">
        <v>670.7097</v>
      </c>
      <c r="E254" s="135">
        <v>852.03719999999998</v>
      </c>
      <c r="F254" s="153">
        <f>(D254-E254)/E254*100</f>
        <v>-21.281641224115567</v>
      </c>
      <c r="G254" s="131">
        <v>2082</v>
      </c>
      <c r="H254" s="132">
        <v>460921.33760000003</v>
      </c>
      <c r="I254" s="130">
        <v>922</v>
      </c>
      <c r="J254" s="130">
        <v>141.05260000000001</v>
      </c>
      <c r="K254" s="130">
        <v>660.06110000000001</v>
      </c>
      <c r="L254" s="130">
        <v>343.12970000000001</v>
      </c>
      <c r="M254" s="214">
        <f t="shared" si="52"/>
        <v>92.36489875402799</v>
      </c>
      <c r="N254" s="166">
        <f t="shared" ref="N254:N266" si="53">D254/D327*100</f>
        <v>0.98924826883966666</v>
      </c>
    </row>
    <row r="255" spans="1:14">
      <c r="A255" s="229"/>
      <c r="B255" s="206" t="s">
        <v>20</v>
      </c>
      <c r="C255" s="130">
        <v>22.5</v>
      </c>
      <c r="D255" s="130">
        <v>149.53</v>
      </c>
      <c r="E255" s="130">
        <v>150.15</v>
      </c>
      <c r="F255" s="153">
        <f>(D255-E255)/E255*100</f>
        <v>-0.41292041292041598</v>
      </c>
      <c r="G255" s="133">
        <v>1888</v>
      </c>
      <c r="H255" s="134">
        <v>1654792</v>
      </c>
      <c r="I255" s="130">
        <v>415</v>
      </c>
      <c r="J255" s="130">
        <v>10.25</v>
      </c>
      <c r="K255" s="130">
        <v>61.13</v>
      </c>
      <c r="L255" s="130">
        <v>58.45</v>
      </c>
      <c r="M255" s="214">
        <f t="shared" si="52"/>
        <v>4.5851154833190755</v>
      </c>
      <c r="N255" s="166">
        <f t="shared" si="53"/>
        <v>0.704498082864769</v>
      </c>
    </row>
    <row r="256" spans="1:14">
      <c r="A256" s="229"/>
      <c r="B256" s="206" t="s">
        <v>21</v>
      </c>
      <c r="C256" s="130">
        <v>8.0951000000000004</v>
      </c>
      <c r="D256" s="130">
        <v>182.54150000000001</v>
      </c>
      <c r="E256" s="130">
        <v>168.58969999999999</v>
      </c>
      <c r="F256" s="153">
        <f>(D256-E256)/E256*100</f>
        <v>8.2755945351347204</v>
      </c>
      <c r="G256" s="130">
        <v>3</v>
      </c>
      <c r="H256" s="23">
        <v>296935.57500000001</v>
      </c>
      <c r="I256" s="130">
        <v>18</v>
      </c>
      <c r="J256" s="130">
        <v>0.64910000000000001</v>
      </c>
      <c r="K256" s="130">
        <v>23.714700000000001</v>
      </c>
      <c r="L256" s="130">
        <v>20.845199999999998</v>
      </c>
      <c r="M256" s="214">
        <f t="shared" si="52"/>
        <v>13.765759023660134</v>
      </c>
      <c r="N256" s="166">
        <f t="shared" si="53"/>
        <v>4.4010249554267302</v>
      </c>
    </row>
    <row r="257" spans="1:14">
      <c r="A257" s="229"/>
      <c r="B257" s="206" t="s">
        <v>22</v>
      </c>
      <c r="C257" s="130">
        <v>5.7500000000000002E-2</v>
      </c>
      <c r="D257" s="130">
        <v>0.80930000000000002</v>
      </c>
      <c r="E257" s="130">
        <v>1.8514999999999999</v>
      </c>
      <c r="F257" s="153">
        <f>(D257-E257)/E257*100</f>
        <v>-56.289495004050764</v>
      </c>
      <c r="G257" s="130">
        <v>12</v>
      </c>
      <c r="H257" s="130">
        <v>5920.6</v>
      </c>
      <c r="I257" s="130">
        <v>5</v>
      </c>
      <c r="J257" s="130">
        <v>0</v>
      </c>
      <c r="K257" s="130">
        <v>2.0110000000000001</v>
      </c>
      <c r="L257" s="130">
        <v>0.63</v>
      </c>
      <c r="M257" s="214">
        <f t="shared" si="52"/>
        <v>219.20634920634922</v>
      </c>
      <c r="N257" s="166">
        <f t="shared" si="53"/>
        <v>2.9881857268058167E-2</v>
      </c>
    </row>
    <row r="258" spans="1:14">
      <c r="A258" s="229"/>
      <c r="B258" s="206" t="s">
        <v>23</v>
      </c>
      <c r="C258" s="130">
        <v>0</v>
      </c>
      <c r="D258" s="130">
        <v>5.7027999999999999</v>
      </c>
      <c r="E258" s="130">
        <v>4.9246999999999996</v>
      </c>
      <c r="F258" s="12">
        <v>0</v>
      </c>
      <c r="G258" s="130">
        <v>0</v>
      </c>
      <c r="H258" s="130">
        <v>8060</v>
      </c>
      <c r="I258" s="130">
        <v>0</v>
      </c>
      <c r="J258" s="130">
        <v>0</v>
      </c>
      <c r="K258" s="130">
        <v>0</v>
      </c>
      <c r="L258" s="130">
        <v>1.2426999999999999</v>
      </c>
      <c r="M258" s="214">
        <f t="shared" si="52"/>
        <v>-100</v>
      </c>
      <c r="N258" s="166">
        <f t="shared" si="53"/>
        <v>1.601286296648128</v>
      </c>
    </row>
    <row r="259" spans="1:14">
      <c r="A259" s="229"/>
      <c r="B259" s="206" t="s">
        <v>24</v>
      </c>
      <c r="C259" s="130">
        <v>23.074200000000001</v>
      </c>
      <c r="D259" s="130">
        <v>217.20750000000001</v>
      </c>
      <c r="E259" s="130">
        <v>220.94200000000001</v>
      </c>
      <c r="F259" s="153">
        <f>(D259-E259)/E259*100</f>
        <v>-1.6902626028550465</v>
      </c>
      <c r="G259" s="130">
        <v>42</v>
      </c>
      <c r="H259" s="130">
        <v>264663.34999999998</v>
      </c>
      <c r="I259" s="130">
        <v>83</v>
      </c>
      <c r="J259" s="130">
        <v>6.2774999999999999</v>
      </c>
      <c r="K259" s="130">
        <v>172.33760000000001</v>
      </c>
      <c r="L259" s="130">
        <v>85.786900000000003</v>
      </c>
      <c r="M259" s="214">
        <f t="shared" si="52"/>
        <v>100.89034572877678</v>
      </c>
      <c r="N259" s="166">
        <f t="shared" si="53"/>
        <v>2.6756976401894157</v>
      </c>
    </row>
    <row r="260" spans="1:14">
      <c r="A260" s="229"/>
      <c r="B260" s="206" t="s">
        <v>25</v>
      </c>
      <c r="C260" s="20">
        <v>0</v>
      </c>
      <c r="D260" s="20">
        <v>0</v>
      </c>
      <c r="E260" s="20">
        <v>0</v>
      </c>
      <c r="F260" s="12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14">
        <v>0</v>
      </c>
      <c r="N260" s="166">
        <f t="shared" si="53"/>
        <v>0</v>
      </c>
    </row>
    <row r="261" spans="1:14">
      <c r="A261" s="229"/>
      <c r="B261" s="206" t="s">
        <v>26</v>
      </c>
      <c r="C261" s="130">
        <v>0.89139999999999997</v>
      </c>
      <c r="D261" s="130">
        <v>7.1635</v>
      </c>
      <c r="E261" s="130">
        <v>7.9882999999999997</v>
      </c>
      <c r="F261" s="153">
        <f>(D261-E261)/E261*100</f>
        <v>-10.325100459421902</v>
      </c>
      <c r="G261" s="130">
        <v>53</v>
      </c>
      <c r="H261" s="130">
        <v>11539.15</v>
      </c>
      <c r="I261" s="130">
        <v>3</v>
      </c>
      <c r="J261" s="20">
        <v>0</v>
      </c>
      <c r="K261" s="130">
        <v>5.9504999999999999</v>
      </c>
      <c r="L261" s="130">
        <v>1.0119</v>
      </c>
      <c r="M261" s="214">
        <f>(K261-L261)/L261*100</f>
        <v>488.05217906907797</v>
      </c>
      <c r="N261" s="166">
        <f t="shared" si="53"/>
        <v>5.3752917534615072E-2</v>
      </c>
    </row>
    <row r="262" spans="1:14">
      <c r="A262" s="229"/>
      <c r="B262" s="206" t="s">
        <v>27</v>
      </c>
      <c r="C262" s="30">
        <v>0</v>
      </c>
      <c r="D262" s="41">
        <v>2.1800000000000002</v>
      </c>
      <c r="E262" s="29">
        <v>2.0310000000000001</v>
      </c>
      <c r="F262" s="12">
        <v>0</v>
      </c>
      <c r="G262" s="41">
        <v>1</v>
      </c>
      <c r="H262" s="41">
        <v>154.38419999999999</v>
      </c>
      <c r="I262" s="130">
        <v>0</v>
      </c>
      <c r="J262" s="130">
        <v>4.1994999999999996</v>
      </c>
      <c r="K262" s="130">
        <v>0</v>
      </c>
      <c r="L262" s="130">
        <v>0</v>
      </c>
      <c r="M262" s="214">
        <v>0</v>
      </c>
      <c r="N262" s="166">
        <f t="shared" si="53"/>
        <v>0.11691736718712814</v>
      </c>
    </row>
    <row r="263" spans="1:14">
      <c r="A263" s="229"/>
      <c r="B263" s="14" t="s">
        <v>28</v>
      </c>
      <c r="C263" s="20">
        <v>0</v>
      </c>
      <c r="D263" s="20">
        <v>0</v>
      </c>
      <c r="E263" s="20">
        <v>0</v>
      </c>
      <c r="F263" s="12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14">
        <v>0</v>
      </c>
      <c r="N263" s="166">
        <f t="shared" si="53"/>
        <v>0</v>
      </c>
    </row>
    <row r="264" spans="1:14">
      <c r="A264" s="229"/>
      <c r="B264" s="14" t="s">
        <v>29</v>
      </c>
      <c r="C264" s="41">
        <v>0</v>
      </c>
      <c r="D264" s="41">
        <v>0</v>
      </c>
      <c r="E264" s="41">
        <v>0</v>
      </c>
      <c r="F264" s="12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214">
        <v>0</v>
      </c>
      <c r="N264" s="166">
        <f t="shared" si="53"/>
        <v>0</v>
      </c>
    </row>
    <row r="265" spans="1:14">
      <c r="A265" s="229"/>
      <c r="B265" s="14" t="s">
        <v>30</v>
      </c>
      <c r="C265" s="41">
        <v>0</v>
      </c>
      <c r="D265" s="41">
        <v>2.1800000000000002</v>
      </c>
      <c r="E265" s="41">
        <v>0</v>
      </c>
      <c r="F265" s="12">
        <v>0</v>
      </c>
      <c r="G265" s="41">
        <v>1</v>
      </c>
      <c r="H265" s="41">
        <v>154.38419999999999</v>
      </c>
      <c r="I265" s="41">
        <v>0</v>
      </c>
      <c r="J265" s="41">
        <v>0</v>
      </c>
      <c r="K265" s="41">
        <v>0</v>
      </c>
      <c r="L265" s="41">
        <v>0</v>
      </c>
      <c r="M265" s="214">
        <v>0</v>
      </c>
      <c r="N265" s="166">
        <f t="shared" si="53"/>
        <v>0.21085682852294757</v>
      </c>
    </row>
    <row r="266" spans="1:14" ht="14.25" thickBot="1">
      <c r="A266" s="230"/>
      <c r="B266" s="15" t="s">
        <v>31</v>
      </c>
      <c r="C266" s="16">
        <f t="shared" ref="C266:L266" si="54">C254+C256+C257+C258+C259+C260+C261+C262</f>
        <v>118.42530000000002</v>
      </c>
      <c r="D266" s="16">
        <f t="shared" si="54"/>
        <v>1086.3143000000002</v>
      </c>
      <c r="E266" s="16">
        <f t="shared" si="54"/>
        <v>1258.3643999999999</v>
      </c>
      <c r="F266" s="154">
        <f>(D266-E266)/E266*100</f>
        <v>-13.672518071871686</v>
      </c>
      <c r="G266" s="16">
        <f t="shared" si="54"/>
        <v>2193</v>
      </c>
      <c r="H266" s="16">
        <f>H254+H256+H257+H258+H259+H260+H261+H262</f>
        <v>1048194.3968</v>
      </c>
      <c r="I266" s="16">
        <f t="shared" si="54"/>
        <v>1031</v>
      </c>
      <c r="J266" s="16">
        <f t="shared" si="54"/>
        <v>152.17870000000002</v>
      </c>
      <c r="K266" s="16">
        <f t="shared" si="54"/>
        <v>864.07489999999996</v>
      </c>
      <c r="L266" s="16">
        <f t="shared" si="54"/>
        <v>452.64640000000003</v>
      </c>
      <c r="M266" s="215">
        <f>(K266-L266)/L266*100</f>
        <v>90.894017935412691</v>
      </c>
      <c r="N266" s="167">
        <f t="shared" si="53"/>
        <v>0.88619106283596771</v>
      </c>
    </row>
    <row r="267" spans="1:14" ht="14.25" thickTop="1">
      <c r="A267" s="233" t="s">
        <v>46</v>
      </c>
      <c r="B267" s="18" t="s">
        <v>19</v>
      </c>
      <c r="C267" s="202">
        <v>31.53</v>
      </c>
      <c r="D267" s="202">
        <v>232.5</v>
      </c>
      <c r="E267" s="202">
        <v>361.5</v>
      </c>
      <c r="F267" s="201">
        <f>(D267-E267)/E267*100</f>
        <v>-35.684647302904565</v>
      </c>
      <c r="G267" s="202">
        <v>2020</v>
      </c>
      <c r="H267" s="202">
        <v>226559.39</v>
      </c>
      <c r="I267" s="202">
        <v>388</v>
      </c>
      <c r="J267" s="202">
        <v>52.92</v>
      </c>
      <c r="K267" s="202">
        <v>186.5</v>
      </c>
      <c r="L267" s="202">
        <v>181.6</v>
      </c>
      <c r="M267" s="216">
        <f>(K267-L267)/L267*100</f>
        <v>2.6982378854625582</v>
      </c>
      <c r="N267" s="168">
        <f t="shared" ref="N267:N279" si="55">D267/D327*100</f>
        <v>0.34292067418321592</v>
      </c>
    </row>
    <row r="268" spans="1:14">
      <c r="A268" s="229"/>
      <c r="B268" s="206" t="s">
        <v>20</v>
      </c>
      <c r="C268" s="72">
        <v>12.37</v>
      </c>
      <c r="D268" s="72">
        <v>63.03</v>
      </c>
      <c r="E268" s="72">
        <v>143.16</v>
      </c>
      <c r="F268" s="12">
        <f>(D268-E268)/E268*100</f>
        <v>-55.972338642078789</v>
      </c>
      <c r="G268" s="72">
        <v>769</v>
      </c>
      <c r="H268" s="72">
        <v>15360</v>
      </c>
      <c r="I268" s="72">
        <v>147</v>
      </c>
      <c r="J268" s="72">
        <v>21.56</v>
      </c>
      <c r="K268" s="72">
        <v>76.83</v>
      </c>
      <c r="L268" s="72">
        <v>39.200000000000003</v>
      </c>
      <c r="M268" s="214">
        <f t="shared" ref="M268:M272" si="56">(K268-L268)/L268*100</f>
        <v>95.99489795918366</v>
      </c>
      <c r="N268" s="166">
        <f t="shared" si="55"/>
        <v>0.29696057087518485</v>
      </c>
    </row>
    <row r="269" spans="1:14">
      <c r="A269" s="229"/>
      <c r="B269" s="206" t="s">
        <v>21</v>
      </c>
      <c r="C269" s="20">
        <v>0</v>
      </c>
      <c r="D269" s="20">
        <v>0</v>
      </c>
      <c r="E269" s="20">
        <v>0</v>
      </c>
      <c r="F269" s="12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14">
        <v>0</v>
      </c>
      <c r="N269" s="166">
        <f t="shared" si="55"/>
        <v>0</v>
      </c>
    </row>
    <row r="270" spans="1:14">
      <c r="A270" s="229"/>
      <c r="B270" s="206" t="s">
        <v>22</v>
      </c>
      <c r="C270" s="20">
        <v>0</v>
      </c>
      <c r="D270" s="72">
        <v>0.01</v>
      </c>
      <c r="E270" s="72">
        <v>0.11</v>
      </c>
      <c r="F270" s="12">
        <v>0</v>
      </c>
      <c r="G270" s="72">
        <v>7</v>
      </c>
      <c r="H270" s="72">
        <v>73</v>
      </c>
      <c r="I270" s="20">
        <v>0</v>
      </c>
      <c r="J270" s="20">
        <v>0</v>
      </c>
      <c r="K270" s="20">
        <v>0</v>
      </c>
      <c r="L270" s="20">
        <v>0</v>
      </c>
      <c r="M270" s="214">
        <v>0</v>
      </c>
      <c r="N270" s="166">
        <f t="shared" si="55"/>
        <v>3.6923090656194451E-4</v>
      </c>
    </row>
    <row r="271" spans="1:14">
      <c r="A271" s="229"/>
      <c r="B271" s="206" t="s">
        <v>23</v>
      </c>
      <c r="C271" s="20">
        <v>0</v>
      </c>
      <c r="D271" s="20">
        <v>0</v>
      </c>
      <c r="E271" s="20">
        <v>0</v>
      </c>
      <c r="F271" s="12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14">
        <v>0</v>
      </c>
      <c r="N271" s="166">
        <f t="shared" si="55"/>
        <v>0</v>
      </c>
    </row>
    <row r="272" spans="1:14">
      <c r="A272" s="229"/>
      <c r="B272" s="206" t="s">
        <v>24</v>
      </c>
      <c r="C272" s="72">
        <v>0.3</v>
      </c>
      <c r="D272" s="72">
        <v>2.16</v>
      </c>
      <c r="E272" s="72">
        <v>2.21</v>
      </c>
      <c r="F272" s="12">
        <f>(D272-E272)/E272*100</f>
        <v>-2.2624434389140191</v>
      </c>
      <c r="G272" s="72">
        <v>49</v>
      </c>
      <c r="H272" s="72">
        <v>4467.8999999999996</v>
      </c>
      <c r="I272" s="72">
        <v>4</v>
      </c>
      <c r="J272" s="72">
        <v>-0.04</v>
      </c>
      <c r="K272" s="72">
        <v>28.64</v>
      </c>
      <c r="L272" s="72">
        <v>6.76</v>
      </c>
      <c r="M272" s="214">
        <f t="shared" si="56"/>
        <v>323.66863905325448</v>
      </c>
      <c r="N272" s="166">
        <f t="shared" si="55"/>
        <v>2.6608229010550457E-2</v>
      </c>
    </row>
    <row r="273" spans="1:14">
      <c r="A273" s="229"/>
      <c r="B273" s="206" t="s">
        <v>25</v>
      </c>
      <c r="C273" s="20">
        <v>0</v>
      </c>
      <c r="D273" s="20">
        <v>0</v>
      </c>
      <c r="E273" s="20">
        <v>0</v>
      </c>
      <c r="F273" s="12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14">
        <v>0</v>
      </c>
      <c r="N273" s="166">
        <f t="shared" si="55"/>
        <v>0</v>
      </c>
    </row>
    <row r="274" spans="1:14">
      <c r="A274" s="229"/>
      <c r="B274" s="206" t="s">
        <v>26</v>
      </c>
      <c r="C274" s="72">
        <v>5.91</v>
      </c>
      <c r="D274" s="72">
        <v>7.51</v>
      </c>
      <c r="E274" s="72">
        <v>11.33</v>
      </c>
      <c r="F274" s="12">
        <f>(D274-E274)/E274*100</f>
        <v>-33.715798764342459</v>
      </c>
      <c r="G274" s="72">
        <v>137</v>
      </c>
      <c r="H274" s="72">
        <v>13630.62</v>
      </c>
      <c r="I274" s="72">
        <v>2</v>
      </c>
      <c r="J274" s="20">
        <v>0</v>
      </c>
      <c r="K274" s="72">
        <v>0.4</v>
      </c>
      <c r="L274" s="72">
        <v>32.03</v>
      </c>
      <c r="M274" s="214">
        <f>(K274-L274)/L274*100</f>
        <v>-98.751170777396197</v>
      </c>
      <c r="N274" s="166">
        <f t="shared" si="55"/>
        <v>5.6352957448867064E-2</v>
      </c>
    </row>
    <row r="275" spans="1:14">
      <c r="A275" s="229"/>
      <c r="B275" s="206" t="s">
        <v>27</v>
      </c>
      <c r="C275" s="20">
        <v>0</v>
      </c>
      <c r="D275" s="20">
        <v>0</v>
      </c>
      <c r="E275" s="20">
        <v>0</v>
      </c>
      <c r="F275" s="12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14">
        <v>0</v>
      </c>
      <c r="N275" s="166">
        <f t="shared" si="55"/>
        <v>0</v>
      </c>
    </row>
    <row r="276" spans="1:14">
      <c r="A276" s="229"/>
      <c r="B276" s="14" t="s">
        <v>28</v>
      </c>
      <c r="C276" s="20">
        <v>0</v>
      </c>
      <c r="D276" s="20">
        <v>0</v>
      </c>
      <c r="E276" s="20">
        <v>0</v>
      </c>
      <c r="F276" s="12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14">
        <v>0</v>
      </c>
      <c r="N276" s="166">
        <f t="shared" si="55"/>
        <v>0</v>
      </c>
    </row>
    <row r="277" spans="1:14">
      <c r="A277" s="229"/>
      <c r="B277" s="14" t="s">
        <v>29</v>
      </c>
      <c r="C277" s="20">
        <v>0</v>
      </c>
      <c r="D277" s="20">
        <v>0</v>
      </c>
      <c r="E277" s="20">
        <v>0</v>
      </c>
      <c r="F277" s="12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14">
        <v>0</v>
      </c>
      <c r="N277" s="166">
        <f t="shared" si="55"/>
        <v>0</v>
      </c>
    </row>
    <row r="278" spans="1:14">
      <c r="A278" s="229"/>
      <c r="B278" s="14" t="s">
        <v>30</v>
      </c>
      <c r="C278" s="20">
        <v>0</v>
      </c>
      <c r="D278" s="20">
        <v>0</v>
      </c>
      <c r="E278" s="20">
        <v>0</v>
      </c>
      <c r="F278" s="12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14">
        <v>0</v>
      </c>
      <c r="N278" s="166">
        <f t="shared" si="55"/>
        <v>0</v>
      </c>
    </row>
    <row r="279" spans="1:14" ht="14.25" thickBot="1">
      <c r="A279" s="234"/>
      <c r="B279" s="35" t="s">
        <v>31</v>
      </c>
      <c r="C279" s="36">
        <f>C267+C269+C270+C271+C272+C273+C274+C275</f>
        <v>37.74</v>
      </c>
      <c r="D279" s="36">
        <f t="shared" ref="D279:L279" si="57">D267+D269+D270+D271+D272+D273+D274+D275</f>
        <v>242.17999999999998</v>
      </c>
      <c r="E279" s="36">
        <f t="shared" si="57"/>
        <v>375.15</v>
      </c>
      <c r="F279" s="205">
        <f>(D279-E279)/E279*100</f>
        <v>-35.444488871118224</v>
      </c>
      <c r="G279" s="36">
        <f t="shared" si="57"/>
        <v>2213</v>
      </c>
      <c r="H279" s="36">
        <f t="shared" si="57"/>
        <v>244730.91</v>
      </c>
      <c r="I279" s="36">
        <f t="shared" si="57"/>
        <v>394</v>
      </c>
      <c r="J279" s="36">
        <f t="shared" si="57"/>
        <v>52.88</v>
      </c>
      <c r="K279" s="36">
        <f t="shared" si="57"/>
        <v>215.54</v>
      </c>
      <c r="L279" s="36">
        <f t="shared" si="57"/>
        <v>220.39</v>
      </c>
      <c r="M279" s="217">
        <f t="shared" ref="M279" si="58">(K279-L279)/L279*100</f>
        <v>-2.2006443123553674</v>
      </c>
      <c r="N279" s="204">
        <f t="shared" si="55"/>
        <v>0.19756506160106205</v>
      </c>
    </row>
    <row r="280" spans="1:14">
      <c r="A280" s="64"/>
      <c r="B280" s="65"/>
      <c r="C280" s="66"/>
      <c r="D280" s="66"/>
      <c r="E280" s="66"/>
      <c r="F280" s="159"/>
      <c r="G280" s="66"/>
      <c r="H280" s="66"/>
      <c r="I280" s="66"/>
      <c r="J280" s="66"/>
      <c r="K280" s="66"/>
      <c r="L280" s="66"/>
      <c r="M280" s="221"/>
      <c r="N280" s="152"/>
    </row>
    <row r="281" spans="1:14">
      <c r="A281" s="86"/>
      <c r="B281" s="86"/>
      <c r="C281" s="86"/>
      <c r="D281" s="86"/>
      <c r="E281" s="86"/>
      <c r="F281" s="160"/>
      <c r="G281" s="86"/>
      <c r="H281" s="86"/>
      <c r="I281" s="86"/>
      <c r="J281" s="86"/>
      <c r="K281" s="86"/>
      <c r="L281" s="86"/>
      <c r="M281" s="222"/>
      <c r="N281" s="160"/>
    </row>
    <row r="282" spans="1:14">
      <c r="A282" s="86"/>
      <c r="B282" s="86"/>
      <c r="C282" s="86"/>
      <c r="D282" s="86"/>
      <c r="E282" s="86"/>
      <c r="F282" s="160"/>
      <c r="G282" s="86"/>
      <c r="H282" s="86"/>
      <c r="I282" s="86"/>
      <c r="J282" s="86"/>
      <c r="K282" s="86"/>
      <c r="L282" s="86"/>
      <c r="M282" s="222"/>
      <c r="N282" s="160"/>
    </row>
    <row r="283" spans="1:14" ht="18.75">
      <c r="A283" s="235" t="str">
        <f>A1</f>
        <v>2023年1-8月丹东市财产保险业务统计表</v>
      </c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ht="14.25" thickBot="1">
      <c r="A284" s="57"/>
      <c r="B284" s="59" t="s">
        <v>0</v>
      </c>
      <c r="C284" s="58"/>
      <c r="D284" s="58"/>
      <c r="E284" s="57"/>
      <c r="F284" s="152"/>
      <c r="G284" s="73" t="str">
        <f>G2</f>
        <v>（2023年8月）</v>
      </c>
      <c r="H284" s="58"/>
      <c r="I284" s="58"/>
      <c r="J284" s="58"/>
      <c r="K284" s="58"/>
      <c r="L284" s="59" t="s">
        <v>1</v>
      </c>
      <c r="M284" s="211"/>
      <c r="N284" s="165"/>
    </row>
    <row r="285" spans="1:14" ht="13.5" customHeight="1">
      <c r="A285" s="231" t="s">
        <v>116</v>
      </c>
      <c r="B285" s="162" t="s">
        <v>3</v>
      </c>
      <c r="C285" s="236" t="s">
        <v>4</v>
      </c>
      <c r="D285" s="236"/>
      <c r="E285" s="236"/>
      <c r="F285" s="237"/>
      <c r="G285" s="236" t="s">
        <v>5</v>
      </c>
      <c r="H285" s="236"/>
      <c r="I285" s="236" t="s">
        <v>6</v>
      </c>
      <c r="J285" s="236"/>
      <c r="K285" s="236"/>
      <c r="L285" s="236"/>
      <c r="M285" s="236"/>
      <c r="N285" s="239" t="s">
        <v>7</v>
      </c>
    </row>
    <row r="286" spans="1:14">
      <c r="A286" s="229"/>
      <c r="B286" s="58" t="s">
        <v>8</v>
      </c>
      <c r="C286" s="238" t="s">
        <v>9</v>
      </c>
      <c r="D286" s="238" t="s">
        <v>10</v>
      </c>
      <c r="E286" s="238" t="s">
        <v>11</v>
      </c>
      <c r="F286" s="193" t="s">
        <v>12</v>
      </c>
      <c r="G286" s="238" t="s">
        <v>13</v>
      </c>
      <c r="H286" s="238" t="s">
        <v>14</v>
      </c>
      <c r="I286" s="206" t="s">
        <v>13</v>
      </c>
      <c r="J286" s="238" t="s">
        <v>15</v>
      </c>
      <c r="K286" s="238"/>
      <c r="L286" s="238"/>
      <c r="M286" s="212" t="s">
        <v>12</v>
      </c>
      <c r="N286" s="240"/>
    </row>
    <row r="287" spans="1:14">
      <c r="A287" s="232"/>
      <c r="B287" s="163" t="s">
        <v>16</v>
      </c>
      <c r="C287" s="238"/>
      <c r="D287" s="238"/>
      <c r="E287" s="238"/>
      <c r="F287" s="194" t="s">
        <v>17</v>
      </c>
      <c r="G287" s="238"/>
      <c r="H287" s="238"/>
      <c r="I287" s="33" t="s">
        <v>18</v>
      </c>
      <c r="J287" s="206" t="s">
        <v>9</v>
      </c>
      <c r="K287" s="206" t="s">
        <v>10</v>
      </c>
      <c r="L287" s="206" t="s">
        <v>11</v>
      </c>
      <c r="M287" s="213" t="s">
        <v>17</v>
      </c>
      <c r="N287" s="192" t="s">
        <v>17</v>
      </c>
    </row>
    <row r="288" spans="1:14" ht="14.25" customHeight="1">
      <c r="A288" s="229" t="s">
        <v>117</v>
      </c>
      <c r="B288" s="206" t="s">
        <v>19</v>
      </c>
      <c r="C288" s="19">
        <v>20.47</v>
      </c>
      <c r="D288" s="19">
        <v>158.74</v>
      </c>
      <c r="E288" s="19">
        <v>220.17</v>
      </c>
      <c r="F288" s="12">
        <f>(D288-E288)/E288*100</f>
        <v>-27.901167279829213</v>
      </c>
      <c r="G288" s="20">
        <v>963</v>
      </c>
      <c r="H288" s="20">
        <v>112089.37</v>
      </c>
      <c r="I288" s="20">
        <v>112</v>
      </c>
      <c r="J288" s="20">
        <v>25.65</v>
      </c>
      <c r="K288" s="20">
        <v>92.42</v>
      </c>
      <c r="L288" s="20">
        <v>84.28</v>
      </c>
      <c r="M288" s="214">
        <f>(K288-L288)/L288*100</f>
        <v>9.6582819174181314</v>
      </c>
      <c r="N288" s="166">
        <f t="shared" ref="N288:N300" si="59">D288/D327*100</f>
        <v>0.23413001212836002</v>
      </c>
    </row>
    <row r="289" spans="1:14" ht="14.25" customHeight="1">
      <c r="A289" s="229"/>
      <c r="B289" s="206" t="s">
        <v>20</v>
      </c>
      <c r="C289" s="20">
        <v>3.37</v>
      </c>
      <c r="D289" s="20">
        <v>32.6</v>
      </c>
      <c r="E289" s="20">
        <v>87.64</v>
      </c>
      <c r="F289" s="12">
        <f>(D289-E289)/E289*100</f>
        <v>-62.802373345504336</v>
      </c>
      <c r="G289" s="20">
        <v>246</v>
      </c>
      <c r="H289" s="20">
        <v>4940</v>
      </c>
      <c r="I289" s="20">
        <v>42</v>
      </c>
      <c r="J289" s="20">
        <v>13.86</v>
      </c>
      <c r="K289" s="20">
        <v>44.9</v>
      </c>
      <c r="L289" s="20">
        <v>30.12</v>
      </c>
      <c r="M289" s="214">
        <f>(K289-L289)/L289*100</f>
        <v>49.070385126162009</v>
      </c>
      <c r="N289" s="166">
        <f t="shared" si="59"/>
        <v>0.15359217214867565</v>
      </c>
    </row>
    <row r="290" spans="1:14" ht="14.25" customHeight="1">
      <c r="A290" s="229"/>
      <c r="B290" s="206" t="s">
        <v>21</v>
      </c>
      <c r="C290" s="20">
        <v>0</v>
      </c>
      <c r="D290" s="20">
        <v>6.95</v>
      </c>
      <c r="E290" s="20">
        <v>5</v>
      </c>
      <c r="F290" s="12">
        <f>(D290-E290)/E290*100</f>
        <v>39</v>
      </c>
      <c r="G290" s="20">
        <v>0</v>
      </c>
      <c r="H290" s="20">
        <v>3072.94</v>
      </c>
      <c r="I290" s="20">
        <v>0</v>
      </c>
      <c r="J290" s="20">
        <v>0</v>
      </c>
      <c r="K290" s="20">
        <v>0</v>
      </c>
      <c r="L290" s="20">
        <v>0.56000000000000005</v>
      </c>
      <c r="M290" s="214">
        <v>0</v>
      </c>
      <c r="N290" s="166">
        <f t="shared" si="59"/>
        <v>0.16756257311469322</v>
      </c>
    </row>
    <row r="291" spans="1:14" ht="14.25" customHeight="1">
      <c r="A291" s="229"/>
      <c r="B291" s="206" t="s">
        <v>22</v>
      </c>
      <c r="C291" s="20">
        <v>0.26</v>
      </c>
      <c r="D291" s="20">
        <v>0.26</v>
      </c>
      <c r="E291" s="20">
        <v>41.15</v>
      </c>
      <c r="F291" s="12">
        <v>0</v>
      </c>
      <c r="G291" s="20">
        <v>0</v>
      </c>
      <c r="H291" s="20">
        <v>2224.04</v>
      </c>
      <c r="I291" s="20">
        <v>0</v>
      </c>
      <c r="J291" s="20">
        <v>0</v>
      </c>
      <c r="K291" s="20">
        <v>0</v>
      </c>
      <c r="L291" s="20">
        <v>0</v>
      </c>
      <c r="M291" s="214">
        <v>0</v>
      </c>
      <c r="N291" s="166">
        <f t="shared" si="59"/>
        <v>9.6000035706105564E-3</v>
      </c>
    </row>
    <row r="292" spans="1:14" ht="14.25" customHeight="1">
      <c r="A292" s="229"/>
      <c r="B292" s="206" t="s">
        <v>23</v>
      </c>
      <c r="C292" s="20">
        <v>0</v>
      </c>
      <c r="D292" s="20">
        <v>0</v>
      </c>
      <c r="E292" s="20">
        <v>0</v>
      </c>
      <c r="F292" s="12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14">
        <v>0</v>
      </c>
      <c r="N292" s="166">
        <f t="shared" si="59"/>
        <v>0</v>
      </c>
    </row>
    <row r="293" spans="1:14" ht="14.25" customHeight="1">
      <c r="A293" s="229"/>
      <c r="B293" s="206" t="s">
        <v>24</v>
      </c>
      <c r="C293" s="20">
        <v>4</v>
      </c>
      <c r="D293" s="20">
        <v>20.97</v>
      </c>
      <c r="E293" s="20">
        <v>19.489999999999998</v>
      </c>
      <c r="F293" s="12">
        <f>(D293-E293)/E293*100</f>
        <v>7.5936377629553649</v>
      </c>
      <c r="G293" s="20">
        <v>40</v>
      </c>
      <c r="H293" s="20">
        <v>28557.86</v>
      </c>
      <c r="I293" s="20">
        <v>5</v>
      </c>
      <c r="J293" s="20">
        <v>0.12</v>
      </c>
      <c r="K293" s="20">
        <v>0.78</v>
      </c>
      <c r="L293" s="20">
        <v>0.44</v>
      </c>
      <c r="M293" s="214">
        <f>(K293-L293)/L293*100</f>
        <v>77.27272727272728</v>
      </c>
      <c r="N293" s="166">
        <f t="shared" si="59"/>
        <v>0.25832155664409401</v>
      </c>
    </row>
    <row r="294" spans="1:14" ht="14.25" customHeight="1">
      <c r="A294" s="229"/>
      <c r="B294" s="206" t="s">
        <v>25</v>
      </c>
      <c r="C294" s="20">
        <v>0</v>
      </c>
      <c r="D294" s="20">
        <v>0</v>
      </c>
      <c r="E294" s="20">
        <v>0</v>
      </c>
      <c r="F294" s="12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14">
        <v>0</v>
      </c>
      <c r="N294" s="166">
        <f t="shared" si="59"/>
        <v>0</v>
      </c>
    </row>
    <row r="295" spans="1:14" ht="14.25" customHeight="1">
      <c r="A295" s="229"/>
      <c r="B295" s="206" t="s">
        <v>26</v>
      </c>
      <c r="C295" s="20">
        <v>16.47</v>
      </c>
      <c r="D295" s="20">
        <v>91.58</v>
      </c>
      <c r="E295" s="20">
        <v>0</v>
      </c>
      <c r="F295" s="12">
        <v>0</v>
      </c>
      <c r="G295" s="20">
        <v>570</v>
      </c>
      <c r="H295" s="20">
        <v>63819.18</v>
      </c>
      <c r="I295" s="20">
        <v>12</v>
      </c>
      <c r="J295" s="20">
        <v>1.19</v>
      </c>
      <c r="K295" s="20">
        <v>41.68</v>
      </c>
      <c r="L295" s="20">
        <v>1.49</v>
      </c>
      <c r="M295" s="214">
        <v>0</v>
      </c>
      <c r="N295" s="166">
        <f t="shared" si="59"/>
        <v>0.68719092452293551</v>
      </c>
    </row>
    <row r="296" spans="1:14" ht="14.25" customHeight="1">
      <c r="A296" s="229"/>
      <c r="B296" s="206" t="s">
        <v>27</v>
      </c>
      <c r="C296" s="20">
        <v>0</v>
      </c>
      <c r="D296" s="20">
        <v>0</v>
      </c>
      <c r="E296" s="31">
        <v>8.07</v>
      </c>
      <c r="F296" s="12">
        <v>0</v>
      </c>
      <c r="G296" s="31">
        <v>2</v>
      </c>
      <c r="H296" s="31">
        <v>188.19</v>
      </c>
      <c r="I296" s="20">
        <v>0</v>
      </c>
      <c r="J296" s="20">
        <v>0</v>
      </c>
      <c r="K296" s="20">
        <v>0</v>
      </c>
      <c r="L296" s="20">
        <v>0</v>
      </c>
      <c r="M296" s="214">
        <v>0</v>
      </c>
      <c r="N296" s="166">
        <f t="shared" si="59"/>
        <v>0</v>
      </c>
    </row>
    <row r="297" spans="1:14" ht="14.25" customHeight="1">
      <c r="A297" s="229"/>
      <c r="B297" s="14" t="s">
        <v>28</v>
      </c>
      <c r="C297" s="20">
        <v>0</v>
      </c>
      <c r="D297" s="20">
        <v>0</v>
      </c>
      <c r="E297" s="20">
        <v>0</v>
      </c>
      <c r="F297" s="12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14">
        <v>0</v>
      </c>
      <c r="N297" s="166">
        <f t="shared" si="59"/>
        <v>0</v>
      </c>
    </row>
    <row r="298" spans="1:14" ht="14.25" customHeight="1">
      <c r="A298" s="229"/>
      <c r="B298" s="14" t="s">
        <v>29</v>
      </c>
      <c r="C298" s="20">
        <v>0</v>
      </c>
      <c r="D298" s="20">
        <v>0</v>
      </c>
      <c r="E298" s="40">
        <v>0.33</v>
      </c>
      <c r="F298" s="12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14">
        <v>0</v>
      </c>
      <c r="N298" s="166">
        <f t="shared" si="59"/>
        <v>0</v>
      </c>
    </row>
    <row r="299" spans="1:14" ht="14.25" customHeight="1">
      <c r="A299" s="229"/>
      <c r="B299" s="14" t="s">
        <v>30</v>
      </c>
      <c r="C299" s="31">
        <v>0.28000000000000003</v>
      </c>
      <c r="D299" s="31">
        <v>0.28000000000000003</v>
      </c>
      <c r="E299" s="31">
        <v>8.07</v>
      </c>
      <c r="F299" s="12">
        <v>0</v>
      </c>
      <c r="G299" s="31">
        <v>2</v>
      </c>
      <c r="H299" s="31">
        <v>188.19</v>
      </c>
      <c r="I299" s="20">
        <v>0</v>
      </c>
      <c r="J299" s="20">
        <v>0</v>
      </c>
      <c r="K299" s="20">
        <v>0</v>
      </c>
      <c r="L299" s="20">
        <v>0</v>
      </c>
      <c r="M299" s="214">
        <v>0</v>
      </c>
      <c r="N299" s="166">
        <f t="shared" si="59"/>
        <v>2.7082528434140055E-2</v>
      </c>
    </row>
    <row r="300" spans="1:14" ht="14.25" customHeight="1" thickBot="1">
      <c r="A300" s="230"/>
      <c r="B300" s="15" t="s">
        <v>31</v>
      </c>
      <c r="C300" s="16">
        <f>C288+C290+C291+C292+C293+C294+C295+C296</f>
        <v>41.2</v>
      </c>
      <c r="D300" s="16">
        <f t="shared" ref="D300:E300" si="60">D288+D290+D291+D292+D293+D294+D295+D296</f>
        <v>278.5</v>
      </c>
      <c r="E300" s="16">
        <f t="shared" si="60"/>
        <v>293.88</v>
      </c>
      <c r="F300" s="17">
        <f>(D300-E300)/E300*100</f>
        <v>-5.2334286103171346</v>
      </c>
      <c r="G300" s="16">
        <f t="shared" ref="G300:L300" si="61">G288+G290+G291+G292+G293+G294+G295+G296</f>
        <v>1575</v>
      </c>
      <c r="H300" s="16">
        <f t="shared" si="61"/>
        <v>209951.58</v>
      </c>
      <c r="I300" s="16">
        <f t="shared" si="61"/>
        <v>129</v>
      </c>
      <c r="J300" s="16">
        <f t="shared" si="61"/>
        <v>26.96</v>
      </c>
      <c r="K300" s="16">
        <f t="shared" si="61"/>
        <v>134.88</v>
      </c>
      <c r="L300" s="16">
        <f t="shared" si="61"/>
        <v>86.77</v>
      </c>
      <c r="M300" s="215">
        <f>(K300-L300)/L300*100</f>
        <v>55.445430448311626</v>
      </c>
      <c r="N300" s="167">
        <f t="shared" si="59"/>
        <v>0.22719411039679488</v>
      </c>
    </row>
    <row r="301" spans="1:14" ht="14.25" thickTop="1">
      <c r="A301" s="229" t="s">
        <v>47</v>
      </c>
      <c r="B301" s="206" t="s">
        <v>19</v>
      </c>
      <c r="C301" s="32">
        <v>0</v>
      </c>
      <c r="D301" s="32">
        <v>0</v>
      </c>
      <c r="E301" s="32">
        <v>51.04</v>
      </c>
      <c r="F301" s="26">
        <f>(D301-E301)/E301*100</f>
        <v>-100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214">
        <v>0</v>
      </c>
      <c r="N301" s="166">
        <f t="shared" ref="N301:N313" si="62">D301/D327*100</f>
        <v>0</v>
      </c>
    </row>
    <row r="302" spans="1:14">
      <c r="A302" s="229"/>
      <c r="B302" s="206" t="s">
        <v>20</v>
      </c>
      <c r="C302" s="32">
        <v>0</v>
      </c>
      <c r="D302" s="32">
        <v>0</v>
      </c>
      <c r="E302" s="31"/>
      <c r="F302" s="1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214">
        <v>0</v>
      </c>
      <c r="N302" s="166">
        <f t="shared" si="62"/>
        <v>0</v>
      </c>
    </row>
    <row r="303" spans="1:14">
      <c r="A303" s="229"/>
      <c r="B303" s="206" t="s">
        <v>21</v>
      </c>
      <c r="C303" s="32">
        <v>0</v>
      </c>
      <c r="D303" s="32">
        <v>0</v>
      </c>
      <c r="E303" s="31"/>
      <c r="F303" s="1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214">
        <v>0</v>
      </c>
      <c r="N303" s="166">
        <f t="shared" si="62"/>
        <v>0</v>
      </c>
    </row>
    <row r="304" spans="1:14">
      <c r="A304" s="229"/>
      <c r="B304" s="206" t="s">
        <v>22</v>
      </c>
      <c r="C304" s="32">
        <v>0</v>
      </c>
      <c r="D304" s="32">
        <v>0</v>
      </c>
      <c r="E304" s="31">
        <v>0.21</v>
      </c>
      <c r="F304" s="12">
        <f>(D304-E304)/E304*100</f>
        <v>-100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214">
        <v>0</v>
      </c>
      <c r="N304" s="166">
        <f t="shared" si="62"/>
        <v>0</v>
      </c>
    </row>
    <row r="305" spans="1:14">
      <c r="A305" s="229"/>
      <c r="B305" s="206" t="s">
        <v>23</v>
      </c>
      <c r="C305" s="32">
        <v>0</v>
      </c>
      <c r="D305" s="32">
        <v>0</v>
      </c>
      <c r="E305" s="31"/>
      <c r="F305" s="1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214">
        <v>0</v>
      </c>
      <c r="N305" s="166">
        <f t="shared" si="62"/>
        <v>0</v>
      </c>
    </row>
    <row r="306" spans="1:14">
      <c r="A306" s="229"/>
      <c r="B306" s="206" t="s">
        <v>24</v>
      </c>
      <c r="C306" s="32">
        <v>0</v>
      </c>
      <c r="D306" s="32">
        <v>0</v>
      </c>
      <c r="E306" s="31">
        <v>2.93</v>
      </c>
      <c r="F306" s="12">
        <f>(D306-E306)/E306*100</f>
        <v>-100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214">
        <v>0</v>
      </c>
      <c r="N306" s="166">
        <f t="shared" si="62"/>
        <v>0</v>
      </c>
    </row>
    <row r="307" spans="1:14">
      <c r="A307" s="229"/>
      <c r="B307" s="206" t="s">
        <v>25</v>
      </c>
      <c r="C307" s="32">
        <v>0</v>
      </c>
      <c r="D307" s="32">
        <v>0</v>
      </c>
      <c r="E307" s="33"/>
      <c r="F307" s="1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214">
        <v>0</v>
      </c>
      <c r="N307" s="166">
        <f t="shared" si="62"/>
        <v>0</v>
      </c>
    </row>
    <row r="308" spans="1:14">
      <c r="A308" s="229"/>
      <c r="B308" s="206" t="s">
        <v>26</v>
      </c>
      <c r="C308" s="32">
        <v>0</v>
      </c>
      <c r="D308" s="32">
        <v>0</v>
      </c>
      <c r="E308" s="31">
        <v>0.93</v>
      </c>
      <c r="F308" s="12">
        <f>(D308-E308)/E308*100</f>
        <v>-100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214">
        <v>0</v>
      </c>
      <c r="N308" s="166">
        <f t="shared" si="62"/>
        <v>0</v>
      </c>
    </row>
    <row r="309" spans="1:14">
      <c r="A309" s="229"/>
      <c r="B309" s="206" t="s">
        <v>27</v>
      </c>
      <c r="C309" s="32">
        <v>0</v>
      </c>
      <c r="D309" s="32">
        <v>0</v>
      </c>
      <c r="E309" s="31">
        <v>2.41</v>
      </c>
      <c r="F309" s="1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214">
        <v>0</v>
      </c>
      <c r="N309" s="166">
        <f t="shared" si="62"/>
        <v>0</v>
      </c>
    </row>
    <row r="310" spans="1:14">
      <c r="A310" s="229"/>
      <c r="B310" s="14" t="s">
        <v>28</v>
      </c>
      <c r="C310" s="32">
        <v>0</v>
      </c>
      <c r="D310" s="32">
        <v>0</v>
      </c>
      <c r="E310" s="34"/>
      <c r="F310" s="1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214">
        <v>0</v>
      </c>
      <c r="N310" s="166">
        <f t="shared" si="62"/>
        <v>0</v>
      </c>
    </row>
    <row r="311" spans="1:14">
      <c r="A311" s="229"/>
      <c r="B311" s="14" t="s">
        <v>29</v>
      </c>
      <c r="C311" s="32">
        <v>0</v>
      </c>
      <c r="D311" s="32">
        <v>0</v>
      </c>
      <c r="E311" s="34"/>
      <c r="F311" s="1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214">
        <v>0</v>
      </c>
      <c r="N311" s="166">
        <f t="shared" si="62"/>
        <v>0</v>
      </c>
    </row>
    <row r="312" spans="1:14">
      <c r="A312" s="229"/>
      <c r="B312" s="14" t="s">
        <v>30</v>
      </c>
      <c r="C312" s="32">
        <v>0</v>
      </c>
      <c r="D312" s="32">
        <v>0</v>
      </c>
      <c r="E312" s="34">
        <v>2.41</v>
      </c>
      <c r="F312" s="1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214">
        <v>0</v>
      </c>
      <c r="N312" s="166">
        <f t="shared" si="62"/>
        <v>0</v>
      </c>
    </row>
    <row r="313" spans="1:14" ht="14.25" thickBot="1">
      <c r="A313" s="230"/>
      <c r="B313" s="15" t="s">
        <v>31</v>
      </c>
      <c r="C313" s="16">
        <f>C301+C303+C304+C305+C306+C307+C308+C309</f>
        <v>0</v>
      </c>
      <c r="D313" s="16">
        <f t="shared" ref="D313:E313" si="63">D301+D303+D304+D305+D306+D307+D308+D309</f>
        <v>0</v>
      </c>
      <c r="E313" s="16">
        <f t="shared" si="63"/>
        <v>57.519999999999996</v>
      </c>
      <c r="F313" s="17">
        <f>(D313-E313)/E313*100</f>
        <v>-100</v>
      </c>
      <c r="G313" s="16">
        <f t="shared" ref="G313:L313" si="64">G301+G303+G304+G305+G306+G307+G308+G309</f>
        <v>0</v>
      </c>
      <c r="H313" s="16">
        <f t="shared" si="64"/>
        <v>0</v>
      </c>
      <c r="I313" s="16">
        <f t="shared" si="64"/>
        <v>0</v>
      </c>
      <c r="J313" s="16">
        <f t="shared" si="64"/>
        <v>0</v>
      </c>
      <c r="K313" s="16">
        <f t="shared" si="64"/>
        <v>0</v>
      </c>
      <c r="L313" s="16">
        <f t="shared" si="64"/>
        <v>0</v>
      </c>
      <c r="M313" s="215" t="e">
        <f>(K313-L313)/L313*100</f>
        <v>#DIV/0!</v>
      </c>
      <c r="N313" s="167">
        <f t="shared" si="62"/>
        <v>0</v>
      </c>
    </row>
    <row r="314" spans="1:14" ht="14.25" thickTop="1">
      <c r="A314" s="229" t="s">
        <v>94</v>
      </c>
      <c r="B314" s="206" t="s">
        <v>19</v>
      </c>
      <c r="C314" s="32">
        <v>34.299999999999997</v>
      </c>
      <c r="D314" s="32">
        <v>363.78</v>
      </c>
      <c r="E314" s="32">
        <v>619.44000000000005</v>
      </c>
      <c r="F314" s="26">
        <f>(D314-E314)/E314*100</f>
        <v>-41.272762495156925</v>
      </c>
      <c r="G314" s="31">
        <v>3146</v>
      </c>
      <c r="H314" s="31">
        <v>487789.88</v>
      </c>
      <c r="I314" s="31">
        <v>592</v>
      </c>
      <c r="J314" s="31">
        <v>10.6</v>
      </c>
      <c r="K314" s="31">
        <v>295</v>
      </c>
      <c r="L314" s="31">
        <v>276</v>
      </c>
      <c r="M314" s="223">
        <f>(K314-L314)/L314*100</f>
        <v>6.8840579710144931</v>
      </c>
      <c r="N314" s="166">
        <f t="shared" ref="N314:N326" si="65">D314/D327*100</f>
        <v>0.53654917356718401</v>
      </c>
    </row>
    <row r="315" spans="1:14">
      <c r="A315" s="229"/>
      <c r="B315" s="206" t="s">
        <v>20</v>
      </c>
      <c r="C315" s="31">
        <v>2.2299999999999969</v>
      </c>
      <c r="D315" s="31">
        <v>37.029999999999973</v>
      </c>
      <c r="E315" s="31">
        <v>200.66</v>
      </c>
      <c r="F315" s="12">
        <f>(D315-E315)/E315*100</f>
        <v>-81.545898534835061</v>
      </c>
      <c r="G315" s="31">
        <v>448</v>
      </c>
      <c r="H315" s="31">
        <v>8960</v>
      </c>
      <c r="I315" s="31">
        <v>151</v>
      </c>
      <c r="J315" s="31">
        <v>2.77</v>
      </c>
      <c r="K315" s="31">
        <v>28</v>
      </c>
      <c r="L315" s="31">
        <v>115</v>
      </c>
      <c r="M315" s="214">
        <f>(K315-L315)/L315*100</f>
        <v>-75.65217391304347</v>
      </c>
      <c r="N315" s="166">
        <f t="shared" si="65"/>
        <v>0.17446374646213053</v>
      </c>
    </row>
    <row r="316" spans="1:14">
      <c r="A316" s="229"/>
      <c r="B316" s="206" t="s">
        <v>21</v>
      </c>
      <c r="C316" s="31">
        <v>1.41</v>
      </c>
      <c r="D316" s="31">
        <v>10.580000000000002</v>
      </c>
      <c r="E316" s="31">
        <v>9.1700000000000017</v>
      </c>
      <c r="F316" s="12">
        <f>(D316-E316)/E316*100</f>
        <v>15.376226826608505</v>
      </c>
      <c r="G316" s="31">
        <v>4</v>
      </c>
      <c r="H316" s="31">
        <v>55681.97</v>
      </c>
      <c r="I316" s="31">
        <v>0</v>
      </c>
      <c r="J316" s="31">
        <v>0</v>
      </c>
      <c r="K316" s="31">
        <v>0</v>
      </c>
      <c r="L316" s="31">
        <v>0</v>
      </c>
      <c r="M316" s="214">
        <v>0</v>
      </c>
      <c r="N316" s="166">
        <f t="shared" si="65"/>
        <v>0.25508086669833879</v>
      </c>
    </row>
    <row r="317" spans="1:14">
      <c r="A317" s="229"/>
      <c r="B317" s="206" t="s">
        <v>22</v>
      </c>
      <c r="C317" s="31">
        <v>0.05</v>
      </c>
      <c r="D317" s="31">
        <v>0.68</v>
      </c>
      <c r="E317" s="31">
        <v>0.32</v>
      </c>
      <c r="F317" s="12">
        <f>(D317-E317)/E317*100</f>
        <v>112.5</v>
      </c>
      <c r="G317" s="31">
        <v>65</v>
      </c>
      <c r="H317" s="31">
        <v>8323</v>
      </c>
      <c r="I317" s="31">
        <v>1</v>
      </c>
      <c r="J317" s="31">
        <v>0.31</v>
      </c>
      <c r="K317" s="31">
        <v>0.31</v>
      </c>
      <c r="L317" s="31">
        <v>1</v>
      </c>
      <c r="M317" s="214">
        <v>0</v>
      </c>
      <c r="N317" s="166">
        <f t="shared" si="65"/>
        <v>2.5107701646212226E-2</v>
      </c>
    </row>
    <row r="318" spans="1:14">
      <c r="A318" s="229"/>
      <c r="B318" s="206" t="s">
        <v>23</v>
      </c>
      <c r="C318" s="31">
        <v>0</v>
      </c>
      <c r="D318" s="31">
        <v>0</v>
      </c>
      <c r="E318" s="31">
        <v>0</v>
      </c>
      <c r="F318" s="12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214">
        <v>0</v>
      </c>
      <c r="N318" s="166">
        <f t="shared" si="65"/>
        <v>0</v>
      </c>
    </row>
    <row r="319" spans="1:14">
      <c r="A319" s="229"/>
      <c r="B319" s="206" t="s">
        <v>24</v>
      </c>
      <c r="C319" s="31">
        <v>14.37</v>
      </c>
      <c r="D319" s="31">
        <v>100.39000000000001</v>
      </c>
      <c r="E319" s="31">
        <v>36.380000000000003</v>
      </c>
      <c r="F319" s="12">
        <f>(D319-E319)/E319*100</f>
        <v>175.94832325453552</v>
      </c>
      <c r="G319" s="31">
        <v>267</v>
      </c>
      <c r="H319" s="31">
        <v>59107</v>
      </c>
      <c r="I319" s="31">
        <v>4</v>
      </c>
      <c r="J319" s="31">
        <v>0</v>
      </c>
      <c r="K319" s="31">
        <v>4</v>
      </c>
      <c r="L319" s="31">
        <v>1.56</v>
      </c>
      <c r="M319" s="214">
        <v>0</v>
      </c>
      <c r="N319" s="166">
        <f t="shared" si="65"/>
        <v>1.2366667177635002</v>
      </c>
    </row>
    <row r="320" spans="1:14">
      <c r="A320" s="229"/>
      <c r="B320" s="206" t="s">
        <v>25</v>
      </c>
      <c r="C320" s="31">
        <v>0</v>
      </c>
      <c r="D320" s="31">
        <v>0</v>
      </c>
      <c r="E320" s="31">
        <v>0</v>
      </c>
      <c r="F320" s="12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214">
        <v>0</v>
      </c>
      <c r="N320" s="166">
        <f t="shared" si="65"/>
        <v>0</v>
      </c>
    </row>
    <row r="321" spans="1:14">
      <c r="A321" s="229"/>
      <c r="B321" s="206" t="s">
        <v>26</v>
      </c>
      <c r="C321" s="31">
        <v>2.65</v>
      </c>
      <c r="D321" s="31">
        <v>33.900000000000006</v>
      </c>
      <c r="E321" s="31">
        <v>43.8</v>
      </c>
      <c r="F321" s="12">
        <f>(D321-E321)/E321*100</f>
        <v>-22.60273972602738</v>
      </c>
      <c r="G321" s="31">
        <v>1474</v>
      </c>
      <c r="H321" s="31">
        <v>154626.25000000003</v>
      </c>
      <c r="I321" s="31">
        <v>100</v>
      </c>
      <c r="J321" s="31">
        <v>0.1</v>
      </c>
      <c r="K321" s="31">
        <v>22.4</v>
      </c>
      <c r="L321" s="31">
        <v>14</v>
      </c>
      <c r="M321" s="214">
        <v>0</v>
      </c>
      <c r="N321" s="166">
        <f t="shared" si="65"/>
        <v>0.25437619940300848</v>
      </c>
    </row>
    <row r="322" spans="1:14">
      <c r="A322" s="229"/>
      <c r="B322" s="206" t="s">
        <v>27</v>
      </c>
      <c r="C322" s="31">
        <v>0</v>
      </c>
      <c r="D322" s="31">
        <v>6.8999999999999995</v>
      </c>
      <c r="E322" s="31">
        <v>0.97</v>
      </c>
      <c r="F322" s="12">
        <v>0</v>
      </c>
      <c r="G322" s="31">
        <v>2</v>
      </c>
      <c r="H322" s="31">
        <v>7459.2300000000005</v>
      </c>
      <c r="I322" s="31">
        <v>0</v>
      </c>
      <c r="J322" s="31">
        <v>0</v>
      </c>
      <c r="K322" s="31">
        <v>0</v>
      </c>
      <c r="L322" s="31">
        <v>0</v>
      </c>
      <c r="M322" s="214">
        <v>0</v>
      </c>
      <c r="N322" s="166">
        <f t="shared" si="65"/>
        <v>0.37005955669320367</v>
      </c>
    </row>
    <row r="323" spans="1:14">
      <c r="A323" s="229"/>
      <c r="B323" s="14" t="s">
        <v>28</v>
      </c>
      <c r="C323" s="31">
        <v>0</v>
      </c>
      <c r="D323" s="31">
        <v>0</v>
      </c>
      <c r="E323" s="31">
        <v>0</v>
      </c>
      <c r="F323" s="12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214">
        <v>0</v>
      </c>
      <c r="N323" s="166">
        <f t="shared" si="65"/>
        <v>0</v>
      </c>
    </row>
    <row r="324" spans="1:14">
      <c r="A324" s="229"/>
      <c r="B324" s="14" t="s">
        <v>29</v>
      </c>
      <c r="C324" s="31">
        <v>0</v>
      </c>
      <c r="D324" s="34">
        <v>6.8999999999999995</v>
      </c>
      <c r="E324" s="34">
        <v>0.97</v>
      </c>
      <c r="F324" s="12">
        <v>0</v>
      </c>
      <c r="G324" s="34">
        <v>2</v>
      </c>
      <c r="H324" s="34">
        <v>7459.2300000000005</v>
      </c>
      <c r="I324" s="31">
        <v>0</v>
      </c>
      <c r="J324" s="31">
        <v>0</v>
      </c>
      <c r="K324" s="31">
        <v>0</v>
      </c>
      <c r="L324" s="31">
        <v>0</v>
      </c>
      <c r="M324" s="214">
        <v>0</v>
      </c>
      <c r="N324" s="166">
        <f t="shared" si="65"/>
        <v>2.8900409532206157</v>
      </c>
    </row>
    <row r="325" spans="1:14">
      <c r="A325" s="229"/>
      <c r="B325" s="14" t="s">
        <v>30</v>
      </c>
      <c r="C325" s="31">
        <v>0</v>
      </c>
      <c r="D325" s="31">
        <v>0</v>
      </c>
      <c r="E325" s="31">
        <v>0</v>
      </c>
      <c r="F325" s="12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214">
        <v>0</v>
      </c>
      <c r="N325" s="166">
        <f t="shared" si="65"/>
        <v>0</v>
      </c>
    </row>
    <row r="326" spans="1:14" ht="14.25" thickBot="1">
      <c r="A326" s="230"/>
      <c r="B326" s="15" t="s">
        <v>31</v>
      </c>
      <c r="C326" s="16">
        <f>C314+C316+C317+C318+C319+C320+C321+C322</f>
        <v>52.779999999999987</v>
      </c>
      <c r="D326" s="16">
        <f t="shared" ref="D326:E326" si="66">D314+D316+D317+D318+D319+D320+D321+D322</f>
        <v>516.2299999999999</v>
      </c>
      <c r="E326" s="16">
        <f t="shared" si="66"/>
        <v>710.08</v>
      </c>
      <c r="F326" s="17">
        <f t="shared" ref="F326:F339" si="67">(D326-E326)/E326*100</f>
        <v>-27.299740874267709</v>
      </c>
      <c r="G326" s="16">
        <f t="shared" ref="G326:L326" si="68">G314+G316+G317+G318+G319+G320+G321+G322</f>
        <v>4958</v>
      </c>
      <c r="H326" s="16">
        <f t="shared" si="68"/>
        <v>772987.33</v>
      </c>
      <c r="I326" s="16">
        <f t="shared" si="68"/>
        <v>697</v>
      </c>
      <c r="J326" s="16">
        <f t="shared" si="68"/>
        <v>11.01</v>
      </c>
      <c r="K326" s="16">
        <f t="shared" si="68"/>
        <v>321.70999999999998</v>
      </c>
      <c r="L326" s="16">
        <f t="shared" si="68"/>
        <v>292.56</v>
      </c>
      <c r="M326" s="215">
        <f>(K326-L326)/L326*100</f>
        <v>9.9637681159420204</v>
      </c>
      <c r="N326" s="167">
        <f t="shared" si="65"/>
        <v>0.42112896089815943</v>
      </c>
    </row>
    <row r="327" spans="1:14" ht="14.25" thickTop="1">
      <c r="A327" s="241" t="s">
        <v>48</v>
      </c>
      <c r="B327" s="18" t="s">
        <v>19</v>
      </c>
      <c r="C327" s="111">
        <f t="shared" ref="C327:C338" si="69">C6+C19+C32+C53+C66+C79+C100+C113+C126+C147+C160+C173+C194+C207+C220+C241+C254+C267+C288+C301+C314</f>
        <v>8960.6970930000007</v>
      </c>
      <c r="D327" s="111">
        <f t="shared" ref="D327:E327" si="70">D6+D19+D32+D53+D66+D79+D100+D113+D126+D147+D160+D173+D194+D207+D220+D241+D254+D267+D288+D301+D314</f>
        <v>67799.936692000003</v>
      </c>
      <c r="E327" s="111">
        <f t="shared" si="70"/>
        <v>62622.619768000004</v>
      </c>
      <c r="F327" s="155">
        <f t="shared" si="67"/>
        <v>8.2674869610702455</v>
      </c>
      <c r="G327" s="111">
        <f t="shared" ref="G327:G338" si="71">G6+G19+G32+G53+G66+G79+G100+G113+G126+G147+G160+G173+G194+G207+G220+G241+G254+G267+G288+G301+G314</f>
        <v>494910</v>
      </c>
      <c r="H327" s="111">
        <f t="shared" ref="H327:K327" si="72">H6+H19+H32+H53+H66+H79+H100+H113+H126+H147+H160+H173+H194+H207+H220+H241+H254+H267+H288+H301+H314</f>
        <v>71269449.094766006</v>
      </c>
      <c r="I327" s="111">
        <f t="shared" si="72"/>
        <v>54939</v>
      </c>
      <c r="J327" s="111">
        <f t="shared" si="72"/>
        <v>5009.7481500000004</v>
      </c>
      <c r="K327" s="111">
        <f t="shared" si="72"/>
        <v>42952.182601</v>
      </c>
      <c r="L327" s="111">
        <f t="shared" ref="L327:L338" si="73">L6+L19+L32+L53+L66+L79+L100+L113+L126+L147+L160+L173+L194+L207+L220+L241+L254+L267+L288+L301+L314</f>
        <v>28660.908253999998</v>
      </c>
      <c r="M327" s="216">
        <f t="shared" ref="M327:M339" si="74">(K327-L327)/L327*100</f>
        <v>49.863298889020626</v>
      </c>
      <c r="N327" s="168">
        <f>D327/D339*100</f>
        <v>55.309681514175779</v>
      </c>
    </row>
    <row r="328" spans="1:14">
      <c r="A328" s="242"/>
      <c r="B328" s="210" t="s">
        <v>20</v>
      </c>
      <c r="C328" s="31">
        <f t="shared" si="69"/>
        <v>2926.2012280000013</v>
      </c>
      <c r="D328" s="31">
        <f t="shared" ref="D328:E328" si="75">D7+D20+D33+D54+D67+D80+D101+D114+D127+D148+D161+D174+D195+D208+D221+D242+D255+D268+D289+D302+D315</f>
        <v>21225.040015999992</v>
      </c>
      <c r="E328" s="31">
        <f t="shared" si="75"/>
        <v>20313.961584000001</v>
      </c>
      <c r="F328" s="153">
        <f t="shared" si="67"/>
        <v>4.4849864869173963</v>
      </c>
      <c r="G328" s="31">
        <f t="shared" si="71"/>
        <v>257387</v>
      </c>
      <c r="H328" s="31">
        <f t="shared" ref="H328:K328" si="76">H7+H20+H33+H54+H67+H80+H101+H114+H127+H148+H161+H174+H195+H208+H221+H242+H255+H268+H289+H302+H315</f>
        <v>6761392</v>
      </c>
      <c r="I328" s="31">
        <f t="shared" si="76"/>
        <v>30462</v>
      </c>
      <c r="J328" s="31">
        <f t="shared" si="76"/>
        <v>2176.5731409999999</v>
      </c>
      <c r="K328" s="31">
        <f t="shared" si="76"/>
        <v>16325.818628999999</v>
      </c>
      <c r="L328" s="31">
        <f t="shared" si="73"/>
        <v>9812.2348400000028</v>
      </c>
      <c r="M328" s="214">
        <f t="shared" si="74"/>
        <v>66.382265561430401</v>
      </c>
      <c r="N328" s="166">
        <f>D328/D339*100</f>
        <v>17.31491592305742</v>
      </c>
    </row>
    <row r="329" spans="1:14">
      <c r="A329" s="242"/>
      <c r="B329" s="210" t="s">
        <v>21</v>
      </c>
      <c r="C329" s="31">
        <f t="shared" si="69"/>
        <v>281.36113600000022</v>
      </c>
      <c r="D329" s="31">
        <f t="shared" ref="D329:E329" si="77">D8+D21+D34+D55+D68+D81+D102+D115+D128+D149+D162+D175+D196+D209+D222+D243+D256+D269+D290+D303+D316</f>
        <v>4147.7042699999984</v>
      </c>
      <c r="E329" s="31">
        <f t="shared" si="77"/>
        <v>2836.7552900000005</v>
      </c>
      <c r="F329" s="153">
        <f t="shared" si="67"/>
        <v>46.212973837443613</v>
      </c>
      <c r="G329" s="31">
        <f t="shared" si="71"/>
        <v>2861</v>
      </c>
      <c r="H329" s="31">
        <f t="shared" ref="H329:K329" si="78">H8+H21+H34+H55+H68+H81+H102+H115+H128+H149+H162+H175+H196+H209+H222+H243+H256+H269+H290+H303+H316</f>
        <v>5156930.1070259986</v>
      </c>
      <c r="I329" s="31">
        <f t="shared" si="78"/>
        <v>369</v>
      </c>
      <c r="J329" s="31">
        <f t="shared" si="78"/>
        <v>637.49013300000001</v>
      </c>
      <c r="K329" s="31">
        <f t="shared" si="78"/>
        <v>1347.4000229999999</v>
      </c>
      <c r="L329" s="31">
        <f t="shared" si="73"/>
        <v>1136.7226760000001</v>
      </c>
      <c r="M329" s="214">
        <f t="shared" si="74"/>
        <v>18.533750707019397</v>
      </c>
      <c r="N329" s="166">
        <f>D329/D339*100</f>
        <v>3.383604961621677</v>
      </c>
    </row>
    <row r="330" spans="1:14">
      <c r="A330" s="242"/>
      <c r="B330" s="210" t="s">
        <v>22</v>
      </c>
      <c r="C330" s="31">
        <f t="shared" si="69"/>
        <v>299.33908400000013</v>
      </c>
      <c r="D330" s="31">
        <f t="shared" ref="D330:E330" si="79">D9+D22+D35+D56+D69+D82+D103+D116+D129+D150+D163+D176+D197+D210+D223+D244+D257+D270+D291+D304+D317</f>
        <v>2708.3323260000006</v>
      </c>
      <c r="E330" s="31">
        <f t="shared" si="79"/>
        <v>1624.1502830000002</v>
      </c>
      <c r="F330" s="153">
        <f t="shared" si="67"/>
        <v>66.753800701089446</v>
      </c>
      <c r="G330" s="31">
        <f t="shared" si="71"/>
        <v>191777</v>
      </c>
      <c r="H330" s="31">
        <f t="shared" ref="H330:K330" si="80">H9+H22+H35+H56+H69+H82+H103+H116+H129+H150+H163+H176+H197+H210+H223+H244+H257+H270+H291+H304+H317</f>
        <v>5639880.4448469989</v>
      </c>
      <c r="I330" s="31">
        <f t="shared" si="80"/>
        <v>3311</v>
      </c>
      <c r="J330" s="31">
        <f t="shared" si="80"/>
        <v>90.038405999999995</v>
      </c>
      <c r="K330" s="31">
        <f t="shared" si="80"/>
        <v>563.68381900000008</v>
      </c>
      <c r="L330" s="31">
        <f t="shared" si="73"/>
        <v>553.74637599999994</v>
      </c>
      <c r="M330" s="214">
        <f t="shared" si="74"/>
        <v>1.7945838439221036</v>
      </c>
      <c r="N330" s="166">
        <f>D330/D339*100</f>
        <v>2.2093973194414809</v>
      </c>
    </row>
    <row r="331" spans="1:14">
      <c r="A331" s="242"/>
      <c r="B331" s="210" t="s">
        <v>23</v>
      </c>
      <c r="C331" s="31">
        <f t="shared" si="69"/>
        <v>40.730755899999991</v>
      </c>
      <c r="D331" s="31">
        <f t="shared" ref="D331:E331" si="81">D10+D23+D36+D57+D70+D83+D104+D117+D130+D151+D164+D177+D198+D211+D224+D245+D258+D271+D292+D305+D318</f>
        <v>356.13868750000006</v>
      </c>
      <c r="E331" s="31">
        <f t="shared" si="81"/>
        <v>263.67479086000003</v>
      </c>
      <c r="F331" s="153">
        <f t="shared" si="67"/>
        <v>35.067401149127818</v>
      </c>
      <c r="G331" s="31">
        <f t="shared" si="71"/>
        <v>4104</v>
      </c>
      <c r="H331" s="31">
        <f t="shared" ref="H331:K331" si="82">H10+H23+H36+H57+H70+H83+H104+H117+H130+H151+H164+H177+H198+H211+H224+H245+H258+H271+H292+H305+H318</f>
        <v>1515274.24212727</v>
      </c>
      <c r="I331" s="31">
        <f t="shared" si="82"/>
        <v>48</v>
      </c>
      <c r="J331" s="31">
        <f t="shared" si="82"/>
        <v>3.9495970000000034</v>
      </c>
      <c r="K331" s="31">
        <f t="shared" si="82"/>
        <v>58.303266000000008</v>
      </c>
      <c r="L331" s="31">
        <f t="shared" si="73"/>
        <v>53.778356000000002</v>
      </c>
      <c r="M331" s="214">
        <f t="shared" si="74"/>
        <v>8.41399837510839</v>
      </c>
      <c r="N331" s="166">
        <f>D331/D339*100</f>
        <v>0.29053002615599516</v>
      </c>
    </row>
    <row r="332" spans="1:14">
      <c r="A332" s="242"/>
      <c r="B332" s="210" t="s">
        <v>24</v>
      </c>
      <c r="C332" s="31">
        <f t="shared" si="69"/>
        <v>1443.4521999999997</v>
      </c>
      <c r="D332" s="31">
        <f t="shared" ref="D332:E332" si="83">D11+D24+D37+D58+D71+D84+D105+D118+D131+D152+D165+D178+D199+D212+D225+D246+D259+D272+D293+D306+D319</f>
        <v>8117.7894219999998</v>
      </c>
      <c r="E332" s="31">
        <f t="shared" si="83"/>
        <v>7291.2401719999989</v>
      </c>
      <c r="F332" s="153">
        <f t="shared" si="67"/>
        <v>11.336195633414132</v>
      </c>
      <c r="G332" s="31">
        <f t="shared" si="71"/>
        <v>48365</v>
      </c>
      <c r="H332" s="31">
        <f t="shared" ref="H332:K332" si="84">H11+H24+H37+H58+H71+H84+H105+H118+H131+H152+H165+H178+H199+H212+H225+H246+H259+H272+H293+H306+H319</f>
        <v>12800375.374382999</v>
      </c>
      <c r="I332" s="31">
        <f t="shared" si="84"/>
        <v>1734</v>
      </c>
      <c r="J332" s="31">
        <f t="shared" si="84"/>
        <v>510.13385199999988</v>
      </c>
      <c r="K332" s="31">
        <f t="shared" si="84"/>
        <v>3173.0026327500004</v>
      </c>
      <c r="L332" s="31">
        <f t="shared" si="73"/>
        <v>3119.2575738500004</v>
      </c>
      <c r="M332" s="214">
        <f t="shared" si="74"/>
        <v>1.7230080436629089</v>
      </c>
      <c r="N332" s="166">
        <f>D332/D339*100</f>
        <v>6.6223121943260379</v>
      </c>
    </row>
    <row r="333" spans="1:14">
      <c r="A333" s="242"/>
      <c r="B333" s="210" t="s">
        <v>25</v>
      </c>
      <c r="C333" s="31">
        <f t="shared" si="69"/>
        <v>1384.1730100000004</v>
      </c>
      <c r="D333" s="31">
        <f t="shared" ref="D333:E333" si="85">D12+D25+D38+D59+D72+D85+D106+D119+D132+D153+D166+D179+D200+D213+D226+D247+D260+D273+D294+D307+D320</f>
        <v>24261.218376000004</v>
      </c>
      <c r="E333" s="31">
        <f t="shared" si="85"/>
        <v>16756.659859999996</v>
      </c>
      <c r="F333" s="153">
        <f t="shared" si="67"/>
        <v>44.785527537705896</v>
      </c>
      <c r="G333" s="31">
        <f t="shared" si="71"/>
        <v>5670</v>
      </c>
      <c r="H333" s="31">
        <f t="shared" ref="H333:K333" si="86">H12+H25+H38+H59+H72+H85+H106+H119+H132+H153+H166+H179+H200+H213+H226+H247+H260+H273+H294+H307+H320</f>
        <v>954931.15571999992</v>
      </c>
      <c r="I333" s="31">
        <f t="shared" si="86"/>
        <v>6817</v>
      </c>
      <c r="J333" s="31">
        <f t="shared" si="86"/>
        <v>2052.2714250000004</v>
      </c>
      <c r="K333" s="31">
        <f t="shared" si="86"/>
        <v>8964.8589639999991</v>
      </c>
      <c r="L333" s="31">
        <f t="shared" si="73"/>
        <v>4468.2085969999998</v>
      </c>
      <c r="M333" s="214">
        <f t="shared" si="74"/>
        <v>100.63653630717006</v>
      </c>
      <c r="N333" s="166">
        <f>D333/D339*100</f>
        <v>19.791762750727806</v>
      </c>
    </row>
    <row r="334" spans="1:14">
      <c r="A334" s="242"/>
      <c r="B334" s="210" t="s">
        <v>26</v>
      </c>
      <c r="C334" s="31">
        <f t="shared" si="69"/>
        <v>732.51334600000143</v>
      </c>
      <c r="D334" s="31">
        <f t="shared" ref="D334:E334" si="87">D13+D26+D39+D60+D73+D86+D107+D120+D133+D154+D167+D180+D201+D214+D227+D248+D261+D274+D295+D308+D321</f>
        <v>13326.718490000001</v>
      </c>
      <c r="E334" s="31">
        <f t="shared" si="87"/>
        <v>13782.991183</v>
      </c>
      <c r="F334" s="153">
        <f t="shared" si="67"/>
        <v>-3.3104040113061064</v>
      </c>
      <c r="G334" s="31">
        <f t="shared" si="71"/>
        <v>555353</v>
      </c>
      <c r="H334" s="31">
        <f t="shared" ref="H334:K334" si="88">H13+H26+H39+H60+H73+H86+H107+H120+H133+H154+H167+H180+H201+H214+H227+H248+H261+H274+H295+H308+H321</f>
        <v>135161833.54249498</v>
      </c>
      <c r="I334" s="31">
        <f t="shared" si="88"/>
        <v>111235</v>
      </c>
      <c r="J334" s="31">
        <f t="shared" si="88"/>
        <v>1000.2351</v>
      </c>
      <c r="K334" s="31">
        <f t="shared" si="88"/>
        <v>8070.0954809999985</v>
      </c>
      <c r="L334" s="31">
        <f t="shared" si="73"/>
        <v>7340.1317660000004</v>
      </c>
      <c r="M334" s="214">
        <f t="shared" si="74"/>
        <v>9.9448312138106392</v>
      </c>
      <c r="N334" s="166">
        <f>D334/D339*100</f>
        <v>10.871640760660926</v>
      </c>
    </row>
    <row r="335" spans="1:14">
      <c r="A335" s="242"/>
      <c r="B335" s="210" t="s">
        <v>27</v>
      </c>
      <c r="C335" s="31">
        <f t="shared" si="69"/>
        <v>166.16364700000008</v>
      </c>
      <c r="D335" s="31">
        <f t="shared" ref="D335:E335" si="89">D14+D27+D40+D61+D74+D87+D108+D121+D134+D155+D168+D181+D202+D215+D228+D249+D262+D275+D296+D309+D322</f>
        <v>1864.5647369999999</v>
      </c>
      <c r="E335" s="31">
        <f t="shared" si="89"/>
        <v>2534.7096919999999</v>
      </c>
      <c r="F335" s="153">
        <f t="shared" si="67"/>
        <v>-26.438726182927301</v>
      </c>
      <c r="G335" s="31">
        <f t="shared" si="71"/>
        <v>31417</v>
      </c>
      <c r="H335" s="31">
        <f t="shared" ref="H335:K335" si="90">H14+H27+H40+H61+H74+H87+H108+H121+H134+H155+H168+H181+H202+H215+H228+H249+H262+H275+H296+H309+H322</f>
        <v>461019.41072499368</v>
      </c>
      <c r="I335" s="31">
        <f t="shared" si="90"/>
        <v>155</v>
      </c>
      <c r="J335" s="31">
        <f t="shared" si="90"/>
        <v>175.13418899999996</v>
      </c>
      <c r="K335" s="31">
        <f t="shared" si="90"/>
        <v>1948.008272</v>
      </c>
      <c r="L335" s="31">
        <f t="shared" si="73"/>
        <v>1231.364153</v>
      </c>
      <c r="M335" s="214">
        <f t="shared" si="74"/>
        <v>58.199202669171747</v>
      </c>
      <c r="N335" s="166">
        <f>D335/D339*100</f>
        <v>1.5210704728903008</v>
      </c>
    </row>
    <row r="336" spans="1:14">
      <c r="A336" s="242"/>
      <c r="B336" s="14" t="s">
        <v>28</v>
      </c>
      <c r="C336" s="31">
        <f t="shared" si="69"/>
        <v>2.5845499999999912</v>
      </c>
      <c r="D336" s="31">
        <f t="shared" ref="D336:E336" si="91">D15+D28+D41+D62+D75+D88+D109+D122+D135+D156+D169+D182+D203+D216+D229+D250+D263+D276+D297+D310+D323</f>
        <v>282.71129999999999</v>
      </c>
      <c r="E336" s="31">
        <f t="shared" si="91"/>
        <v>237.55118499999998</v>
      </c>
      <c r="F336" s="153">
        <f t="shared" si="67"/>
        <v>19.01068815969073</v>
      </c>
      <c r="G336" s="31">
        <f t="shared" si="71"/>
        <v>100</v>
      </c>
      <c r="H336" s="31">
        <f t="shared" ref="H336:K336" si="92">H15+H28+H41+H62+H75+H88+H109+H122+H135+H156+H169+H182+H203+H216+H229+H250+H263+H276+H297+H310+H323</f>
        <v>65589.959999999992</v>
      </c>
      <c r="I336" s="31">
        <f t="shared" si="92"/>
        <v>1</v>
      </c>
      <c r="J336" s="31">
        <f t="shared" si="92"/>
        <v>0</v>
      </c>
      <c r="K336" s="31">
        <f t="shared" si="92"/>
        <v>3.7379500000000001</v>
      </c>
      <c r="L336" s="31">
        <f t="shared" si="73"/>
        <v>11.45</v>
      </c>
      <c r="M336" s="214">
        <f>(K336-L336)/L336*100</f>
        <v>-67.35414847161573</v>
      </c>
      <c r="N336" s="166">
        <f>D336/D339*100</f>
        <v>0.230629595341549</v>
      </c>
    </row>
    <row r="337" spans="1:14">
      <c r="A337" s="242"/>
      <c r="B337" s="14" t="s">
        <v>29</v>
      </c>
      <c r="C337" s="31">
        <f t="shared" si="69"/>
        <v>9.2390259999999991</v>
      </c>
      <c r="D337" s="31">
        <f>D16+D29+D42+D63+D76+D89+D110+D123+D136+D157+D170+D183+D204+D217+D230+D251+D264+D277+D298+D311+D324</f>
        <v>238.75094200000001</v>
      </c>
      <c r="E337" s="31">
        <f t="shared" ref="E337" si="93">E16+E29+E42+E63+E76+E89+E110+E123+E136+E157+E170+E183+E204+E217+E230+E251+E264+E277+E298+E311+E324</f>
        <v>110.37529000000001</v>
      </c>
      <c r="F337" s="153">
        <f t="shared" si="67"/>
        <v>116.30832589431928</v>
      </c>
      <c r="G337" s="31">
        <f t="shared" si="71"/>
        <v>164</v>
      </c>
      <c r="H337" s="31">
        <f t="shared" ref="H337:K337" si="94">H16+H29+H42+H63+H76+H89+H110+H123+H136+H157+H170+H183+H204+H217+H230+H251+H264+H277+H298+H311+H324</f>
        <v>117842.040845</v>
      </c>
      <c r="I337" s="31">
        <f t="shared" si="94"/>
        <v>6</v>
      </c>
      <c r="J337" s="31">
        <f t="shared" si="94"/>
        <v>0</v>
      </c>
      <c r="K337" s="31">
        <f t="shared" si="94"/>
        <v>1.048</v>
      </c>
      <c r="L337" s="31">
        <f t="shared" si="73"/>
        <v>9.2090220000000009</v>
      </c>
      <c r="M337" s="214">
        <f t="shared" si="74"/>
        <v>-88.619855615504022</v>
      </c>
      <c r="N337" s="166">
        <f>D337/D339*100</f>
        <v>0.19476771229474604</v>
      </c>
    </row>
    <row r="338" spans="1:14">
      <c r="A338" s="242"/>
      <c r="B338" s="14" t="s">
        <v>30</v>
      </c>
      <c r="C338" s="31">
        <f t="shared" si="69"/>
        <v>116.18872800000001</v>
      </c>
      <c r="D338" s="31">
        <f t="shared" ref="D338:E338" si="95">D17+D30+D43+D64+D77+D90+D111+D124+D137+D158+D171+D184+D205+D218+D231+D252+D265+D278+D299+D312+D325</f>
        <v>1033.8768799999998</v>
      </c>
      <c r="E338" s="31">
        <f t="shared" si="95"/>
        <v>2054.162257</v>
      </c>
      <c r="F338" s="153">
        <f t="shared" si="67"/>
        <v>-49.66917163058362</v>
      </c>
      <c r="G338" s="31">
        <f t="shared" si="71"/>
        <v>802</v>
      </c>
      <c r="H338" s="31">
        <f t="shared" ref="H338:K338" si="96">H17+H30+H43+H64+H77+H90+H111+H124+H137+H158+H171+H184+H205+H218+H231+H252+H265+H278+H299+H312+H325</f>
        <v>120328.94391899998</v>
      </c>
      <c r="I338" s="31">
        <f t="shared" si="96"/>
        <v>127</v>
      </c>
      <c r="J338" s="31">
        <f t="shared" si="96"/>
        <v>168.57658199999997</v>
      </c>
      <c r="K338" s="31">
        <f t="shared" si="96"/>
        <v>1939.852079</v>
      </c>
      <c r="L338" s="31">
        <f t="shared" si="73"/>
        <v>1220.9278399999998</v>
      </c>
      <c r="M338" s="214">
        <f t="shared" si="74"/>
        <v>58.883434011956048</v>
      </c>
      <c r="N338" s="166">
        <f>D338/D339*100</f>
        <v>0.84341378101046249</v>
      </c>
    </row>
    <row r="339" spans="1:14" ht="14.25" thickBot="1">
      <c r="A339" s="244"/>
      <c r="B339" s="35" t="s">
        <v>49</v>
      </c>
      <c r="C339" s="36">
        <f>C327+C329+C330+C331+C332+C333+C334+C335</f>
        <v>13308.430271900001</v>
      </c>
      <c r="D339" s="36">
        <f>D327+D329+D330+D331+D332+D333+D334+D335</f>
        <v>122582.40300050001</v>
      </c>
      <c r="E339" s="36">
        <f t="shared" ref="E339:L339" si="97">E327+E329+E330+E331+E332+E333+E334+E335</f>
        <v>107712.80103886001</v>
      </c>
      <c r="F339" s="203">
        <f t="shared" si="67"/>
        <v>13.8048605348917</v>
      </c>
      <c r="G339" s="36">
        <f>G327+G329+G330+G331+G332+G333+G334+G335</f>
        <v>1334457</v>
      </c>
      <c r="H339" s="36">
        <f t="shared" si="97"/>
        <v>232959693.37208927</v>
      </c>
      <c r="I339" s="36">
        <f t="shared" si="97"/>
        <v>178608</v>
      </c>
      <c r="J339" s="36">
        <f t="shared" si="97"/>
        <v>9479.000852000001</v>
      </c>
      <c r="K339" s="36">
        <f t="shared" si="97"/>
        <v>67077.53505875</v>
      </c>
      <c r="L339" s="36">
        <f t="shared" si="97"/>
        <v>46564.117751849997</v>
      </c>
      <c r="M339" s="217">
        <f t="shared" si="74"/>
        <v>44.054130728343935</v>
      </c>
      <c r="N339" s="204"/>
    </row>
    <row r="340" spans="1:14">
      <c r="A340" s="43" t="s">
        <v>50</v>
      </c>
      <c r="B340" s="43"/>
      <c r="C340" s="43"/>
      <c r="D340" s="43"/>
      <c r="E340" s="43"/>
      <c r="F340" s="161"/>
      <c r="G340" s="43"/>
      <c r="H340" s="43"/>
      <c r="I340" s="43"/>
    </row>
    <row r="341" spans="1:14">
      <c r="A341" s="43" t="s">
        <v>51</v>
      </c>
      <c r="B341" s="43"/>
      <c r="C341" s="43"/>
      <c r="D341" s="43"/>
      <c r="E341" s="43"/>
      <c r="F341" s="161"/>
      <c r="G341" s="43"/>
      <c r="H341" s="43"/>
      <c r="I341" s="43"/>
    </row>
    <row r="347" spans="1:14">
      <c r="D347" s="157"/>
    </row>
    <row r="349" spans="1:14">
      <c r="D349" s="157"/>
    </row>
  </sheetData>
  <mergeCells count="106"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G25" sqref="G25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52" t="s">
        <v>119</v>
      </c>
      <c r="B2" s="252"/>
      <c r="C2" s="252"/>
      <c r="D2" s="252"/>
      <c r="E2" s="252"/>
      <c r="F2" s="252"/>
      <c r="G2" s="252"/>
      <c r="H2" s="252"/>
    </row>
    <row r="3" spans="1:8" ht="14.25" thickBot="1">
      <c r="B3" s="45"/>
      <c r="C3" s="253" t="s">
        <v>127</v>
      </c>
      <c r="D3" s="253"/>
      <c r="E3" s="253"/>
      <c r="F3" s="253"/>
      <c r="G3" s="253" t="s">
        <v>52</v>
      </c>
      <c r="H3" s="253"/>
    </row>
    <row r="4" spans="1:8">
      <c r="A4" s="259" t="s">
        <v>53</v>
      </c>
      <c r="B4" s="46" t="s">
        <v>54</v>
      </c>
      <c r="C4" s="254" t="s">
        <v>4</v>
      </c>
      <c r="D4" s="255"/>
      <c r="E4" s="255"/>
      <c r="F4" s="256"/>
      <c r="G4" s="257" t="s">
        <v>5</v>
      </c>
      <c r="H4" s="258"/>
    </row>
    <row r="5" spans="1:8">
      <c r="A5" s="251"/>
      <c r="B5" s="47" t="s">
        <v>55</v>
      </c>
      <c r="C5" s="260" t="s">
        <v>9</v>
      </c>
      <c r="D5" s="260" t="s">
        <v>10</v>
      </c>
      <c r="E5" s="260" t="s">
        <v>11</v>
      </c>
      <c r="F5" s="170" t="s">
        <v>12</v>
      </c>
      <c r="G5" s="260" t="s">
        <v>13</v>
      </c>
      <c r="H5" s="262" t="s">
        <v>14</v>
      </c>
    </row>
    <row r="6" spans="1:8">
      <c r="A6" s="251"/>
      <c r="B6" s="172" t="s">
        <v>16</v>
      </c>
      <c r="C6" s="261"/>
      <c r="D6" s="261"/>
      <c r="E6" s="261"/>
      <c r="F6" s="171" t="s">
        <v>17</v>
      </c>
      <c r="G6" s="261"/>
      <c r="H6" s="263"/>
    </row>
    <row r="7" spans="1:8">
      <c r="A7" s="251" t="s">
        <v>56</v>
      </c>
      <c r="B7" s="48" t="s">
        <v>19</v>
      </c>
      <c r="C7" s="71">
        <v>10.790552000000005</v>
      </c>
      <c r="D7" s="71">
        <v>65.080228000000005</v>
      </c>
      <c r="E7" s="71">
        <v>52.661028000000002</v>
      </c>
      <c r="F7" s="12">
        <f t="shared" ref="F7:F27" si="0">(D7-E7)/E7*100</f>
        <v>23.583284397714387</v>
      </c>
      <c r="G7" s="72">
        <v>790</v>
      </c>
      <c r="H7" s="108">
        <v>82611.399999999994</v>
      </c>
    </row>
    <row r="8" spans="1:8" ht="14.25" thickBot="1">
      <c r="A8" s="250"/>
      <c r="B8" s="50" t="s">
        <v>20</v>
      </c>
      <c r="C8" s="71">
        <v>4.8684029999999971</v>
      </c>
      <c r="D8" s="72">
        <v>31.312771999999999</v>
      </c>
      <c r="E8" s="72">
        <v>23.155226000000003</v>
      </c>
      <c r="F8" s="12">
        <f t="shared" si="0"/>
        <v>35.229826735441904</v>
      </c>
      <c r="G8" s="72">
        <v>441</v>
      </c>
      <c r="H8" s="108">
        <v>8820</v>
      </c>
    </row>
    <row r="9" spans="1:8" ht="14.25" thickTop="1">
      <c r="A9" s="249" t="s">
        <v>57</v>
      </c>
      <c r="B9" s="53" t="s">
        <v>19</v>
      </c>
      <c r="C9" s="19">
        <v>12.31</v>
      </c>
      <c r="D9" s="19">
        <v>77.84</v>
      </c>
      <c r="E9" s="19">
        <v>76.900000000000006</v>
      </c>
      <c r="F9" s="12">
        <f t="shared" si="0"/>
        <v>1.2223667100130009</v>
      </c>
      <c r="G9" s="20">
        <v>818</v>
      </c>
      <c r="H9" s="54">
        <v>96843.839999999997</v>
      </c>
    </row>
    <row r="10" spans="1:8" ht="14.25" thickBot="1">
      <c r="A10" s="250"/>
      <c r="B10" s="50" t="s">
        <v>20</v>
      </c>
      <c r="C10" s="20">
        <v>4.53</v>
      </c>
      <c r="D10" s="20">
        <v>32.880000000000003</v>
      </c>
      <c r="E10" s="20">
        <v>31.04</v>
      </c>
      <c r="F10" s="12">
        <f t="shared" si="0"/>
        <v>5.9278350515464027</v>
      </c>
      <c r="G10" s="20">
        <v>431</v>
      </c>
      <c r="H10" s="54">
        <v>8496</v>
      </c>
    </row>
    <row r="11" spans="1:8" ht="14.25" thickTop="1">
      <c r="A11" s="249" t="s">
        <v>58</v>
      </c>
      <c r="B11" s="172" t="s">
        <v>19</v>
      </c>
      <c r="C11" s="101">
        <v>5.1127229999999955</v>
      </c>
      <c r="D11" s="101">
        <v>40.756441000000002</v>
      </c>
      <c r="E11" s="100">
        <v>28.515665999999996</v>
      </c>
      <c r="F11" s="12">
        <f t="shared" si="0"/>
        <v>42.926491704594973</v>
      </c>
      <c r="G11" s="71">
        <v>529</v>
      </c>
      <c r="H11" s="102">
        <v>29564.00114</v>
      </c>
    </row>
    <row r="12" spans="1:8" ht="14.25" thickBot="1">
      <c r="A12" s="250"/>
      <c r="B12" s="50" t="s">
        <v>20</v>
      </c>
      <c r="C12" s="101">
        <v>4.7221739999999954</v>
      </c>
      <c r="D12" s="101">
        <v>34.853982999999999</v>
      </c>
      <c r="E12" s="100">
        <v>22.36795</v>
      </c>
      <c r="F12" s="12">
        <f t="shared" si="0"/>
        <v>55.821087761730503</v>
      </c>
      <c r="G12" s="103">
        <v>461</v>
      </c>
      <c r="H12" s="104">
        <v>9220</v>
      </c>
    </row>
    <row r="13" spans="1:8" ht="14.25" thickTop="1">
      <c r="A13" s="246" t="s">
        <v>59</v>
      </c>
      <c r="B13" s="56" t="s">
        <v>19</v>
      </c>
      <c r="C13" s="32">
        <v>11.36</v>
      </c>
      <c r="D13" s="32">
        <v>93.356630999999993</v>
      </c>
      <c r="E13" s="32">
        <v>36.5</v>
      </c>
      <c r="F13" s="12">
        <f t="shared" si="0"/>
        <v>155.77159178082189</v>
      </c>
      <c r="G13" s="32">
        <v>958</v>
      </c>
      <c r="H13" s="55">
        <v>109695.53343</v>
      </c>
    </row>
    <row r="14" spans="1:8" ht="14.25" thickBot="1">
      <c r="A14" s="248"/>
      <c r="B14" s="50" t="s">
        <v>20</v>
      </c>
      <c r="C14" s="16">
        <v>4.57</v>
      </c>
      <c r="D14" s="16">
        <v>35.565891999999998</v>
      </c>
      <c r="E14" s="16">
        <v>13</v>
      </c>
      <c r="F14" s="12">
        <f t="shared" si="0"/>
        <v>173.58378461538459</v>
      </c>
      <c r="G14" s="16">
        <v>500</v>
      </c>
      <c r="H14" s="52">
        <v>9980</v>
      </c>
    </row>
    <row r="15" spans="1:8" ht="14.25" thickTop="1">
      <c r="A15" s="249" t="s">
        <v>60</v>
      </c>
      <c r="B15" s="172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50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6" t="s">
        <v>61</v>
      </c>
      <c r="B17" s="172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46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47" t="s">
        <v>62</v>
      </c>
      <c r="B19" s="56" t="s">
        <v>19</v>
      </c>
      <c r="C19" s="32">
        <v>36</v>
      </c>
      <c r="D19" s="32">
        <v>217</v>
      </c>
      <c r="E19" s="32">
        <v>258</v>
      </c>
      <c r="F19" s="12">
        <f t="shared" si="0"/>
        <v>-15.891472868217054</v>
      </c>
      <c r="G19" s="31">
        <v>2058</v>
      </c>
      <c r="H19" s="55">
        <v>250936</v>
      </c>
    </row>
    <row r="20" spans="1:8" ht="14.25" thickBot="1">
      <c r="A20" s="248"/>
      <c r="B20" s="50" t="s">
        <v>20</v>
      </c>
      <c r="C20" s="51">
        <v>13</v>
      </c>
      <c r="D20" s="51">
        <v>69</v>
      </c>
      <c r="E20" s="51">
        <v>58</v>
      </c>
      <c r="F20" s="12">
        <f t="shared" si="0"/>
        <v>18.96551724137931</v>
      </c>
      <c r="G20" s="16">
        <v>848</v>
      </c>
      <c r="H20" s="175">
        <v>16960</v>
      </c>
    </row>
    <row r="21" spans="1:8" ht="14.25" thickTop="1">
      <c r="A21" s="249" t="s">
        <v>63</v>
      </c>
      <c r="B21" s="172" t="s">
        <v>19</v>
      </c>
      <c r="C21" s="71">
        <v>0</v>
      </c>
      <c r="D21" s="106">
        <v>0</v>
      </c>
      <c r="E21" s="106">
        <v>61.08</v>
      </c>
      <c r="F21" s="12">
        <f t="shared" si="0"/>
        <v>-100</v>
      </c>
      <c r="G21" s="72">
        <v>0</v>
      </c>
      <c r="H21" s="108">
        <v>0</v>
      </c>
    </row>
    <row r="22" spans="1:8" ht="14.25" thickBot="1">
      <c r="A22" s="250"/>
      <c r="B22" s="50" t="s">
        <v>20</v>
      </c>
      <c r="C22" s="72">
        <v>0</v>
      </c>
      <c r="D22" s="107">
        <v>0</v>
      </c>
      <c r="E22" s="107">
        <v>11.86</v>
      </c>
      <c r="F22" s="12">
        <f t="shared" si="0"/>
        <v>-100</v>
      </c>
      <c r="G22" s="72">
        <v>0</v>
      </c>
      <c r="H22" s="108">
        <v>0</v>
      </c>
    </row>
    <row r="23" spans="1:8" ht="14.25" thickTop="1">
      <c r="A23" s="246" t="s">
        <v>64</v>
      </c>
      <c r="B23" s="172" t="s">
        <v>19</v>
      </c>
      <c r="C23" s="32">
        <v>-0.11127700000000118</v>
      </c>
      <c r="D23" s="32">
        <v>15.657473</v>
      </c>
      <c r="E23" s="32">
        <v>0.90693299999999999</v>
      </c>
      <c r="F23" s="12">
        <f t="shared" si="0"/>
        <v>1626.4200332328849</v>
      </c>
      <c r="G23" s="32">
        <v>167</v>
      </c>
      <c r="H23" s="55">
        <v>20445.119515999999</v>
      </c>
    </row>
    <row r="24" spans="1:8" ht="14.25" thickBot="1">
      <c r="A24" s="248"/>
      <c r="B24" s="50" t="s">
        <v>20</v>
      </c>
      <c r="C24" s="51">
        <v>0</v>
      </c>
      <c r="D24" s="51">
        <v>6.1735930000000003</v>
      </c>
      <c r="E24" s="51">
        <v>0.268868</v>
      </c>
      <c r="F24" s="12">
        <f t="shared" si="0"/>
        <v>2196.1427168722198</v>
      </c>
      <c r="G24" s="51">
        <v>86</v>
      </c>
      <c r="H24" s="52">
        <v>1720</v>
      </c>
    </row>
    <row r="25" spans="1:8" ht="14.25" thickTop="1">
      <c r="A25" s="249" t="s">
        <v>49</v>
      </c>
      <c r="B25" s="56" t="s">
        <v>19</v>
      </c>
      <c r="C25" s="32">
        <f t="shared" ref="C25:E26" si="1">+C7+C9+C11+C13+C15+C17+C19+C21+C23</f>
        <v>75.461997999999994</v>
      </c>
      <c r="D25" s="32">
        <f t="shared" si="1"/>
        <v>509.69077299999998</v>
      </c>
      <c r="E25" s="32">
        <f t="shared" si="1"/>
        <v>514.563627</v>
      </c>
      <c r="F25" s="26">
        <f t="shared" si="0"/>
        <v>-0.94698765017839426</v>
      </c>
      <c r="G25" s="32">
        <f>+G7+G9+G11+G13+G15+G17+G19+G21+G23</f>
        <v>5320</v>
      </c>
      <c r="H25" s="32">
        <f>+H7+H9+H11+H13+H15+H17+H19+H21+H23</f>
        <v>590095.89408600004</v>
      </c>
    </row>
    <row r="26" spans="1:8">
      <c r="A26" s="251"/>
      <c r="B26" s="48" t="s">
        <v>20</v>
      </c>
      <c r="C26" s="32">
        <f t="shared" si="1"/>
        <v>31.690576999999994</v>
      </c>
      <c r="D26" s="32">
        <f t="shared" si="1"/>
        <v>209.78624000000002</v>
      </c>
      <c r="E26" s="32">
        <f t="shared" si="1"/>
        <v>159.69204400000001</v>
      </c>
      <c r="F26" s="12">
        <f t="shared" si="0"/>
        <v>31.36924967908859</v>
      </c>
      <c r="G26" s="32">
        <f>+G8+G10+G12+G14+G16+G18+G20+G22+G24</f>
        <v>2767</v>
      </c>
      <c r="H26" s="32">
        <f>+H8+H10+H12+H14+H16+H18+H20+H22+H24</f>
        <v>55196</v>
      </c>
    </row>
    <row r="27" spans="1:8" ht="14.25" thickBot="1">
      <c r="A27" s="250"/>
      <c r="B27" s="50" t="s">
        <v>48</v>
      </c>
      <c r="C27" s="16">
        <f>+C25</f>
        <v>75.461997999999994</v>
      </c>
      <c r="D27" s="16">
        <f>+D25</f>
        <v>509.69077299999998</v>
      </c>
      <c r="E27" s="16">
        <f>+E25</f>
        <v>514.563627</v>
      </c>
      <c r="F27" s="17">
        <f t="shared" si="0"/>
        <v>-0.94698765017839426</v>
      </c>
      <c r="G27" s="16">
        <f>+G25</f>
        <v>5320</v>
      </c>
      <c r="H27" s="16">
        <f>+H25</f>
        <v>590095.89408600004</v>
      </c>
    </row>
    <row r="28" spans="1:8" ht="14.25" thickTop="1"/>
    <row r="29" spans="1:8">
      <c r="A29" s="8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603"/>
  <sheetViews>
    <sheetView workbookViewId="0">
      <pane xSplit="1" ySplit="6" topLeftCell="B570" activePane="bottomRight" state="frozen"/>
      <selection pane="topRight"/>
      <selection pane="bottomLeft"/>
      <selection pane="bottomRight" activeCell="H600" sqref="H600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157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35" t="s">
        <v>123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4.25" thickBot="1">
      <c r="A3" s="290" t="s">
        <v>124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 ht="13.5" customHeight="1">
      <c r="A4" s="231" t="s">
        <v>95</v>
      </c>
      <c r="B4" s="9" t="s">
        <v>3</v>
      </c>
      <c r="C4" s="291" t="s">
        <v>4</v>
      </c>
      <c r="D4" s="283"/>
      <c r="E4" s="283"/>
      <c r="F4" s="284"/>
      <c r="G4" s="237" t="s">
        <v>5</v>
      </c>
      <c r="H4" s="284"/>
      <c r="I4" s="237" t="s">
        <v>6</v>
      </c>
      <c r="J4" s="285"/>
      <c r="K4" s="285"/>
      <c r="L4" s="285"/>
      <c r="M4" s="285"/>
      <c r="N4" s="266" t="s">
        <v>7</v>
      </c>
    </row>
    <row r="5" spans="1:14">
      <c r="A5" s="229"/>
      <c r="B5" s="10" t="s">
        <v>8</v>
      </c>
      <c r="C5" s="278" t="s">
        <v>9</v>
      </c>
      <c r="D5" s="278" t="s">
        <v>10</v>
      </c>
      <c r="E5" s="278" t="s">
        <v>11</v>
      </c>
      <c r="F5" s="193" t="s">
        <v>12</v>
      </c>
      <c r="G5" s="278" t="s">
        <v>13</v>
      </c>
      <c r="H5" s="278" t="s">
        <v>14</v>
      </c>
      <c r="I5" s="195" t="s">
        <v>13</v>
      </c>
      <c r="J5" s="286" t="s">
        <v>15</v>
      </c>
      <c r="K5" s="287"/>
      <c r="L5" s="288"/>
      <c r="M5" s="196" t="s">
        <v>12</v>
      </c>
      <c r="N5" s="267"/>
    </row>
    <row r="6" spans="1:14">
      <c r="A6" s="232"/>
      <c r="B6" s="10" t="s">
        <v>16</v>
      </c>
      <c r="C6" s="279"/>
      <c r="D6" s="279"/>
      <c r="E6" s="279"/>
      <c r="F6" s="194" t="s">
        <v>17</v>
      </c>
      <c r="G6" s="289"/>
      <c r="H6" s="289"/>
      <c r="I6" s="24" t="s">
        <v>18</v>
      </c>
      <c r="J6" s="196" t="s">
        <v>9</v>
      </c>
      <c r="K6" s="25" t="s">
        <v>10</v>
      </c>
      <c r="L6" s="97" t="s">
        <v>11</v>
      </c>
      <c r="M6" s="197" t="s">
        <v>17</v>
      </c>
      <c r="N6" s="176" t="s">
        <v>17</v>
      </c>
    </row>
    <row r="7" spans="1:14">
      <c r="A7" s="292" t="s">
        <v>2</v>
      </c>
      <c r="B7" s="195" t="s">
        <v>19</v>
      </c>
      <c r="C7" s="71">
        <v>961.47906899999907</v>
      </c>
      <c r="D7" s="71">
        <v>7691.9157989999994</v>
      </c>
      <c r="E7" s="71">
        <v>6963.1923710000001</v>
      </c>
      <c r="F7" s="12">
        <f t="shared" ref="F7:F23" si="0">(D7-E7)/E7*100</f>
        <v>10.465364005092763</v>
      </c>
      <c r="G7" s="75">
        <v>57257</v>
      </c>
      <c r="H7" s="75">
        <v>6373285.2000000002</v>
      </c>
      <c r="I7" s="75">
        <v>7119</v>
      </c>
      <c r="J7" s="72">
        <v>648.82330599999932</v>
      </c>
      <c r="K7" s="72">
        <v>5741.2087149999998</v>
      </c>
      <c r="L7" s="72">
        <v>4044.6104270000001</v>
      </c>
      <c r="M7" s="32">
        <f t="shared" ref="M7:M14" si="1">(K7-L7)/L7*100</f>
        <v>41.947137273698168</v>
      </c>
      <c r="N7" s="109">
        <f t="shared" ref="N7:N19" si="2">D7/D202*100</f>
        <v>40.72581197544423</v>
      </c>
    </row>
    <row r="8" spans="1:14">
      <c r="A8" s="293"/>
      <c r="B8" s="195" t="s">
        <v>20</v>
      </c>
      <c r="C8" s="71">
        <v>328.1906229999995</v>
      </c>
      <c r="D8" s="71">
        <v>2471.6296629999997</v>
      </c>
      <c r="E8" s="71">
        <v>2374.176254</v>
      </c>
      <c r="F8" s="12">
        <f t="shared" si="0"/>
        <v>4.1047251161665326</v>
      </c>
      <c r="G8" s="75">
        <v>32209</v>
      </c>
      <c r="H8" s="75">
        <v>644180</v>
      </c>
      <c r="I8" s="75">
        <v>3924</v>
      </c>
      <c r="J8" s="72">
        <v>335.77553500000022</v>
      </c>
      <c r="K8" s="72">
        <v>2401.3219480000002</v>
      </c>
      <c r="L8" s="72">
        <v>1614.2108800000001</v>
      </c>
      <c r="M8" s="31">
        <f t="shared" si="1"/>
        <v>48.761353163472677</v>
      </c>
      <c r="N8" s="109">
        <f t="shared" si="2"/>
        <v>40.957042269881107</v>
      </c>
    </row>
    <row r="9" spans="1:14">
      <c r="A9" s="293"/>
      <c r="B9" s="195" t="s">
        <v>21</v>
      </c>
      <c r="C9" s="71">
        <v>88.004206000000067</v>
      </c>
      <c r="D9" s="71">
        <v>811.25049000000001</v>
      </c>
      <c r="E9" s="71">
        <v>665.86426400000005</v>
      </c>
      <c r="F9" s="12">
        <f t="shared" si="0"/>
        <v>21.834213646882237</v>
      </c>
      <c r="G9" s="75">
        <v>611</v>
      </c>
      <c r="H9" s="75">
        <v>631484.35</v>
      </c>
      <c r="I9" s="75">
        <v>103</v>
      </c>
      <c r="J9" s="72">
        <v>21.067285999999996</v>
      </c>
      <c r="K9" s="72">
        <v>194.312995</v>
      </c>
      <c r="L9" s="72">
        <v>265.96515599999998</v>
      </c>
      <c r="M9" s="31">
        <f t="shared" si="1"/>
        <v>-26.940431625562255</v>
      </c>
      <c r="N9" s="109">
        <f t="shared" si="2"/>
        <v>70.067494073979944</v>
      </c>
    </row>
    <row r="10" spans="1:14">
      <c r="A10" s="293"/>
      <c r="B10" s="195" t="s">
        <v>22</v>
      </c>
      <c r="C10" s="71">
        <v>57.955101000000013</v>
      </c>
      <c r="D10" s="71">
        <v>507.09274900000003</v>
      </c>
      <c r="E10" s="71">
        <v>192.95552699999999</v>
      </c>
      <c r="F10" s="12">
        <f t="shared" si="0"/>
        <v>162.80291468406608</v>
      </c>
      <c r="G10" s="75">
        <v>39715</v>
      </c>
      <c r="H10" s="75">
        <v>144994.95000000001</v>
      </c>
      <c r="I10" s="75">
        <v>432</v>
      </c>
      <c r="J10" s="72">
        <v>11.050999999999995</v>
      </c>
      <c r="K10" s="72">
        <v>55.426099999999998</v>
      </c>
      <c r="L10" s="72">
        <v>88.441220000000001</v>
      </c>
      <c r="M10" s="31">
        <f t="shared" si="1"/>
        <v>-37.330014217352499</v>
      </c>
      <c r="N10" s="109">
        <f t="shared" si="2"/>
        <v>82.391882241192974</v>
      </c>
    </row>
    <row r="11" spans="1:14">
      <c r="A11" s="293"/>
      <c r="B11" s="195" t="s">
        <v>23</v>
      </c>
      <c r="C11" s="71">
        <v>2.5372699999999995</v>
      </c>
      <c r="D11" s="71">
        <v>32.641148999999999</v>
      </c>
      <c r="E11" s="71">
        <v>43.130754000000003</v>
      </c>
      <c r="F11" s="12">
        <f t="shared" si="0"/>
        <v>-24.320476753084364</v>
      </c>
      <c r="G11" s="75">
        <v>606</v>
      </c>
      <c r="H11" s="75">
        <v>4740.6400000000003</v>
      </c>
      <c r="I11" s="75">
        <v>11</v>
      </c>
      <c r="J11" s="72">
        <v>0</v>
      </c>
      <c r="K11" s="72">
        <v>13.571354999999999</v>
      </c>
      <c r="L11" s="72">
        <v>5.1346449999999999</v>
      </c>
      <c r="M11" s="31">
        <f t="shared" si="1"/>
        <v>164.3095092260516</v>
      </c>
      <c r="N11" s="109">
        <f t="shared" si="2"/>
        <v>56.721093511518639</v>
      </c>
    </row>
    <row r="12" spans="1:14">
      <c r="A12" s="293"/>
      <c r="B12" s="195" t="s">
        <v>24</v>
      </c>
      <c r="C12" s="71">
        <v>890.99166300000002</v>
      </c>
      <c r="D12" s="71">
        <v>2257.463487</v>
      </c>
      <c r="E12" s="71">
        <v>1777.126767</v>
      </c>
      <c r="F12" s="12">
        <f t="shared" si="0"/>
        <v>27.028838286582403</v>
      </c>
      <c r="G12" s="75">
        <v>2212</v>
      </c>
      <c r="H12" s="75">
        <v>1470139.57</v>
      </c>
      <c r="I12" s="75">
        <v>228</v>
      </c>
      <c r="J12" s="72">
        <v>184.93866600000001</v>
      </c>
      <c r="K12" s="72">
        <v>617.83761900000002</v>
      </c>
      <c r="L12" s="72">
        <v>1127.936946</v>
      </c>
      <c r="M12" s="31">
        <f t="shared" si="1"/>
        <v>-45.224099521605702</v>
      </c>
      <c r="N12" s="109">
        <f t="shared" si="2"/>
        <v>61.298455008914054</v>
      </c>
    </row>
    <row r="13" spans="1:14">
      <c r="A13" s="293"/>
      <c r="B13" s="195" t="s">
        <v>25</v>
      </c>
      <c r="C13" s="71">
        <v>8.2910600000004706</v>
      </c>
      <c r="D13" s="71">
        <v>4145.7098040000001</v>
      </c>
      <c r="E13" s="71">
        <v>3388.808415</v>
      </c>
      <c r="F13" s="12">
        <f t="shared" si="0"/>
        <v>22.335325468672153</v>
      </c>
      <c r="G13" s="75">
        <v>1464</v>
      </c>
      <c r="H13" s="75">
        <v>72141.929999999993</v>
      </c>
      <c r="I13" s="75">
        <v>434</v>
      </c>
      <c r="J13" s="72">
        <v>452.41650000000027</v>
      </c>
      <c r="K13" s="72">
        <v>2395.4580890000002</v>
      </c>
      <c r="L13" s="72">
        <v>1612.4422870000001</v>
      </c>
      <c r="M13" s="31">
        <f t="shared" si="1"/>
        <v>48.560857545904838</v>
      </c>
      <c r="N13" s="109">
        <f t="shared" si="2"/>
        <v>50.553075142928336</v>
      </c>
    </row>
    <row r="14" spans="1:14">
      <c r="A14" s="293"/>
      <c r="B14" s="195" t="s">
        <v>26</v>
      </c>
      <c r="C14" s="71">
        <v>92.049230999999963</v>
      </c>
      <c r="D14" s="71">
        <v>776.29075399999999</v>
      </c>
      <c r="E14" s="71">
        <v>1140.775038</v>
      </c>
      <c r="F14" s="12">
        <f t="shared" si="0"/>
        <v>-31.950583757426148</v>
      </c>
      <c r="G14" s="75">
        <v>66153</v>
      </c>
      <c r="H14" s="75">
        <v>7158435</v>
      </c>
      <c r="I14" s="75">
        <v>1394</v>
      </c>
      <c r="J14" s="72">
        <v>56.502937000000031</v>
      </c>
      <c r="K14" s="72">
        <v>384.73830200000003</v>
      </c>
      <c r="L14" s="72">
        <v>230.62233900000001</v>
      </c>
      <c r="M14" s="31">
        <f t="shared" si="1"/>
        <v>66.826120864206487</v>
      </c>
      <c r="N14" s="109">
        <f t="shared" si="2"/>
        <v>44.882586849983284</v>
      </c>
    </row>
    <row r="15" spans="1:14">
      <c r="A15" s="293"/>
      <c r="B15" s="195" t="s">
        <v>27</v>
      </c>
      <c r="C15" s="71">
        <v>12.310000000000002</v>
      </c>
      <c r="D15" s="71">
        <v>247.45</v>
      </c>
      <c r="E15" s="71">
        <v>198.800377</v>
      </c>
      <c r="F15" s="12">
        <f t="shared" si="0"/>
        <v>24.471594940687659</v>
      </c>
      <c r="G15" s="75">
        <v>121</v>
      </c>
      <c r="H15" s="75">
        <v>87207.41</v>
      </c>
      <c r="I15" s="75">
        <v>0</v>
      </c>
      <c r="J15" s="72"/>
      <c r="K15" s="87"/>
      <c r="L15" s="72"/>
      <c r="M15" s="31"/>
      <c r="N15" s="109">
        <f t="shared" si="2"/>
        <v>68.954647927543746</v>
      </c>
    </row>
    <row r="16" spans="1:14">
      <c r="A16" s="293"/>
      <c r="B16" s="14" t="s">
        <v>28</v>
      </c>
      <c r="C16" s="71">
        <v>10.358492000000012</v>
      </c>
      <c r="D16" s="71">
        <v>182.64683500000001</v>
      </c>
      <c r="E16" s="71">
        <v>122.61318799999999</v>
      </c>
      <c r="F16" s="12">
        <f t="shared" si="0"/>
        <v>48.961818854265516</v>
      </c>
      <c r="G16" s="75">
        <v>55</v>
      </c>
      <c r="H16" s="75">
        <v>36932.379999999997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93"/>
      <c r="B17" s="14" t="s">
        <v>29</v>
      </c>
      <c r="C17" s="71">
        <v>0</v>
      </c>
      <c r="D17" s="71">
        <v>8.5133910000000004</v>
      </c>
      <c r="E17" s="71">
        <v>1.7616000000000001</v>
      </c>
      <c r="F17" s="12">
        <f t="shared" si="0"/>
        <v>383.27605585831066</v>
      </c>
      <c r="G17" s="75">
        <v>2</v>
      </c>
      <c r="H17" s="75">
        <v>3898.81</v>
      </c>
      <c r="I17" s="75">
        <v>0</v>
      </c>
      <c r="J17" s="72"/>
      <c r="K17" s="72"/>
      <c r="L17" s="72"/>
      <c r="M17" s="31"/>
      <c r="N17" s="109">
        <f t="shared" si="2"/>
        <v>11.726261705303335</v>
      </c>
    </row>
    <row r="18" spans="1:14">
      <c r="A18" s="293"/>
      <c r="B18" s="14" t="s">
        <v>30</v>
      </c>
      <c r="C18" s="71">
        <v>1.2819500000000019</v>
      </c>
      <c r="D18" s="71">
        <v>55.621866000000004</v>
      </c>
      <c r="E18" s="71">
        <v>73.767281999999994</v>
      </c>
      <c r="F18" s="12">
        <f t="shared" si="0"/>
        <v>-24.598189750301483</v>
      </c>
      <c r="G18" s="75">
        <v>65</v>
      </c>
      <c r="H18" s="75">
        <v>46276.22</v>
      </c>
      <c r="I18" s="75">
        <v>0</v>
      </c>
      <c r="J18" s="72"/>
      <c r="K18" s="72"/>
      <c r="L18" s="72"/>
      <c r="M18" s="31"/>
      <c r="N18" s="109">
        <f t="shared" si="2"/>
        <v>54.655491326753406</v>
      </c>
    </row>
    <row r="19" spans="1:14" ht="14.25" thickBot="1">
      <c r="A19" s="294"/>
      <c r="B19" s="15" t="s">
        <v>31</v>
      </c>
      <c r="C19" s="16">
        <f t="shared" ref="C19:L19" si="3">C7+C9+C10+C11+C12+C13+C14+C15</f>
        <v>2113.6175999999996</v>
      </c>
      <c r="D19" s="16">
        <f t="shared" si="3"/>
        <v>16469.814231999997</v>
      </c>
      <c r="E19" s="16">
        <f t="shared" si="3"/>
        <v>14370.653512999999</v>
      </c>
      <c r="F19" s="17">
        <f t="shared" si="0"/>
        <v>14.607273893988552</v>
      </c>
      <c r="G19" s="16">
        <f t="shared" si="3"/>
        <v>168139</v>
      </c>
      <c r="H19" s="16">
        <f t="shared" si="3"/>
        <v>15942429.049999999</v>
      </c>
      <c r="I19" s="16">
        <f t="shared" si="3"/>
        <v>9721</v>
      </c>
      <c r="J19" s="16">
        <f t="shared" si="3"/>
        <v>1374.7996949999995</v>
      </c>
      <c r="K19" s="16">
        <f t="shared" si="3"/>
        <v>9402.5531749999991</v>
      </c>
      <c r="L19" s="16">
        <f t="shared" si="3"/>
        <v>7375.1530199999997</v>
      </c>
      <c r="M19" s="16">
        <f t="shared" ref="M19:M22" si="4">(K19-L19)/L19*100</f>
        <v>27.489601225928183</v>
      </c>
      <c r="N19" s="110">
        <f t="shared" si="2"/>
        <v>47.47737953808722</v>
      </c>
    </row>
    <row r="20" spans="1:14" ht="15" thickTop="1" thickBot="1">
      <c r="A20" s="269" t="s">
        <v>32</v>
      </c>
      <c r="B20" s="18" t="s">
        <v>19</v>
      </c>
      <c r="C20" s="19">
        <v>352.771006</v>
      </c>
      <c r="D20" s="19">
        <v>2113.1800149999999</v>
      </c>
      <c r="E20" s="19">
        <v>2119.7304909999998</v>
      </c>
      <c r="F20" s="201">
        <f t="shared" si="0"/>
        <v>-0.30902400224047588</v>
      </c>
      <c r="G20" s="20">
        <v>9981</v>
      </c>
      <c r="H20" s="20">
        <v>1175535.2152</v>
      </c>
      <c r="I20" s="20">
        <v>1756</v>
      </c>
      <c r="J20" s="19">
        <v>167.01897500000001</v>
      </c>
      <c r="K20" s="20">
        <v>1807.478376</v>
      </c>
      <c r="L20" s="20">
        <v>1193.541277</v>
      </c>
      <c r="M20" s="111">
        <f t="shared" si="4"/>
        <v>51.438279582851834</v>
      </c>
      <c r="N20" s="112">
        <f>D20/D202*100</f>
        <v>11.188496365540679</v>
      </c>
    </row>
    <row r="21" spans="1:14" ht="14.25" thickBot="1">
      <c r="A21" s="271"/>
      <c r="B21" s="195" t="s">
        <v>20</v>
      </c>
      <c r="C21" s="20">
        <v>92.422032000000002</v>
      </c>
      <c r="D21" s="20">
        <v>587.91183599999999</v>
      </c>
      <c r="E21" s="20">
        <v>592.00059899999997</v>
      </c>
      <c r="F21" s="12">
        <f t="shared" si="0"/>
        <v>-0.69066872684025316</v>
      </c>
      <c r="G21" s="20">
        <v>5042</v>
      </c>
      <c r="H21" s="20">
        <v>100740</v>
      </c>
      <c r="I21" s="20">
        <v>987</v>
      </c>
      <c r="J21" s="20">
        <v>58.894066000000002</v>
      </c>
      <c r="K21" s="20">
        <v>621.08884899999998</v>
      </c>
      <c r="L21" s="20">
        <v>284.00293900000003</v>
      </c>
      <c r="M21" s="31">
        <f t="shared" si="4"/>
        <v>118.69099354637309</v>
      </c>
      <c r="N21" s="109">
        <f>D21/D203*100</f>
        <v>9.7422078551965541</v>
      </c>
    </row>
    <row r="22" spans="1:14" ht="14.25" thickBot="1">
      <c r="A22" s="271"/>
      <c r="B22" s="195" t="s">
        <v>21</v>
      </c>
      <c r="C22" s="20"/>
      <c r="D22" s="20">
        <v>8.8362890000000007</v>
      </c>
      <c r="E22" s="20">
        <v>8.4320930000000001</v>
      </c>
      <c r="F22" s="12">
        <f t="shared" si="0"/>
        <v>4.7935429554678857</v>
      </c>
      <c r="G22" s="20">
        <v>6</v>
      </c>
      <c r="H22" s="20">
        <v>11887.939972</v>
      </c>
      <c r="I22" s="20">
        <v>2</v>
      </c>
      <c r="J22" s="20">
        <v>0.84550000000000003</v>
      </c>
      <c r="K22" s="20">
        <v>0.84550000000000003</v>
      </c>
      <c r="L22" s="20"/>
      <c r="M22" s="31" t="e">
        <f t="shared" si="4"/>
        <v>#DIV/0!</v>
      </c>
      <c r="N22" s="109">
        <f>D22/D204*100</f>
        <v>0.76318798543157018</v>
      </c>
    </row>
    <row r="23" spans="1:14" ht="14.25" thickBot="1">
      <c r="A23" s="271"/>
      <c r="B23" s="195" t="s">
        <v>22</v>
      </c>
      <c r="C23" s="20">
        <v>6.6527000000000003</v>
      </c>
      <c r="D23" s="20">
        <v>53.506630999999999</v>
      </c>
      <c r="E23" s="20">
        <v>25.938302</v>
      </c>
      <c r="F23" s="12">
        <f t="shared" si="0"/>
        <v>106.2842471338332</v>
      </c>
      <c r="G23" s="20">
        <v>2835</v>
      </c>
      <c r="H23" s="20">
        <v>10451.094999999999</v>
      </c>
      <c r="I23" s="20"/>
      <c r="J23" s="20"/>
      <c r="K23" s="20"/>
      <c r="L23" s="20">
        <v>0.28000000000000003</v>
      </c>
      <c r="M23" s="31"/>
      <c r="N23" s="109">
        <f>D23/D205*100</f>
        <v>8.6936996223445604</v>
      </c>
    </row>
    <row r="24" spans="1:14" ht="14.25" thickBot="1">
      <c r="A24" s="271"/>
      <c r="B24" s="195" t="s">
        <v>23</v>
      </c>
      <c r="C24" s="20"/>
      <c r="D24" s="20"/>
      <c r="E24" s="20"/>
      <c r="F24" s="12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71"/>
      <c r="B25" s="195" t="s">
        <v>24</v>
      </c>
      <c r="C25" s="21">
        <v>1.0770470000000001</v>
      </c>
      <c r="D25" s="21">
        <v>11.045543</v>
      </c>
      <c r="E25" s="20">
        <v>2.5196450000000001</v>
      </c>
      <c r="F25" s="12">
        <f>(D25-E25)/E25*100</f>
        <v>338.376953896283</v>
      </c>
      <c r="G25" s="20">
        <v>1204</v>
      </c>
      <c r="H25" s="20">
        <v>11692.7</v>
      </c>
      <c r="I25" s="20">
        <v>1</v>
      </c>
      <c r="J25" s="21"/>
      <c r="K25" s="20"/>
      <c r="L25" s="20">
        <v>22.066537</v>
      </c>
      <c r="M25" s="31">
        <f>(K25-L25)/L25*100</f>
        <v>-100</v>
      </c>
      <c r="N25" s="109">
        <f>D25/D207*100</f>
        <v>0.29992720791878996</v>
      </c>
    </row>
    <row r="26" spans="1:14" ht="14.25" thickBot="1">
      <c r="A26" s="271"/>
      <c r="B26" s="195" t="s">
        <v>25</v>
      </c>
      <c r="C26" s="22"/>
      <c r="D26" s="22">
        <v>9.6867400000000004</v>
      </c>
      <c r="E26" s="22">
        <v>7.2074199999999999</v>
      </c>
      <c r="F26" s="12"/>
      <c r="G26" s="22">
        <v>5</v>
      </c>
      <c r="H26" s="22">
        <v>484.33699999999999</v>
      </c>
      <c r="I26" s="22"/>
      <c r="J26" s="22"/>
      <c r="K26" s="22"/>
      <c r="L26" s="22"/>
      <c r="M26" s="31"/>
      <c r="N26" s="109"/>
    </row>
    <row r="27" spans="1:14" ht="14.25" thickBot="1">
      <c r="A27" s="271"/>
      <c r="B27" s="195" t="s">
        <v>26</v>
      </c>
      <c r="C27" s="20">
        <v>5.37</v>
      </c>
      <c r="D27" s="20">
        <v>55.47</v>
      </c>
      <c r="E27" s="20">
        <v>62.95</v>
      </c>
      <c r="F27" s="12">
        <f>(D27-E27)/E27*100</f>
        <v>-11.882446386020657</v>
      </c>
      <c r="G27" s="20">
        <v>18128</v>
      </c>
      <c r="H27" s="20">
        <v>2038839.95</v>
      </c>
      <c r="I27" s="20">
        <v>39</v>
      </c>
      <c r="J27" s="20">
        <v>1.762699</v>
      </c>
      <c r="K27" s="20">
        <v>34.624966999999998</v>
      </c>
      <c r="L27" s="20">
        <v>18.410782999999999</v>
      </c>
      <c r="M27" s="31">
        <f>(K27-L27)/L27*100</f>
        <v>88.068953938569592</v>
      </c>
      <c r="N27" s="109">
        <f>D27/D209*100</f>
        <v>3.2070935789717945</v>
      </c>
    </row>
    <row r="28" spans="1:14" ht="14.25" thickBot="1">
      <c r="A28" s="271"/>
      <c r="B28" s="195" t="s">
        <v>27</v>
      </c>
      <c r="C28" s="20"/>
      <c r="D28" s="20">
        <v>15.050095000000001</v>
      </c>
      <c r="E28" s="20">
        <v>2.208396</v>
      </c>
      <c r="F28" s="12"/>
      <c r="G28" s="20">
        <v>4</v>
      </c>
      <c r="H28" s="20">
        <v>5522.4310880000003</v>
      </c>
      <c r="I28" s="20"/>
      <c r="J28" s="20"/>
      <c r="K28" s="20"/>
      <c r="L28" s="20"/>
      <c r="M28" s="31"/>
      <c r="N28" s="109"/>
    </row>
    <row r="29" spans="1:14" ht="14.25" thickBot="1">
      <c r="A29" s="271"/>
      <c r="B29" s="14" t="s">
        <v>28</v>
      </c>
      <c r="C29" s="40"/>
      <c r="D29" s="40"/>
      <c r="E29" s="40"/>
      <c r="F29" s="12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71"/>
      <c r="B30" s="14" t="s">
        <v>29</v>
      </c>
      <c r="C30" s="40"/>
      <c r="D30" s="40">
        <v>15.050095000000001</v>
      </c>
      <c r="E30" s="40">
        <v>2.208396</v>
      </c>
      <c r="F30" s="12"/>
      <c r="G30" s="40">
        <v>4</v>
      </c>
      <c r="H30" s="40">
        <v>5522.4310880000003</v>
      </c>
      <c r="I30" s="40"/>
      <c r="J30" s="40"/>
      <c r="K30" s="40"/>
      <c r="L30" s="40"/>
      <c r="M30" s="31"/>
      <c r="N30" s="109"/>
    </row>
    <row r="31" spans="1:14" ht="14.25" thickBot="1">
      <c r="A31" s="271"/>
      <c r="B31" s="14" t="s">
        <v>30</v>
      </c>
      <c r="C31" s="40"/>
      <c r="D31" s="40"/>
      <c r="E31" s="40"/>
      <c r="F31" s="12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72"/>
      <c r="B32" s="15" t="s">
        <v>31</v>
      </c>
      <c r="C32" s="16">
        <f t="shared" ref="C32:L32" si="5">C20+C22+C23+C24+C25+C26+C27+C28</f>
        <v>365.87075299999998</v>
      </c>
      <c r="D32" s="16">
        <f t="shared" si="5"/>
        <v>2266.7753130000001</v>
      </c>
      <c r="E32" s="16">
        <f t="shared" si="5"/>
        <v>2228.9863469999996</v>
      </c>
      <c r="F32" s="17">
        <f t="shared" ref="F32:F38" si="6">(D32-E32)/E32*100</f>
        <v>1.6953430895106572</v>
      </c>
      <c r="G32" s="16">
        <f t="shared" si="5"/>
        <v>32163</v>
      </c>
      <c r="H32" s="16">
        <f t="shared" si="5"/>
        <v>3254413.6682600002</v>
      </c>
      <c r="I32" s="16">
        <f t="shared" si="5"/>
        <v>1798</v>
      </c>
      <c r="J32" s="16">
        <f t="shared" si="5"/>
        <v>169.627174</v>
      </c>
      <c r="K32" s="16">
        <f t="shared" si="5"/>
        <v>1842.9488429999999</v>
      </c>
      <c r="L32" s="16">
        <f t="shared" si="5"/>
        <v>1234.298597</v>
      </c>
      <c r="M32" s="16">
        <f t="shared" ref="M32:M38" si="7">(K32-L32)/L32*100</f>
        <v>49.311426544544631</v>
      </c>
      <c r="N32" s="110">
        <f>D32/D214*100</f>
        <v>6.534412006528056</v>
      </c>
    </row>
    <row r="33" spans="1:14" ht="15" thickTop="1" thickBot="1">
      <c r="A33" s="268" t="s">
        <v>33</v>
      </c>
      <c r="B33" s="18" t="s">
        <v>19</v>
      </c>
      <c r="C33" s="105">
        <v>408.46830900000032</v>
      </c>
      <c r="D33" s="105">
        <v>3684.6117410000002</v>
      </c>
      <c r="E33" s="91">
        <v>3357.8848559999997</v>
      </c>
      <c r="F33" s="201">
        <f t="shared" si="6"/>
        <v>9.7301396269199696</v>
      </c>
      <c r="G33" s="72">
        <v>23969</v>
      </c>
      <c r="H33" s="72">
        <v>4839910.8338499898</v>
      </c>
      <c r="I33" s="72">
        <v>1607</v>
      </c>
      <c r="J33" s="72">
        <v>302</v>
      </c>
      <c r="K33" s="72">
        <v>1534</v>
      </c>
      <c r="L33" s="72">
        <v>1939</v>
      </c>
      <c r="M33" s="111">
        <f t="shared" si="7"/>
        <v>-20.887055183084062</v>
      </c>
      <c r="N33" s="112">
        <f t="shared" ref="N33:N38" si="8">D33/D202*100</f>
        <v>19.508638535277374</v>
      </c>
    </row>
    <row r="34" spans="1:14" ht="14.25" thickBot="1">
      <c r="A34" s="271"/>
      <c r="B34" s="195" t="s">
        <v>20</v>
      </c>
      <c r="C34" s="105">
        <v>131.1273010000001</v>
      </c>
      <c r="D34" s="105">
        <v>1100.2215229999999</v>
      </c>
      <c r="E34" s="91">
        <v>1017.0369519999999</v>
      </c>
      <c r="F34" s="12">
        <f t="shared" si="6"/>
        <v>8.1791099956022055</v>
      </c>
      <c r="G34" s="72">
        <v>11733</v>
      </c>
      <c r="H34" s="72">
        <v>234660</v>
      </c>
      <c r="I34" s="72">
        <v>917</v>
      </c>
      <c r="J34" s="72">
        <v>95.8</v>
      </c>
      <c r="K34" s="72">
        <v>535</v>
      </c>
      <c r="L34" s="72">
        <v>547</v>
      </c>
      <c r="M34" s="31">
        <f t="shared" si="7"/>
        <v>-2.1937842778793417</v>
      </c>
      <c r="N34" s="109">
        <f t="shared" si="8"/>
        <v>18.231622681307808</v>
      </c>
    </row>
    <row r="35" spans="1:14" ht="14.25" thickBot="1">
      <c r="A35" s="271"/>
      <c r="B35" s="195" t="s">
        <v>21</v>
      </c>
      <c r="C35" s="105">
        <v>1.723555000000033</v>
      </c>
      <c r="D35" s="105">
        <v>179.25621600000005</v>
      </c>
      <c r="E35" s="91">
        <v>171.096225</v>
      </c>
      <c r="F35" s="12">
        <f t="shared" si="6"/>
        <v>4.7692408175575167</v>
      </c>
      <c r="G35" s="72">
        <v>1695</v>
      </c>
      <c r="H35" s="72">
        <v>412250.07407099975</v>
      </c>
      <c r="I35" s="72">
        <v>4</v>
      </c>
      <c r="J35" s="72">
        <v>2</v>
      </c>
      <c r="K35" s="72">
        <v>3</v>
      </c>
      <c r="L35" s="72">
        <v>4</v>
      </c>
      <c r="M35" s="31">
        <f t="shared" si="7"/>
        <v>-25</v>
      </c>
      <c r="N35" s="109">
        <f t="shared" si="8"/>
        <v>15.48231280859266</v>
      </c>
    </row>
    <row r="36" spans="1:14" ht="14.25" thickBot="1">
      <c r="A36" s="271"/>
      <c r="B36" s="195" t="s">
        <v>22</v>
      </c>
      <c r="C36" s="105">
        <v>0.5685120000000019</v>
      </c>
      <c r="D36" s="105">
        <v>23.362075999999998</v>
      </c>
      <c r="E36" s="91">
        <v>10.467381999999999</v>
      </c>
      <c r="F36" s="12">
        <f t="shared" si="6"/>
        <v>123.18929413295511</v>
      </c>
      <c r="G36" s="72">
        <v>721</v>
      </c>
      <c r="H36" s="72">
        <v>129272.63999999972</v>
      </c>
      <c r="I36" s="72">
        <v>12</v>
      </c>
      <c r="J36" s="72">
        <v>2</v>
      </c>
      <c r="K36" s="72">
        <v>4</v>
      </c>
      <c r="L36" s="72">
        <v>18</v>
      </c>
      <c r="M36" s="31">
        <f t="shared" si="7"/>
        <v>-77.777777777777786</v>
      </c>
      <c r="N36" s="109">
        <f t="shared" si="8"/>
        <v>3.7958448794577424</v>
      </c>
    </row>
    <row r="37" spans="1:14" ht="14.25" thickBot="1">
      <c r="A37" s="271"/>
      <c r="B37" s="195" t="s">
        <v>23</v>
      </c>
      <c r="C37" s="105">
        <v>1.886799999999994E-2</v>
      </c>
      <c r="D37" s="105">
        <v>0.35849599999999998</v>
      </c>
      <c r="E37" s="91">
        <v>7.1454000000000013</v>
      </c>
      <c r="F37" s="12">
        <f t="shared" si="6"/>
        <v>-94.982842108209482</v>
      </c>
      <c r="G37" s="72">
        <v>531</v>
      </c>
      <c r="H37" s="72">
        <v>20493</v>
      </c>
      <c r="I37" s="72">
        <v>1</v>
      </c>
      <c r="J37" s="72">
        <v>1</v>
      </c>
      <c r="K37" s="72">
        <v>1</v>
      </c>
      <c r="L37" s="72">
        <v>44</v>
      </c>
      <c r="M37" s="31">
        <f t="shared" si="7"/>
        <v>-97.727272727272734</v>
      </c>
      <c r="N37" s="109">
        <f t="shared" si="8"/>
        <v>0.6229647473348866</v>
      </c>
    </row>
    <row r="38" spans="1:14" ht="14.25" thickBot="1">
      <c r="A38" s="271"/>
      <c r="B38" s="195" t="s">
        <v>24</v>
      </c>
      <c r="C38" s="105">
        <v>6.5679400000000214</v>
      </c>
      <c r="D38" s="105">
        <v>540.67292300000008</v>
      </c>
      <c r="E38" s="91">
        <v>426.00565399999999</v>
      </c>
      <c r="F38" s="12">
        <f t="shared" si="6"/>
        <v>26.916842047359328</v>
      </c>
      <c r="G38" s="72">
        <v>512</v>
      </c>
      <c r="H38" s="72">
        <v>383588.6999999999</v>
      </c>
      <c r="I38" s="72">
        <v>33</v>
      </c>
      <c r="J38" s="72">
        <v>5.3789720000000001</v>
      </c>
      <c r="K38" s="72">
        <v>58.105505000000001</v>
      </c>
      <c r="L38" s="72">
        <v>332</v>
      </c>
      <c r="M38" s="31">
        <f t="shared" si="7"/>
        <v>-82.498341867469875</v>
      </c>
      <c r="N38" s="109">
        <f t="shared" si="8"/>
        <v>14.681262858030697</v>
      </c>
    </row>
    <row r="39" spans="1:14" ht="14.25" thickBot="1">
      <c r="A39" s="271"/>
      <c r="B39" s="195" t="s">
        <v>25</v>
      </c>
      <c r="C39" s="105">
        <v>0</v>
      </c>
      <c r="D39" s="105">
        <v>0</v>
      </c>
      <c r="E39" s="91">
        <v>0</v>
      </c>
      <c r="F39" s="12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71"/>
      <c r="B40" s="195" t="s">
        <v>26</v>
      </c>
      <c r="C40" s="105">
        <v>50.067631999999492</v>
      </c>
      <c r="D40" s="105">
        <v>359.1726469999997</v>
      </c>
      <c r="E40" s="91">
        <v>325.73166900000041</v>
      </c>
      <c r="F40" s="12">
        <f>(D40-E40)/E40*100</f>
        <v>10.266419013743256</v>
      </c>
      <c r="G40" s="72">
        <v>10905</v>
      </c>
      <c r="H40" s="72">
        <v>9031654.7366997711</v>
      </c>
      <c r="I40" s="74">
        <v>4</v>
      </c>
      <c r="J40" s="72">
        <v>30.1</v>
      </c>
      <c r="K40" s="74">
        <v>30.1</v>
      </c>
      <c r="L40" s="72">
        <v>17.100000000000001</v>
      </c>
      <c r="M40" s="31">
        <f>(K40-L40)/L40*100</f>
        <v>76.023391812865498</v>
      </c>
      <c r="N40" s="109">
        <f>D40/D209*100</f>
        <v>20.766185143969746</v>
      </c>
    </row>
    <row r="41" spans="1:14" ht="14.25" thickBot="1">
      <c r="A41" s="271"/>
      <c r="B41" s="195" t="s">
        <v>27</v>
      </c>
      <c r="C41" s="105">
        <v>0</v>
      </c>
      <c r="D41" s="105"/>
      <c r="E41" s="91">
        <v>0</v>
      </c>
      <c r="F41" s="12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71"/>
      <c r="B42" s="14" t="s">
        <v>28</v>
      </c>
      <c r="C42" s="105">
        <v>0</v>
      </c>
      <c r="D42" s="105"/>
      <c r="E42" s="91">
        <v>0</v>
      </c>
      <c r="F42" s="12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71"/>
      <c r="B43" s="14" t="s">
        <v>29</v>
      </c>
      <c r="C43" s="105">
        <v>0</v>
      </c>
      <c r="D43" s="105"/>
      <c r="E43" s="91">
        <v>0</v>
      </c>
      <c r="F43" s="12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71"/>
      <c r="B44" s="14" t="s">
        <v>30</v>
      </c>
      <c r="C44" s="105">
        <v>0</v>
      </c>
      <c r="D44" s="105"/>
      <c r="E44" s="91">
        <v>0</v>
      </c>
      <c r="F44" s="12"/>
      <c r="G44" s="72">
        <v>20</v>
      </c>
      <c r="H44" s="72">
        <v>324.33004300000005</v>
      </c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72"/>
      <c r="B45" s="15" t="s">
        <v>31</v>
      </c>
      <c r="C45" s="16">
        <f t="shared" ref="C45:L45" si="9">C33+C35+C36+C37+C38+C39+C40+C41</f>
        <v>467.41481599999986</v>
      </c>
      <c r="D45" s="16">
        <f t="shared" si="9"/>
        <v>4787.4340990000001</v>
      </c>
      <c r="E45" s="16">
        <f t="shared" si="9"/>
        <v>4298.3311860000003</v>
      </c>
      <c r="F45" s="17">
        <f>(D45-E45)/E45*100</f>
        <v>11.37890245854126</v>
      </c>
      <c r="G45" s="16">
        <f t="shared" si="9"/>
        <v>38333</v>
      </c>
      <c r="H45" s="16">
        <f t="shared" si="9"/>
        <v>14817169.984620761</v>
      </c>
      <c r="I45" s="16">
        <f t="shared" si="9"/>
        <v>1661</v>
      </c>
      <c r="J45" s="16">
        <f t="shared" si="9"/>
        <v>342.478972</v>
      </c>
      <c r="K45" s="16">
        <f t="shared" si="9"/>
        <v>1630.2055049999999</v>
      </c>
      <c r="L45" s="16">
        <f t="shared" si="9"/>
        <v>2354.1</v>
      </c>
      <c r="M45" s="16">
        <f t="shared" ref="M45:M49" si="10">(K45-L45)/L45*100</f>
        <v>-30.750371479546324</v>
      </c>
      <c r="N45" s="110">
        <f>D45/D214*100</f>
        <v>13.800691527545073</v>
      </c>
    </row>
    <row r="46" spans="1:14" ht="14.25" thickTop="1">
      <c r="A46" s="268" t="s">
        <v>34</v>
      </c>
      <c r="B46" s="18" t="s">
        <v>19</v>
      </c>
      <c r="C46" s="120">
        <v>153.26478800000001</v>
      </c>
      <c r="D46" s="120">
        <v>1339.3063629999999</v>
      </c>
      <c r="E46" s="120">
        <v>1256.607154</v>
      </c>
      <c r="F46" s="201">
        <f>(D46-E46)/E46*100</f>
        <v>6.5811505796981864</v>
      </c>
      <c r="G46" s="121">
        <v>9054</v>
      </c>
      <c r="H46" s="121">
        <v>902195.31131999998</v>
      </c>
      <c r="I46" s="121">
        <v>453</v>
      </c>
      <c r="J46" s="121">
        <v>157.971531</v>
      </c>
      <c r="K46" s="121">
        <v>986.71448999999996</v>
      </c>
      <c r="L46" s="121">
        <v>650.25831100000005</v>
      </c>
      <c r="M46" s="111">
        <f t="shared" si="10"/>
        <v>51.741926755627411</v>
      </c>
      <c r="N46" s="112">
        <f>D46/D202*100</f>
        <v>7.0911253506109873</v>
      </c>
    </row>
    <row r="47" spans="1:14">
      <c r="A47" s="269"/>
      <c r="B47" s="195" t="s">
        <v>20</v>
      </c>
      <c r="C47" s="121">
        <v>55.551532000000002</v>
      </c>
      <c r="D47" s="121">
        <v>450.71888200000001</v>
      </c>
      <c r="E47" s="121">
        <v>445.43967500000002</v>
      </c>
      <c r="F47" s="12">
        <f>(D47-E47)/E47*100</f>
        <v>1.1851676660818291</v>
      </c>
      <c r="G47" s="121">
        <v>4652</v>
      </c>
      <c r="H47" s="121">
        <v>92860</v>
      </c>
      <c r="I47" s="121">
        <v>202</v>
      </c>
      <c r="J47" s="121">
        <v>93.365127000000001</v>
      </c>
      <c r="K47" s="121">
        <v>427.65887199999997</v>
      </c>
      <c r="L47" s="121">
        <v>246.18086199999999</v>
      </c>
      <c r="M47" s="31">
        <f t="shared" si="10"/>
        <v>73.717350945013749</v>
      </c>
      <c r="N47" s="109">
        <f>D47/D203*100</f>
        <v>7.468801891421367</v>
      </c>
    </row>
    <row r="48" spans="1:14">
      <c r="A48" s="269"/>
      <c r="B48" s="195" t="s">
        <v>21</v>
      </c>
      <c r="C48" s="121">
        <v>9.4579170000000001</v>
      </c>
      <c r="D48" s="121">
        <v>73.197723999999994</v>
      </c>
      <c r="E48" s="121">
        <v>54.348699000000003</v>
      </c>
      <c r="F48" s="12">
        <f>(D48-E48)/E48*100</f>
        <v>34.68164895722709</v>
      </c>
      <c r="G48" s="121">
        <v>105</v>
      </c>
      <c r="H48" s="121">
        <v>47463.804479999999</v>
      </c>
      <c r="I48" s="121">
        <v>5</v>
      </c>
      <c r="J48" s="121">
        <v>8.3379999999999992</v>
      </c>
      <c r="K48" s="121">
        <v>34.775570000000002</v>
      </c>
      <c r="L48" s="121">
        <v>18.029599999999999</v>
      </c>
      <c r="M48" s="31">
        <f t="shared" si="10"/>
        <v>92.880429959621978</v>
      </c>
      <c r="N48" s="109">
        <f>D48/D204*100</f>
        <v>6.3220684065150063</v>
      </c>
    </row>
    <row r="49" spans="1:14">
      <c r="A49" s="269"/>
      <c r="B49" s="195" t="s">
        <v>22</v>
      </c>
      <c r="C49" s="121">
        <v>1.896234</v>
      </c>
      <c r="D49" s="121">
        <v>4.5101050000000003</v>
      </c>
      <c r="E49" s="121">
        <v>3.5088759999999999</v>
      </c>
      <c r="F49" s="12">
        <f>(D49-E49)/E49*100</f>
        <v>28.534180176215983</v>
      </c>
      <c r="G49" s="121">
        <v>189</v>
      </c>
      <c r="H49" s="121">
        <v>82382.7</v>
      </c>
      <c r="I49" s="121">
        <v>1</v>
      </c>
      <c r="J49" s="121">
        <v>0</v>
      </c>
      <c r="K49" s="121">
        <v>0.48</v>
      </c>
      <c r="L49" s="121">
        <v>1.0549999999999999</v>
      </c>
      <c r="M49" s="31">
        <f t="shared" si="10"/>
        <v>-54.502369668246445</v>
      </c>
      <c r="N49" s="109">
        <f>D49/D205*100</f>
        <v>0.73279698987653163</v>
      </c>
    </row>
    <row r="50" spans="1:14">
      <c r="A50" s="269"/>
      <c r="B50" s="195" t="s">
        <v>23</v>
      </c>
      <c r="C50" s="121">
        <v>0.14151</v>
      </c>
      <c r="D50" s="121">
        <v>0.28301999999999999</v>
      </c>
      <c r="E50" s="121">
        <v>0.108491</v>
      </c>
      <c r="F50" s="12"/>
      <c r="G50" s="121">
        <v>60</v>
      </c>
      <c r="H50" s="121">
        <v>30</v>
      </c>
      <c r="I50" s="121">
        <v>0</v>
      </c>
      <c r="J50" s="121">
        <v>0</v>
      </c>
      <c r="K50" s="121">
        <v>0</v>
      </c>
      <c r="L50" s="121">
        <v>0</v>
      </c>
      <c r="M50" s="31"/>
      <c r="N50" s="109"/>
    </row>
    <row r="51" spans="1:14">
      <c r="A51" s="269"/>
      <c r="B51" s="195" t="s">
        <v>24</v>
      </c>
      <c r="C51" s="121">
        <v>47.289648</v>
      </c>
      <c r="D51" s="121">
        <v>333.06121200000001</v>
      </c>
      <c r="E51" s="121">
        <v>108.666144</v>
      </c>
      <c r="F51" s="12">
        <f>(D51-E51)/E51*100</f>
        <v>206.49952205905086</v>
      </c>
      <c r="G51" s="121">
        <v>777</v>
      </c>
      <c r="H51" s="121">
        <v>243441.368024</v>
      </c>
      <c r="I51" s="121">
        <v>41</v>
      </c>
      <c r="J51" s="121">
        <v>1.9709000000000001</v>
      </c>
      <c r="K51" s="121">
        <v>41.615122999999997</v>
      </c>
      <c r="L51" s="121">
        <v>18.056913999999999</v>
      </c>
      <c r="M51" s="31">
        <f>(K51-L51)/L51*100</f>
        <v>130.46641856964041</v>
      </c>
      <c r="N51" s="109">
        <f>D51/D207*100</f>
        <v>9.0438396175912938</v>
      </c>
    </row>
    <row r="52" spans="1:14">
      <c r="A52" s="269"/>
      <c r="B52" s="195" t="s">
        <v>25</v>
      </c>
      <c r="C52" s="123">
        <v>367.12981600000001</v>
      </c>
      <c r="D52" s="123">
        <v>2512.4710660000001</v>
      </c>
      <c r="E52" s="123">
        <v>1853.3231720000001</v>
      </c>
      <c r="F52" s="12">
        <f>(D52-E52)/E52*100</f>
        <v>35.565728846344982</v>
      </c>
      <c r="G52" s="123">
        <v>929</v>
      </c>
      <c r="H52" s="123">
        <v>61266.552915</v>
      </c>
      <c r="I52" s="123">
        <v>872</v>
      </c>
      <c r="J52" s="123">
        <v>189.72179399999999</v>
      </c>
      <c r="K52" s="123">
        <v>694.55778699999996</v>
      </c>
      <c r="L52" s="123">
        <v>377.775913</v>
      </c>
      <c r="M52" s="31">
        <f t="shared" ref="M52:M54" si="11">(K52-L52)/L52*100</f>
        <v>83.854439390898904</v>
      </c>
      <c r="N52" s="109">
        <f>D52/D208*100</f>
        <v>30.637247805281088</v>
      </c>
    </row>
    <row r="53" spans="1:14">
      <c r="A53" s="269"/>
      <c r="B53" s="195" t="s">
        <v>26</v>
      </c>
      <c r="C53" s="121">
        <v>13.30063</v>
      </c>
      <c r="D53" s="121">
        <v>109.85391</v>
      </c>
      <c r="E53" s="121">
        <v>68.839753999999999</v>
      </c>
      <c r="F53" s="12">
        <f>(D53-E53)/E53*100</f>
        <v>59.579172813429871</v>
      </c>
      <c r="G53" s="121">
        <v>1784</v>
      </c>
      <c r="H53" s="121">
        <v>456567.18</v>
      </c>
      <c r="I53" s="121">
        <v>8</v>
      </c>
      <c r="J53" s="121">
        <v>0.496</v>
      </c>
      <c r="K53" s="121">
        <v>44.304805000000002</v>
      </c>
      <c r="L53" s="121">
        <v>71.600859999999997</v>
      </c>
      <c r="M53" s="31">
        <f t="shared" si="11"/>
        <v>-38.12252394733806</v>
      </c>
      <c r="N53" s="109">
        <f>D53/D209*100</f>
        <v>6.3513929941580196</v>
      </c>
    </row>
    <row r="54" spans="1:14">
      <c r="A54" s="269"/>
      <c r="B54" s="195" t="s">
        <v>27</v>
      </c>
      <c r="C54" s="121">
        <v>0.45386799999999999</v>
      </c>
      <c r="D54" s="121">
        <v>51.119100000000003</v>
      </c>
      <c r="E54" s="121">
        <v>44.794240000000002</v>
      </c>
      <c r="F54" s="12">
        <f>(D54-E54)/E54*100</f>
        <v>14.119806475118232</v>
      </c>
      <c r="G54" s="121">
        <v>24</v>
      </c>
      <c r="H54" s="121">
        <v>5366.530162</v>
      </c>
      <c r="I54" s="121">
        <v>2</v>
      </c>
      <c r="J54" s="121">
        <v>0.23288600000000001</v>
      </c>
      <c r="K54" s="121">
        <v>1.280886</v>
      </c>
      <c r="L54" s="121">
        <v>0.42304000000000003</v>
      </c>
      <c r="M54" s="31">
        <f t="shared" si="11"/>
        <v>202.78129727685322</v>
      </c>
      <c r="N54" s="109">
        <f>D54/D210*100</f>
        <v>14.244896111832295</v>
      </c>
    </row>
    <row r="55" spans="1:14">
      <c r="A55" s="269"/>
      <c r="B55" s="14" t="s">
        <v>28</v>
      </c>
      <c r="C55" s="122">
        <v>0</v>
      </c>
      <c r="D55" s="122">
        <v>0</v>
      </c>
      <c r="E55" s="122">
        <v>0</v>
      </c>
      <c r="F55" s="12"/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31"/>
      <c r="N55" s="109"/>
    </row>
    <row r="56" spans="1:14">
      <c r="A56" s="269"/>
      <c r="B56" s="14" t="s">
        <v>29</v>
      </c>
      <c r="C56" s="122">
        <v>0.45386799999999999</v>
      </c>
      <c r="D56" s="122">
        <v>20.7272</v>
      </c>
      <c r="E56" s="122">
        <v>8.9879979999999993</v>
      </c>
      <c r="F56" s="12">
        <f>(D56-E56)/E56*100</f>
        <v>130.60975313968697</v>
      </c>
      <c r="G56" s="122">
        <v>21</v>
      </c>
      <c r="H56" s="122">
        <v>5273.3340099999996</v>
      </c>
      <c r="I56" s="122">
        <v>2</v>
      </c>
      <c r="J56" s="122">
        <v>0</v>
      </c>
      <c r="K56" s="122">
        <v>1.048</v>
      </c>
      <c r="L56" s="122">
        <v>0.42304000000000003</v>
      </c>
      <c r="M56" s="31">
        <f>(K56-L56)/L56*100</f>
        <v>147.7307110438729</v>
      </c>
      <c r="N56" s="109">
        <f>D56/D212*100</f>
        <v>28.549443061896639</v>
      </c>
    </row>
    <row r="57" spans="1:14">
      <c r="A57" s="269"/>
      <c r="B57" s="14" t="s">
        <v>30</v>
      </c>
      <c r="C57" s="122">
        <v>0</v>
      </c>
      <c r="D57" s="122">
        <v>30.3919</v>
      </c>
      <c r="E57" s="122">
        <v>35.806241999999997</v>
      </c>
      <c r="F57" s="12"/>
      <c r="G57" s="122">
        <v>3</v>
      </c>
      <c r="H57" s="122">
        <v>93.196151999999998</v>
      </c>
      <c r="I57" s="122">
        <v>0</v>
      </c>
      <c r="J57" s="122">
        <v>0.23288600000000001</v>
      </c>
      <c r="K57" s="122">
        <v>0.23288600000000001</v>
      </c>
      <c r="L57" s="122">
        <v>0</v>
      </c>
      <c r="M57" s="31" t="e">
        <f>(K57-L57)/L57*100</f>
        <v>#DIV/0!</v>
      </c>
      <c r="N57" s="109"/>
    </row>
    <row r="58" spans="1:14" ht="14.25" thickBot="1">
      <c r="A58" s="270"/>
      <c r="B58" s="15" t="s">
        <v>31</v>
      </c>
      <c r="C58" s="16">
        <f t="shared" ref="C58:L58" si="12">C46+C48+C49+C50+C51+C52+C53+C54</f>
        <v>592.93441100000007</v>
      </c>
      <c r="D58" s="16">
        <f t="shared" si="12"/>
        <v>4423.8024999999998</v>
      </c>
      <c r="E58" s="16">
        <f t="shared" si="12"/>
        <v>3390.1965300000006</v>
      </c>
      <c r="F58" s="17">
        <f>(D58-E58)/E58*100</f>
        <v>30.488084122957883</v>
      </c>
      <c r="G58" s="16">
        <f t="shared" si="12"/>
        <v>12922</v>
      </c>
      <c r="H58" s="16">
        <f t="shared" si="12"/>
        <v>1798713.4469009999</v>
      </c>
      <c r="I58" s="16">
        <f t="shared" si="12"/>
        <v>1382</v>
      </c>
      <c r="J58" s="16">
        <f t="shared" si="12"/>
        <v>358.73111099999994</v>
      </c>
      <c r="K58" s="16">
        <f t="shared" si="12"/>
        <v>1803.7286609999999</v>
      </c>
      <c r="L58" s="16">
        <f t="shared" si="12"/>
        <v>1137.1996379999998</v>
      </c>
      <c r="M58" s="16">
        <f t="shared" ref="M58:M60" si="13">(K58-L58)/L58*100</f>
        <v>58.61143467933465</v>
      </c>
      <c r="N58" s="110">
        <f>D58/D214*100</f>
        <v>12.752454116085934</v>
      </c>
    </row>
    <row r="59" spans="1:14" ht="15" thickTop="1" thickBot="1">
      <c r="A59" s="271" t="s">
        <v>35</v>
      </c>
      <c r="B59" s="195" t="s">
        <v>19</v>
      </c>
      <c r="C59" s="67">
        <v>13.871776000000001</v>
      </c>
      <c r="D59" s="67">
        <v>113.590631</v>
      </c>
      <c r="E59" s="67">
        <v>106.617772</v>
      </c>
      <c r="F59" s="12">
        <f>(D59-E59)/E59*100</f>
        <v>6.5400531911321504</v>
      </c>
      <c r="G59" s="68">
        <v>950</v>
      </c>
      <c r="H59" s="68">
        <v>94051.893505999993</v>
      </c>
      <c r="I59" s="68">
        <v>93</v>
      </c>
      <c r="J59" s="68">
        <v>20.069835000000001</v>
      </c>
      <c r="K59" s="68">
        <v>72.372300999999993</v>
      </c>
      <c r="L59" s="68">
        <v>18.250305000000001</v>
      </c>
      <c r="M59" s="31">
        <f t="shared" si="13"/>
        <v>296.55392608507088</v>
      </c>
      <c r="N59" s="109">
        <f>D59/D202*100</f>
        <v>0.60141982844891351</v>
      </c>
    </row>
    <row r="60" spans="1:14" ht="14.25" thickBot="1">
      <c r="A60" s="271"/>
      <c r="B60" s="195" t="s">
        <v>20</v>
      </c>
      <c r="C60" s="68">
        <v>4.5317040000000004</v>
      </c>
      <c r="D60" s="68">
        <v>37.883910999999998</v>
      </c>
      <c r="E60" s="68">
        <v>40.970267999999997</v>
      </c>
      <c r="F60" s="12">
        <f>(D60-E60)/E60*100</f>
        <v>-7.5331628292009221</v>
      </c>
      <c r="G60" s="68">
        <v>463</v>
      </c>
      <c r="H60" s="68">
        <v>9240</v>
      </c>
      <c r="I60" s="68">
        <v>48</v>
      </c>
      <c r="J60" s="68">
        <v>14.101022</v>
      </c>
      <c r="K60" s="68">
        <v>57.067759000000002</v>
      </c>
      <c r="L60" s="68">
        <v>3.920715</v>
      </c>
      <c r="M60" s="31">
        <f t="shared" si="13"/>
        <v>1355.5446901904372</v>
      </c>
      <c r="N60" s="109">
        <f>D60/D203*100</f>
        <v>0.62776918702784401</v>
      </c>
    </row>
    <row r="61" spans="1:14" ht="14.25" thickBot="1">
      <c r="A61" s="271"/>
      <c r="B61" s="195" t="s">
        <v>21</v>
      </c>
      <c r="C61" s="68"/>
      <c r="D61" s="68">
        <v>1.2158690000000001</v>
      </c>
      <c r="E61" s="68">
        <v>1.3</v>
      </c>
      <c r="F61" s="12">
        <f>(D61-E61)/E61*100</f>
        <v>-6.4716153846153812</v>
      </c>
      <c r="G61" s="68">
        <v>1</v>
      </c>
      <c r="H61" s="68">
        <v>546.11080000000004</v>
      </c>
      <c r="I61" s="68">
        <v>1</v>
      </c>
      <c r="J61" s="68"/>
      <c r="K61" s="68">
        <v>0.35025499999999998</v>
      </c>
      <c r="L61" s="68"/>
      <c r="M61" s="31"/>
      <c r="N61" s="109">
        <f>D61/D204*100</f>
        <v>0.10501428967055038</v>
      </c>
    </row>
    <row r="62" spans="1:14" ht="14.25" thickBot="1">
      <c r="A62" s="271"/>
      <c r="B62" s="195" t="s">
        <v>22</v>
      </c>
      <c r="C62" s="68"/>
      <c r="D62" s="68"/>
      <c r="E62" s="68">
        <v>0.53302300000000002</v>
      </c>
      <c r="F62" s="12"/>
      <c r="G62" s="68"/>
      <c r="H62" s="68"/>
      <c r="I62" s="68"/>
      <c r="J62" s="68"/>
      <c r="K62" s="68"/>
      <c r="L62" s="68"/>
      <c r="M62" s="31"/>
      <c r="N62" s="109"/>
    </row>
    <row r="63" spans="1:14" ht="14.25" thickBot="1">
      <c r="A63" s="271"/>
      <c r="B63" s="195" t="s">
        <v>23</v>
      </c>
      <c r="C63" s="68"/>
      <c r="D63" s="68"/>
      <c r="E63" s="68"/>
      <c r="F63" s="12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71"/>
      <c r="B64" s="195" t="s">
        <v>24</v>
      </c>
      <c r="C64" s="68">
        <v>4.7915590000000003</v>
      </c>
      <c r="D64" s="68">
        <v>53.968257999999999</v>
      </c>
      <c r="E64" s="68">
        <v>43.135126</v>
      </c>
      <c r="F64" s="12">
        <f>(D64-E64)/E64*100</f>
        <v>25.114409078114203</v>
      </c>
      <c r="G64" s="68">
        <v>25</v>
      </c>
      <c r="H64" s="68">
        <v>61445.486360000003</v>
      </c>
      <c r="I64" s="68">
        <v>2</v>
      </c>
      <c r="J64" s="68"/>
      <c r="K64" s="68">
        <v>0.39040799999999998</v>
      </c>
      <c r="L64" s="68">
        <v>9.2230999999999994E-2</v>
      </c>
      <c r="M64" s="31"/>
      <c r="N64" s="109">
        <f>D64/D207*100</f>
        <v>1.4654371395033183</v>
      </c>
    </row>
    <row r="65" spans="1:14" ht="14.25" thickBot="1">
      <c r="A65" s="271"/>
      <c r="B65" s="195" t="s">
        <v>25</v>
      </c>
      <c r="C65" s="69"/>
      <c r="D65" s="69"/>
      <c r="E65" s="69"/>
      <c r="F65" s="12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71"/>
      <c r="B66" s="195" t="s">
        <v>26</v>
      </c>
      <c r="C66" s="68">
        <v>1.1429990000000001</v>
      </c>
      <c r="D66" s="70">
        <v>35.601720999999998</v>
      </c>
      <c r="E66" s="68">
        <v>20.814841999999999</v>
      </c>
      <c r="F66" s="12">
        <f>(D66-E66)/E66*100</f>
        <v>71.040073232359873</v>
      </c>
      <c r="G66" s="68">
        <v>178</v>
      </c>
      <c r="H66" s="68">
        <v>88988.38</v>
      </c>
      <c r="I66" s="68">
        <v>16</v>
      </c>
      <c r="J66" s="68"/>
      <c r="K66" s="68">
        <v>5.1840029999999997</v>
      </c>
      <c r="L66" s="68">
        <v>2.6757089999999999</v>
      </c>
      <c r="M66" s="31">
        <f>(K66-L66)/L66*100</f>
        <v>93.743153683752595</v>
      </c>
      <c r="N66" s="109">
        <f>D66/D209*100</f>
        <v>2.0583748119604341</v>
      </c>
    </row>
    <row r="67" spans="1:14" ht="14.25" thickBot="1">
      <c r="A67" s="271"/>
      <c r="B67" s="195" t="s">
        <v>27</v>
      </c>
      <c r="C67" s="31"/>
      <c r="D67" s="31"/>
      <c r="E67" s="31"/>
      <c r="F67" s="12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71"/>
      <c r="B68" s="14" t="s">
        <v>28</v>
      </c>
      <c r="C68" s="34"/>
      <c r="D68" s="34"/>
      <c r="E68" s="34"/>
      <c r="F68" s="12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71"/>
      <c r="B69" s="14" t="s">
        <v>29</v>
      </c>
      <c r="C69" s="34"/>
      <c r="D69" s="34"/>
      <c r="E69" s="34"/>
      <c r="F69" s="12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71"/>
      <c r="B70" s="14" t="s">
        <v>30</v>
      </c>
      <c r="C70" s="34"/>
      <c r="D70" s="34"/>
      <c r="E70" s="34"/>
      <c r="F70" s="12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72"/>
      <c r="B71" s="15" t="s">
        <v>31</v>
      </c>
      <c r="C71" s="16">
        <f t="shared" ref="C71:L71" si="14">C59+C61+C62+C63+C64+C65+C66+C67</f>
        <v>19.806334</v>
      </c>
      <c r="D71" s="16">
        <f t="shared" si="14"/>
        <v>204.37647899999999</v>
      </c>
      <c r="E71" s="16">
        <f t="shared" si="14"/>
        <v>172.40076299999998</v>
      </c>
      <c r="F71" s="17">
        <f t="shared" ref="F71:F77" si="15">(D71-E71)/E71*100</f>
        <v>18.547316986062302</v>
      </c>
      <c r="G71" s="16">
        <f t="shared" si="14"/>
        <v>1154</v>
      </c>
      <c r="H71" s="16">
        <f t="shared" si="14"/>
        <v>245031.870666</v>
      </c>
      <c r="I71" s="16">
        <f t="shared" si="14"/>
        <v>112</v>
      </c>
      <c r="J71" s="16">
        <f t="shared" si="14"/>
        <v>20.069835000000001</v>
      </c>
      <c r="K71" s="16">
        <f t="shared" si="14"/>
        <v>78.296966999999995</v>
      </c>
      <c r="L71" s="16">
        <f t="shared" si="14"/>
        <v>21.018245000000004</v>
      </c>
      <c r="M71" s="16">
        <f t="shared" ref="M71:M74" si="16">(K71-L71)/L71*100</f>
        <v>272.51905189990879</v>
      </c>
      <c r="N71" s="110">
        <f>D71/D214*100</f>
        <v>0.58915416564249878</v>
      </c>
    </row>
    <row r="72" spans="1:14" ht="15" thickTop="1" thickBot="1">
      <c r="A72" s="268" t="s">
        <v>36</v>
      </c>
      <c r="B72" s="18" t="s">
        <v>19</v>
      </c>
      <c r="C72" s="32">
        <v>73.418880000000001</v>
      </c>
      <c r="D72" s="32">
        <v>537.48790399999996</v>
      </c>
      <c r="E72" s="32">
        <v>452.910661</v>
      </c>
      <c r="F72" s="201">
        <f t="shared" si="15"/>
        <v>18.674155917031936</v>
      </c>
      <c r="G72" s="31">
        <v>4738</v>
      </c>
      <c r="H72" s="31">
        <v>414951.55555799999</v>
      </c>
      <c r="I72" s="33">
        <v>482</v>
      </c>
      <c r="J72" s="31">
        <v>18.801127000000001</v>
      </c>
      <c r="K72" s="31">
        <v>332.718118</v>
      </c>
      <c r="L72" s="31">
        <v>228.90315000000001</v>
      </c>
      <c r="M72" s="111">
        <f t="shared" si="16"/>
        <v>45.353228210271453</v>
      </c>
      <c r="N72" s="112">
        <f t="shared" ref="N72:N77" si="17">D72/D202*100</f>
        <v>2.8457970536059971</v>
      </c>
    </row>
    <row r="73" spans="1:14" ht="14.25" thickBot="1">
      <c r="A73" s="271"/>
      <c r="B73" s="195" t="s">
        <v>20</v>
      </c>
      <c r="C73" s="31">
        <v>28.205016000000001</v>
      </c>
      <c r="D73" s="31">
        <v>218.66134400000001</v>
      </c>
      <c r="E73" s="31">
        <v>183.86806100000001</v>
      </c>
      <c r="F73" s="12">
        <f t="shared" si="15"/>
        <v>18.92296182967851</v>
      </c>
      <c r="G73" s="31">
        <v>2543</v>
      </c>
      <c r="H73" s="31">
        <v>50860</v>
      </c>
      <c r="I73" s="33">
        <v>302</v>
      </c>
      <c r="J73" s="31">
        <v>10.447091</v>
      </c>
      <c r="K73" s="31">
        <v>204.96538699999999</v>
      </c>
      <c r="L73" s="31">
        <v>81.599755999999999</v>
      </c>
      <c r="M73" s="31">
        <f t="shared" si="16"/>
        <v>151.18382339280524</v>
      </c>
      <c r="N73" s="109">
        <f t="shared" si="17"/>
        <v>3.6234076824141983</v>
      </c>
    </row>
    <row r="74" spans="1:14" ht="14.25" thickBot="1">
      <c r="A74" s="271"/>
      <c r="B74" s="195" t="s">
        <v>21</v>
      </c>
      <c r="C74" s="31">
        <v>0.34432800000000002</v>
      </c>
      <c r="D74" s="31">
        <v>3.194089</v>
      </c>
      <c r="E74" s="31">
        <v>3.7472020000000001</v>
      </c>
      <c r="F74" s="12">
        <f t="shared" si="15"/>
        <v>-14.760693445402733</v>
      </c>
      <c r="G74" s="31">
        <v>9</v>
      </c>
      <c r="H74" s="31">
        <v>87697.8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6"/>
        <v>-100</v>
      </c>
      <c r="N74" s="109">
        <f t="shared" si="17"/>
        <v>0.27587263716693039</v>
      </c>
    </row>
    <row r="75" spans="1:14" ht="14.25" thickBot="1">
      <c r="A75" s="271"/>
      <c r="B75" s="195" t="s">
        <v>22</v>
      </c>
      <c r="C75" s="31">
        <v>5.5005999999999999E-2</v>
      </c>
      <c r="D75" s="31">
        <v>0.75710999999999995</v>
      </c>
      <c r="E75" s="31">
        <v>0.90900400000000003</v>
      </c>
      <c r="F75" s="12">
        <f t="shared" si="15"/>
        <v>-16.709937470022144</v>
      </c>
      <c r="G75" s="31">
        <v>77</v>
      </c>
      <c r="H75" s="31">
        <v>3548.2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0.12301441518665769</v>
      </c>
    </row>
    <row r="76" spans="1:14" ht="14.25" thickBot="1">
      <c r="A76" s="271"/>
      <c r="B76" s="195" t="s">
        <v>23</v>
      </c>
      <c r="C76" s="31">
        <v>2.0039609</v>
      </c>
      <c r="D76" s="31">
        <v>22.845226499999999</v>
      </c>
      <c r="E76" s="31">
        <v>28.13876286</v>
      </c>
      <c r="F76" s="12">
        <f t="shared" si="15"/>
        <v>-18.812256908156058</v>
      </c>
      <c r="G76" s="31">
        <v>278</v>
      </c>
      <c r="H76" s="31">
        <v>206923.91182727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7"/>
        <v>39.698548252646489</v>
      </c>
    </row>
    <row r="77" spans="1:14" ht="14.25" thickBot="1">
      <c r="A77" s="271"/>
      <c r="B77" s="195" t="s">
        <v>24</v>
      </c>
      <c r="C77" s="31">
        <v>3.0773579999999998</v>
      </c>
      <c r="D77" s="31">
        <v>13.227406999999999</v>
      </c>
      <c r="E77" s="31">
        <v>12.51371</v>
      </c>
      <c r="F77" s="12">
        <f t="shared" si="15"/>
        <v>5.7033205979681467</v>
      </c>
      <c r="G77" s="31">
        <v>60</v>
      </c>
      <c r="H77" s="31">
        <v>55094.795488000003</v>
      </c>
      <c r="I77" s="33">
        <v>5</v>
      </c>
      <c r="J77" s="31">
        <v>1.3443E-2</v>
      </c>
      <c r="K77" s="31">
        <v>0.30132199999999998</v>
      </c>
      <c r="L77" s="31">
        <v>3.3700760000000001</v>
      </c>
      <c r="M77" s="31">
        <f>(K77-L77)/L77*100</f>
        <v>-91.058896001158445</v>
      </c>
      <c r="N77" s="109">
        <f t="shared" si="17"/>
        <v>0.35917285818501249</v>
      </c>
    </row>
    <row r="78" spans="1:14" ht="14.25" thickBot="1">
      <c r="A78" s="271"/>
      <c r="B78" s="195" t="s">
        <v>25</v>
      </c>
      <c r="C78" s="33">
        <v>0</v>
      </c>
      <c r="D78" s="33">
        <v>0</v>
      </c>
      <c r="E78" s="31">
        <v>0</v>
      </c>
      <c r="F78" s="12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71"/>
      <c r="B79" s="195" t="s">
        <v>26</v>
      </c>
      <c r="C79" s="31">
        <v>11.187260999999999</v>
      </c>
      <c r="D79" s="31">
        <v>86.435432000000006</v>
      </c>
      <c r="E79" s="31">
        <v>60.92165</v>
      </c>
      <c r="F79" s="12">
        <f>(D79-E79)/E79*100</f>
        <v>41.879663469390614</v>
      </c>
      <c r="G79" s="31">
        <v>2626</v>
      </c>
      <c r="H79" s="31">
        <v>999005.52466400003</v>
      </c>
      <c r="I79" s="33">
        <v>5444</v>
      </c>
      <c r="J79" s="31">
        <v>34.086506</v>
      </c>
      <c r="K79" s="31">
        <v>87.491992999999994</v>
      </c>
      <c r="L79" s="31">
        <v>45.828811000000002</v>
      </c>
      <c r="M79" s="31">
        <f>(K79-L79)/L79*100</f>
        <v>90.910458052250121</v>
      </c>
      <c r="N79" s="109">
        <f>D79/D209*100</f>
        <v>4.9974133579025271</v>
      </c>
    </row>
    <row r="80" spans="1:14" ht="14.25" thickBot="1">
      <c r="A80" s="271"/>
      <c r="B80" s="195" t="s">
        <v>27</v>
      </c>
      <c r="C80" s="31">
        <v>0</v>
      </c>
      <c r="D80" s="31">
        <v>0</v>
      </c>
      <c r="E80" s="31">
        <v>0</v>
      </c>
      <c r="F80" s="12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71"/>
      <c r="B81" s="14" t="s">
        <v>28</v>
      </c>
      <c r="C81" s="34">
        <v>0</v>
      </c>
      <c r="D81" s="34">
        <v>0</v>
      </c>
      <c r="E81" s="34">
        <v>0</v>
      </c>
      <c r="F81" s="12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71"/>
      <c r="B82" s="14" t="s">
        <v>29</v>
      </c>
      <c r="C82" s="34">
        <v>0</v>
      </c>
      <c r="D82" s="34">
        <v>0</v>
      </c>
      <c r="E82" s="34">
        <v>0</v>
      </c>
      <c r="F82" s="12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71"/>
      <c r="B83" s="14" t="s">
        <v>30</v>
      </c>
      <c r="C83" s="34">
        <v>0</v>
      </c>
      <c r="D83" s="34">
        <v>0</v>
      </c>
      <c r="E83" s="34">
        <v>0</v>
      </c>
      <c r="F83" s="12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72"/>
      <c r="B84" s="15" t="s">
        <v>31</v>
      </c>
      <c r="C84" s="16">
        <f t="shared" ref="C84:L84" si="18">C72+C74+C75+C76+C77+C78+C79+C80</f>
        <v>90.086793900000004</v>
      </c>
      <c r="D84" s="16">
        <f t="shared" si="18"/>
        <v>663.94716849999986</v>
      </c>
      <c r="E84" s="16">
        <f t="shared" si="18"/>
        <v>559.14098985999999</v>
      </c>
      <c r="F84" s="17">
        <f>(D84-E84)/E84*100</f>
        <v>18.744141556540448</v>
      </c>
      <c r="G84" s="16">
        <f t="shared" si="18"/>
        <v>7788</v>
      </c>
      <c r="H84" s="16">
        <f t="shared" si="18"/>
        <v>1767221.78753727</v>
      </c>
      <c r="I84" s="16">
        <f t="shared" si="18"/>
        <v>5931</v>
      </c>
      <c r="J84" s="16">
        <f t="shared" si="18"/>
        <v>52.901076000000003</v>
      </c>
      <c r="K84" s="16">
        <f t="shared" si="18"/>
        <v>420.51143300000001</v>
      </c>
      <c r="L84" s="16">
        <f t="shared" si="18"/>
        <v>279.18554500000005</v>
      </c>
      <c r="M84" s="16">
        <f t="shared" ref="M84:M86" si="19">(K84-L84)/L84*100</f>
        <v>50.620775513288109</v>
      </c>
      <c r="N84" s="110">
        <f>D84/D214*100</f>
        <v>1.9139542965133334</v>
      </c>
    </row>
    <row r="85" spans="1:14" ht="14.25" thickTop="1">
      <c r="A85" s="269" t="s">
        <v>65</v>
      </c>
      <c r="B85" s="195" t="s">
        <v>19</v>
      </c>
      <c r="C85" s="71">
        <v>33.9</v>
      </c>
      <c r="D85" s="71">
        <v>217.68</v>
      </c>
      <c r="E85" s="71">
        <v>288.36</v>
      </c>
      <c r="F85" s="12">
        <f>(D85-E85)/E85*100</f>
        <v>-24.5110278818144</v>
      </c>
      <c r="G85" s="72">
        <v>1672</v>
      </c>
      <c r="H85" s="72">
        <v>156186.6</v>
      </c>
      <c r="I85" s="72">
        <v>204</v>
      </c>
      <c r="J85" s="72">
        <v>28.94</v>
      </c>
      <c r="K85" s="72">
        <v>201.91</v>
      </c>
      <c r="L85" s="72">
        <v>111.77</v>
      </c>
      <c r="M85" s="31">
        <f t="shared" si="19"/>
        <v>80.647758790373089</v>
      </c>
      <c r="N85" s="109">
        <f>D85/D202*100</f>
        <v>1.1525340347546753</v>
      </c>
    </row>
    <row r="86" spans="1:14">
      <c r="A86" s="269"/>
      <c r="B86" s="195" t="s">
        <v>20</v>
      </c>
      <c r="C86" s="72">
        <v>13.67</v>
      </c>
      <c r="D86" s="72">
        <v>91.52</v>
      </c>
      <c r="E86" s="72">
        <v>118.31</v>
      </c>
      <c r="F86" s="12">
        <f>(D86-E86)/E86*100</f>
        <v>-22.643901614402846</v>
      </c>
      <c r="G86" s="72">
        <v>872</v>
      </c>
      <c r="H86" s="72">
        <v>17480</v>
      </c>
      <c r="I86" s="72">
        <v>96</v>
      </c>
      <c r="J86" s="72">
        <v>20.57</v>
      </c>
      <c r="K86" s="72">
        <v>131.44999999999999</v>
      </c>
      <c r="L86" s="72">
        <v>24.45</v>
      </c>
      <c r="M86" s="31">
        <f t="shared" si="19"/>
        <v>437.62781186094071</v>
      </c>
      <c r="N86" s="109">
        <f>D86/D203*100</f>
        <v>1.5165655942119671</v>
      </c>
    </row>
    <row r="87" spans="1:14">
      <c r="A87" s="269"/>
      <c r="B87" s="195" t="s">
        <v>21</v>
      </c>
      <c r="C87" s="72"/>
      <c r="D87" s="72"/>
      <c r="E87" s="72"/>
      <c r="F87" s="12"/>
      <c r="G87" s="72"/>
      <c r="H87" s="72"/>
      <c r="I87" s="72"/>
      <c r="J87" s="72"/>
      <c r="K87" s="72"/>
      <c r="L87" s="72"/>
      <c r="M87" s="31"/>
      <c r="N87" s="109"/>
    </row>
    <row r="88" spans="1:14">
      <c r="A88" s="269"/>
      <c r="B88" s="195" t="s">
        <v>22</v>
      </c>
      <c r="C88" s="72"/>
      <c r="D88" s="72"/>
      <c r="E88" s="72"/>
      <c r="F88" s="12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69"/>
      <c r="B89" s="195" t="s">
        <v>23</v>
      </c>
      <c r="C89" s="72"/>
      <c r="D89" s="72"/>
      <c r="E89" s="72"/>
      <c r="F89" s="12"/>
      <c r="G89" s="72"/>
      <c r="H89" s="72"/>
      <c r="I89" s="72"/>
      <c r="J89" s="72"/>
      <c r="K89" s="72"/>
      <c r="L89" s="72"/>
      <c r="M89" s="31"/>
      <c r="N89" s="109"/>
    </row>
    <row r="90" spans="1:14">
      <c r="A90" s="269"/>
      <c r="B90" s="195" t="s">
        <v>24</v>
      </c>
      <c r="C90" s="72">
        <v>0.03</v>
      </c>
      <c r="D90" s="72">
        <v>8.39</v>
      </c>
      <c r="E90" s="72">
        <v>8.5500000000000007</v>
      </c>
      <c r="F90" s="12"/>
      <c r="G90" s="72">
        <v>10</v>
      </c>
      <c r="H90" s="72">
        <v>11437.9</v>
      </c>
      <c r="I90" s="72">
        <v>2</v>
      </c>
      <c r="J90" s="72"/>
      <c r="K90" s="72">
        <v>0.87</v>
      </c>
      <c r="L90" s="72">
        <v>0.1</v>
      </c>
      <c r="M90" s="31"/>
      <c r="N90" s="109">
        <f>D90/D207*100</f>
        <v>0.22781942675327488</v>
      </c>
    </row>
    <row r="91" spans="1:14">
      <c r="A91" s="269"/>
      <c r="B91" s="195" t="s">
        <v>25</v>
      </c>
      <c r="C91" s="74"/>
      <c r="D91" s="74"/>
      <c r="E91" s="74"/>
      <c r="F91" s="12"/>
      <c r="G91" s="74"/>
      <c r="H91" s="74"/>
      <c r="I91" s="74"/>
      <c r="J91" s="74"/>
      <c r="K91" s="74"/>
      <c r="L91" s="74"/>
      <c r="M91" s="31"/>
      <c r="N91" s="109"/>
    </row>
    <row r="92" spans="1:14">
      <c r="A92" s="269"/>
      <c r="B92" s="195" t="s">
        <v>26</v>
      </c>
      <c r="C92" s="72">
        <v>1.43</v>
      </c>
      <c r="D92" s="72">
        <v>12</v>
      </c>
      <c r="E92" s="72">
        <v>11.61</v>
      </c>
      <c r="F92" s="12">
        <f>(D92-E92)/E92*100</f>
        <v>3.359173126614992</v>
      </c>
      <c r="G92" s="72">
        <v>767</v>
      </c>
      <c r="H92" s="72">
        <v>103402.6</v>
      </c>
      <c r="I92" s="72">
        <v>2</v>
      </c>
      <c r="J92" s="72"/>
      <c r="K92" s="72">
        <v>1.89</v>
      </c>
      <c r="L92" s="72">
        <v>0</v>
      </c>
      <c r="M92" s="31" t="e">
        <f>(K92-L92)/L92*100</f>
        <v>#DIV/0!</v>
      </c>
      <c r="N92" s="109">
        <f>D92/D209*100</f>
        <v>0.69380066608367652</v>
      </c>
    </row>
    <row r="93" spans="1:14">
      <c r="A93" s="269"/>
      <c r="B93" s="195" t="s">
        <v>27</v>
      </c>
      <c r="C93" s="31"/>
      <c r="D93" s="31"/>
      <c r="E93" s="31">
        <v>1E-3</v>
      </c>
      <c r="F93" s="12"/>
      <c r="G93" s="72"/>
      <c r="H93" s="72"/>
      <c r="I93" s="72"/>
      <c r="J93" s="72"/>
      <c r="K93" s="72"/>
      <c r="L93" s="72"/>
      <c r="M93" s="31"/>
      <c r="N93" s="109"/>
    </row>
    <row r="94" spans="1:14">
      <c r="A94" s="269"/>
      <c r="B94" s="14" t="s">
        <v>28</v>
      </c>
      <c r="C94" s="34"/>
      <c r="D94" s="34"/>
      <c r="E94" s="34"/>
      <c r="F94" s="12"/>
      <c r="G94" s="34"/>
      <c r="H94" s="34"/>
      <c r="I94" s="34"/>
      <c r="J94" s="34"/>
      <c r="K94" s="34"/>
      <c r="L94" s="34"/>
      <c r="M94" s="31"/>
      <c r="N94" s="109"/>
    </row>
    <row r="95" spans="1:14">
      <c r="A95" s="269"/>
      <c r="B95" s="14" t="s">
        <v>29</v>
      </c>
      <c r="C95" s="34"/>
      <c r="D95" s="34"/>
      <c r="E95" s="34"/>
      <c r="F95" s="12"/>
      <c r="G95" s="34"/>
      <c r="H95" s="34"/>
      <c r="I95" s="34"/>
      <c r="J95" s="34"/>
      <c r="K95" s="34"/>
      <c r="L95" s="34"/>
      <c r="M95" s="31"/>
      <c r="N95" s="109"/>
    </row>
    <row r="96" spans="1:14">
      <c r="A96" s="269"/>
      <c r="B96" s="14" t="s">
        <v>30</v>
      </c>
      <c r="C96" s="31"/>
      <c r="D96" s="31"/>
      <c r="E96" s="31"/>
      <c r="F96" s="12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70"/>
      <c r="B97" s="15" t="s">
        <v>31</v>
      </c>
      <c r="C97" s="16">
        <f t="shared" ref="C97:L97" si="20">C85+C87+C88+C89+C90+C91+C92+C93</f>
        <v>35.36</v>
      </c>
      <c r="D97" s="16">
        <f t="shared" si="20"/>
        <v>238.07</v>
      </c>
      <c r="E97" s="16">
        <f t="shared" si="20"/>
        <v>308.52100000000002</v>
      </c>
      <c r="F97" s="17">
        <f>(D97-E97)/E97*100</f>
        <v>-22.835074435775855</v>
      </c>
      <c r="G97" s="16">
        <f t="shared" si="20"/>
        <v>2449</v>
      </c>
      <c r="H97" s="16">
        <f t="shared" si="20"/>
        <v>271027.09999999998</v>
      </c>
      <c r="I97" s="16">
        <f t="shared" si="20"/>
        <v>208</v>
      </c>
      <c r="J97" s="16">
        <f t="shared" si="20"/>
        <v>28.94</v>
      </c>
      <c r="K97" s="16">
        <f t="shared" si="20"/>
        <v>204.67</v>
      </c>
      <c r="L97" s="16">
        <f t="shared" si="20"/>
        <v>111.86999999999999</v>
      </c>
      <c r="M97" s="16">
        <f t="shared" ref="M97:M99" si="21">(K97-L97)/L97*100</f>
        <v>82.953428086171456</v>
      </c>
      <c r="N97" s="110">
        <f>D97/D214*100</f>
        <v>0.68628216368533146</v>
      </c>
    </row>
    <row r="98" spans="1:14" ht="15" thickTop="1" thickBot="1">
      <c r="A98" s="271" t="s">
        <v>89</v>
      </c>
      <c r="B98" s="195" t="s">
        <v>19</v>
      </c>
      <c r="C98" s="31">
        <v>64.700717999999995</v>
      </c>
      <c r="D98" s="31">
        <v>213.422022</v>
      </c>
      <c r="E98" s="31">
        <v>231.51603</v>
      </c>
      <c r="F98" s="12">
        <f>(D98-E98)/E98*100</f>
        <v>-7.8154450039593382</v>
      </c>
      <c r="G98" s="31">
        <v>68</v>
      </c>
      <c r="H98" s="31">
        <v>157797.199242</v>
      </c>
      <c r="I98" s="31">
        <v>366</v>
      </c>
      <c r="J98" s="31">
        <v>27.750450999999998</v>
      </c>
      <c r="K98" s="31">
        <v>248.36117999999999</v>
      </c>
      <c r="L98" s="31">
        <v>31.455753999999999</v>
      </c>
      <c r="M98" s="31">
        <f t="shared" si="21"/>
        <v>689.55723013347563</v>
      </c>
      <c r="N98" s="109">
        <f>D98/D202*100</f>
        <v>1.1299896367197768</v>
      </c>
    </row>
    <row r="99" spans="1:14" ht="14.25" thickBot="1">
      <c r="A99" s="271"/>
      <c r="B99" s="195" t="s">
        <v>20</v>
      </c>
      <c r="C99" s="28">
        <v>47.670456999999999</v>
      </c>
      <c r="D99" s="28">
        <v>112.986065</v>
      </c>
      <c r="E99" s="33">
        <v>125.310974</v>
      </c>
      <c r="F99" s="12">
        <f>(D99-E99)/E99*100</f>
        <v>-9.8354586247171021</v>
      </c>
      <c r="G99" s="31">
        <v>1328</v>
      </c>
      <c r="H99" s="31">
        <v>26560</v>
      </c>
      <c r="I99" s="31">
        <v>264</v>
      </c>
      <c r="J99" s="31">
        <v>22.368500000000012</v>
      </c>
      <c r="K99" s="31">
        <v>135.34848700000001</v>
      </c>
      <c r="L99" s="31">
        <v>11.468274000000001</v>
      </c>
      <c r="M99" s="31">
        <f t="shared" si="21"/>
        <v>1080.1992784616064</v>
      </c>
      <c r="N99" s="109">
        <f>D99/D203*100</f>
        <v>1.8722768663067848</v>
      </c>
    </row>
    <row r="100" spans="1:14" ht="14.25" thickBot="1">
      <c r="A100" s="271"/>
      <c r="B100" s="195" t="s">
        <v>21</v>
      </c>
      <c r="C100" s="31">
        <v>0</v>
      </c>
      <c r="D100" s="31">
        <v>10.886792</v>
      </c>
      <c r="E100" s="31">
        <v>0.70754700000000004</v>
      </c>
      <c r="F100" s="12"/>
      <c r="G100" s="31">
        <v>893</v>
      </c>
      <c r="H100" s="31">
        <v>6934</v>
      </c>
      <c r="I100" s="31">
        <v>1</v>
      </c>
      <c r="J100" s="31">
        <v>562.35288700000001</v>
      </c>
      <c r="K100" s="31">
        <v>562.35288700000001</v>
      </c>
      <c r="L100" s="31"/>
      <c r="M100" s="31"/>
      <c r="N100" s="109"/>
    </row>
    <row r="101" spans="1:14" ht="14.25" thickBot="1">
      <c r="A101" s="271"/>
      <c r="B101" s="195" t="s">
        <v>22</v>
      </c>
      <c r="C101" s="31">
        <v>1.566E-2</v>
      </c>
      <c r="D101" s="31">
        <v>5.9539999999999996E-2</v>
      </c>
      <c r="E101" s="31">
        <v>3.1320000000000001E-2</v>
      </c>
      <c r="F101" s="12"/>
      <c r="G101" s="31">
        <v>2125</v>
      </c>
      <c r="H101" s="31">
        <v>458</v>
      </c>
      <c r="I101" s="31">
        <v>0</v>
      </c>
      <c r="J101" s="31">
        <v>6.2100000000000002E-2</v>
      </c>
      <c r="K101" s="31">
        <v>6.2100000000000002E-2</v>
      </c>
      <c r="L101" s="31"/>
      <c r="M101" s="31"/>
      <c r="N101" s="109"/>
    </row>
    <row r="102" spans="1:14" ht="14.25" thickBot="1">
      <c r="A102" s="271"/>
      <c r="B102" s="195" t="s">
        <v>23</v>
      </c>
      <c r="C102" s="31">
        <v>0</v>
      </c>
      <c r="D102" s="31">
        <v>0</v>
      </c>
      <c r="E102" s="31">
        <v>0</v>
      </c>
      <c r="F102" s="12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71"/>
      <c r="B103" s="195" t="s">
        <v>24</v>
      </c>
      <c r="C103" s="31">
        <v>3.3254230000000002</v>
      </c>
      <c r="D103" s="31">
        <v>30.738875</v>
      </c>
      <c r="E103" s="31">
        <v>18.759633999999998</v>
      </c>
      <c r="F103" s="12"/>
      <c r="G103" s="31">
        <v>70</v>
      </c>
      <c r="H103" s="31">
        <v>124934</v>
      </c>
      <c r="I103" s="31">
        <v>5</v>
      </c>
      <c r="J103" s="31">
        <v>0</v>
      </c>
      <c r="K103" s="31">
        <v>6.2100000000000002E-2</v>
      </c>
      <c r="L103" s="31">
        <v>2.0612539999999999</v>
      </c>
      <c r="M103" s="31"/>
      <c r="N103" s="109">
        <f>D103/D207*100</f>
        <v>0.83467376418838757</v>
      </c>
    </row>
    <row r="104" spans="1:14" ht="14.25" thickBot="1">
      <c r="A104" s="271"/>
      <c r="B104" s="195" t="s">
        <v>25</v>
      </c>
      <c r="C104" s="28">
        <v>6.0133839999999994</v>
      </c>
      <c r="D104" s="28">
        <v>87.423704999999998</v>
      </c>
      <c r="E104" s="33">
        <v>59.519038999999999</v>
      </c>
      <c r="F104" s="12"/>
      <c r="G104" s="31">
        <v>36</v>
      </c>
      <c r="H104" s="31">
        <v>3571.6579999999999</v>
      </c>
      <c r="I104" s="31">
        <v>238</v>
      </c>
      <c r="J104" s="31">
        <v>23.390779000000009</v>
      </c>
      <c r="K104" s="31">
        <v>318.17067900000001</v>
      </c>
      <c r="L104" s="31"/>
      <c r="M104" s="31"/>
      <c r="N104" s="109"/>
    </row>
    <row r="105" spans="1:14" ht="14.25" thickBot="1">
      <c r="A105" s="271"/>
      <c r="B105" s="195" t="s">
        <v>26</v>
      </c>
      <c r="C105" s="31">
        <v>3.907362</v>
      </c>
      <c r="D105" s="31">
        <v>17.627711999999999</v>
      </c>
      <c r="E105" s="31">
        <v>23.273757</v>
      </c>
      <c r="F105" s="12">
        <f>(D105-E105)/E105*100</f>
        <v>-24.259276231164574</v>
      </c>
      <c r="G105" s="31">
        <v>42</v>
      </c>
      <c r="H105" s="31">
        <v>113539.63</v>
      </c>
      <c r="I105" s="31">
        <v>11</v>
      </c>
      <c r="J105" s="31">
        <v>0</v>
      </c>
      <c r="K105" s="31">
        <v>14.372400000000001</v>
      </c>
      <c r="L105" s="31"/>
      <c r="M105" s="31"/>
      <c r="N105" s="109">
        <f>D105/D209*100</f>
        <v>1.0191765272609348</v>
      </c>
    </row>
    <row r="106" spans="1:14" ht="14.25" thickBot="1">
      <c r="A106" s="271"/>
      <c r="B106" s="195" t="s">
        <v>27</v>
      </c>
      <c r="C106" s="31">
        <v>0</v>
      </c>
      <c r="D106" s="31">
        <v>2.9472000000000002E-2</v>
      </c>
      <c r="E106" s="31">
        <v>0</v>
      </c>
      <c r="F106" s="12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71"/>
      <c r="B107" s="14" t="s">
        <v>28</v>
      </c>
      <c r="C107" s="31">
        <v>0</v>
      </c>
      <c r="D107" s="31">
        <v>0</v>
      </c>
      <c r="E107" s="31">
        <v>0</v>
      </c>
      <c r="F107" s="12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71"/>
      <c r="B108" s="14" t="s">
        <v>29</v>
      </c>
      <c r="C108" s="31">
        <v>0</v>
      </c>
      <c r="D108" s="31">
        <v>0</v>
      </c>
      <c r="E108" s="31">
        <v>0</v>
      </c>
      <c r="F108" s="12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71"/>
      <c r="B109" s="14" t="s">
        <v>30</v>
      </c>
      <c r="C109" s="31">
        <v>0</v>
      </c>
      <c r="D109" s="31">
        <v>0</v>
      </c>
      <c r="E109" s="31">
        <v>0</v>
      </c>
      <c r="F109" s="12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72"/>
      <c r="B110" s="15" t="s">
        <v>31</v>
      </c>
      <c r="C110" s="16">
        <f t="shared" ref="C110:L110" si="22">C98+C100+C101+C102+C103+C104+C105+C106</f>
        <v>77.962547000000001</v>
      </c>
      <c r="D110" s="16">
        <f t="shared" si="22"/>
        <v>360.18811799999997</v>
      </c>
      <c r="E110" s="16">
        <f t="shared" si="22"/>
        <v>333.80732699999999</v>
      </c>
      <c r="F110" s="17">
        <f t="shared" ref="F110:F116" si="23">(D110-E110)/E110*100</f>
        <v>7.9029993850314701</v>
      </c>
      <c r="G110" s="16">
        <f t="shared" si="22"/>
        <v>3234</v>
      </c>
      <c r="H110" s="16">
        <f t="shared" si="22"/>
        <v>407234.487242</v>
      </c>
      <c r="I110" s="16">
        <f t="shared" si="22"/>
        <v>621</v>
      </c>
      <c r="J110" s="16">
        <f t="shared" si="22"/>
        <v>613.55621700000006</v>
      </c>
      <c r="K110" s="16">
        <f t="shared" si="22"/>
        <v>1143.3813459999999</v>
      </c>
      <c r="L110" s="16">
        <f t="shared" si="22"/>
        <v>33.517007999999997</v>
      </c>
      <c r="M110" s="16">
        <f t="shared" ref="M110:M112" si="24">(K110-L110)/L110*100</f>
        <v>3311.3466989654926</v>
      </c>
      <c r="N110" s="110">
        <f>D110/D214*100</f>
        <v>1.0383109209677299</v>
      </c>
    </row>
    <row r="111" spans="1:14" ht="15" thickTop="1" thickBot="1">
      <c r="A111" s="268" t="s">
        <v>38</v>
      </c>
      <c r="B111" s="18" t="s">
        <v>19</v>
      </c>
      <c r="C111" s="88">
        <v>73.185682999999997</v>
      </c>
      <c r="D111" s="88">
        <v>535.21845299999995</v>
      </c>
      <c r="E111" s="88">
        <v>777.82890199999997</v>
      </c>
      <c r="F111" s="201">
        <f t="shared" si="23"/>
        <v>-31.190721812494441</v>
      </c>
      <c r="G111" s="89">
        <v>4067</v>
      </c>
      <c r="H111" s="89">
        <v>436289.63338799996</v>
      </c>
      <c r="I111" s="89">
        <v>682</v>
      </c>
      <c r="J111" s="89">
        <v>84.595319000000003</v>
      </c>
      <c r="K111" s="89">
        <v>577.33366799999999</v>
      </c>
      <c r="L111" s="89">
        <v>147.952167</v>
      </c>
      <c r="M111" s="111">
        <f t="shared" si="24"/>
        <v>290.21643258526922</v>
      </c>
      <c r="N111" s="112">
        <f t="shared" ref="N111:N116" si="25">D111/D202*100</f>
        <v>2.8337811609300139</v>
      </c>
    </row>
    <row r="112" spans="1:14" ht="14.25" thickBot="1">
      <c r="A112" s="271"/>
      <c r="B112" s="195" t="s">
        <v>20</v>
      </c>
      <c r="C112" s="89">
        <v>24.802009999999999</v>
      </c>
      <c r="D112" s="89">
        <v>169.14416</v>
      </c>
      <c r="E112" s="89">
        <v>223.32674600000001</v>
      </c>
      <c r="F112" s="12">
        <f t="shared" si="23"/>
        <v>-24.261575010813978</v>
      </c>
      <c r="G112" s="89">
        <v>1977</v>
      </c>
      <c r="H112" s="89">
        <v>39400</v>
      </c>
      <c r="I112" s="89">
        <v>317</v>
      </c>
      <c r="J112" s="89">
        <v>33.124599000000003</v>
      </c>
      <c r="K112" s="89">
        <v>188.039413</v>
      </c>
      <c r="L112" s="89">
        <v>63.283313999999997</v>
      </c>
      <c r="M112" s="31">
        <f t="shared" si="24"/>
        <v>197.13901045068533</v>
      </c>
      <c r="N112" s="109">
        <f t="shared" si="25"/>
        <v>2.8028650952566005</v>
      </c>
    </row>
    <row r="113" spans="1:14" ht="14.25" thickBot="1">
      <c r="A113" s="271"/>
      <c r="B113" s="195" t="s">
        <v>21</v>
      </c>
      <c r="C113" s="89">
        <v>0</v>
      </c>
      <c r="D113" s="89">
        <v>2.0599090000000002</v>
      </c>
      <c r="E113" s="89">
        <v>2.1604749999999999</v>
      </c>
      <c r="F113" s="12">
        <f t="shared" si="23"/>
        <v>-4.6548097061988551</v>
      </c>
      <c r="G113" s="89">
        <v>41</v>
      </c>
      <c r="H113" s="89">
        <v>1497.1590000000003</v>
      </c>
      <c r="I113" s="89">
        <v>0</v>
      </c>
      <c r="J113" s="89">
        <v>0</v>
      </c>
      <c r="K113" s="89">
        <v>0</v>
      </c>
      <c r="L113" s="89">
        <v>0</v>
      </c>
      <c r="M113" s="31"/>
      <c r="N113" s="109">
        <f t="shared" si="25"/>
        <v>0.17791380520514441</v>
      </c>
    </row>
    <row r="114" spans="1:14" ht="14.25" thickBot="1">
      <c r="A114" s="271"/>
      <c r="B114" s="195" t="s">
        <v>22</v>
      </c>
      <c r="C114" s="89">
        <v>0.37133300000000008</v>
      </c>
      <c r="D114" s="89">
        <v>5.8524770000000004</v>
      </c>
      <c r="E114" s="89">
        <v>1.560443</v>
      </c>
      <c r="F114" s="12">
        <f t="shared" si="23"/>
        <v>275.05227682138985</v>
      </c>
      <c r="G114" s="89">
        <v>318</v>
      </c>
      <c r="H114" s="89">
        <v>85049.600000000006</v>
      </c>
      <c r="I114" s="89">
        <v>7</v>
      </c>
      <c r="J114" s="89">
        <v>6.0655000000000001E-2</v>
      </c>
      <c r="K114" s="89">
        <v>0.87210900000000013</v>
      </c>
      <c r="L114" s="89">
        <v>0.15</v>
      </c>
      <c r="M114" s="31"/>
      <c r="N114" s="109">
        <f t="shared" si="25"/>
        <v>0.95090414279082947</v>
      </c>
    </row>
    <row r="115" spans="1:14" ht="14.25" thickBot="1">
      <c r="A115" s="271"/>
      <c r="B115" s="195" t="s">
        <v>23</v>
      </c>
      <c r="C115" s="89">
        <v>0</v>
      </c>
      <c r="D115" s="90">
        <v>0</v>
      </c>
      <c r="E115" s="90">
        <v>7.7923999999999993E-2</v>
      </c>
      <c r="F115" s="12">
        <f t="shared" si="23"/>
        <v>-100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31"/>
      <c r="N115" s="109">
        <f t="shared" si="25"/>
        <v>0</v>
      </c>
    </row>
    <row r="116" spans="1:14" ht="14.25" thickBot="1">
      <c r="A116" s="271"/>
      <c r="B116" s="195" t="s">
        <v>24</v>
      </c>
      <c r="C116" s="89">
        <v>3.3886310000000002</v>
      </c>
      <c r="D116" s="89">
        <v>61.909434000000005</v>
      </c>
      <c r="E116" s="89">
        <v>17.025055999999999</v>
      </c>
      <c r="F116" s="12">
        <f t="shared" si="23"/>
        <v>263.63718274994221</v>
      </c>
      <c r="G116" s="89">
        <v>916</v>
      </c>
      <c r="H116" s="89">
        <v>20381.73</v>
      </c>
      <c r="I116" s="89">
        <v>12</v>
      </c>
      <c r="J116" s="89">
        <v>3.7</v>
      </c>
      <c r="K116" s="89">
        <v>29.124900000000004</v>
      </c>
      <c r="L116" s="89">
        <v>7.0154449999999997</v>
      </c>
      <c r="M116" s="31">
        <f>(K116-L116)/L116*100</f>
        <v>315.1539923696929</v>
      </c>
      <c r="N116" s="109">
        <f t="shared" si="25"/>
        <v>1.6810693402264247</v>
      </c>
    </row>
    <row r="117" spans="1:14" ht="14.25" thickBot="1">
      <c r="A117" s="271"/>
      <c r="B117" s="195" t="s">
        <v>25</v>
      </c>
      <c r="C117" s="89"/>
      <c r="D117" s="89"/>
      <c r="E117" s="89"/>
      <c r="F117" s="12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71"/>
      <c r="B118" s="195" t="s">
        <v>26</v>
      </c>
      <c r="C118" s="89">
        <v>2.0917339999999998</v>
      </c>
      <c r="D118" s="89">
        <v>36.699201000000002</v>
      </c>
      <c r="E118" s="89">
        <v>23.919748000000002</v>
      </c>
      <c r="F118" s="12">
        <f>(D118-E118)/E118*100</f>
        <v>53.426369709246103</v>
      </c>
      <c r="G118" s="89">
        <v>1283</v>
      </c>
      <c r="H118" s="89">
        <v>154671.55000000002</v>
      </c>
      <c r="I118" s="89">
        <v>62</v>
      </c>
      <c r="J118" s="89">
        <v>0.74978499999999992</v>
      </c>
      <c r="K118" s="89">
        <v>9.8307540000000007</v>
      </c>
      <c r="L118" s="89">
        <v>20.702362000000001</v>
      </c>
      <c r="M118" s="31">
        <f>(K118-L118)/L118*100</f>
        <v>-52.513853250175025</v>
      </c>
      <c r="N118" s="109">
        <f>D118/D209*100</f>
        <v>2.1218275082115605</v>
      </c>
    </row>
    <row r="119" spans="1:14" ht="14.25" thickBot="1">
      <c r="A119" s="271"/>
      <c r="B119" s="195" t="s">
        <v>27</v>
      </c>
      <c r="C119" s="89">
        <v>7.1510980000000011</v>
      </c>
      <c r="D119" s="91">
        <v>13.636236999999999</v>
      </c>
      <c r="E119" s="198">
        <v>5.2556329999999996</v>
      </c>
      <c r="F119" s="12"/>
      <c r="G119" s="31">
        <v>14</v>
      </c>
      <c r="H119" s="31">
        <v>2380.3446999999996</v>
      </c>
      <c r="I119" s="31">
        <v>0</v>
      </c>
      <c r="J119" s="31">
        <v>0</v>
      </c>
      <c r="K119" s="31">
        <v>0</v>
      </c>
      <c r="L119" s="31">
        <v>0</v>
      </c>
      <c r="M119" s="31"/>
      <c r="N119" s="109"/>
    </row>
    <row r="120" spans="1:14" ht="14.25" thickBot="1">
      <c r="A120" s="271"/>
      <c r="B120" s="14" t="s">
        <v>28</v>
      </c>
      <c r="C120" s="90"/>
      <c r="D120" s="92"/>
      <c r="E120" s="93"/>
      <c r="F120" s="12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71"/>
      <c r="B121" s="14" t="s">
        <v>29</v>
      </c>
      <c r="C121" s="90">
        <v>3.5455100000000006</v>
      </c>
      <c r="D121" s="93">
        <v>3.5455100000000006</v>
      </c>
      <c r="E121" s="93"/>
      <c r="F121" s="12"/>
      <c r="G121" s="31">
        <v>1</v>
      </c>
      <c r="H121" s="31">
        <v>2076.8002999999999</v>
      </c>
      <c r="I121" s="31">
        <v>0</v>
      </c>
      <c r="J121" s="31">
        <v>0</v>
      </c>
      <c r="K121" s="31">
        <v>0</v>
      </c>
      <c r="L121" s="31"/>
      <c r="M121" s="31"/>
      <c r="N121" s="109"/>
    </row>
    <row r="122" spans="1:14" ht="14.25" thickBot="1">
      <c r="A122" s="271"/>
      <c r="B122" s="14" t="s">
        <v>30</v>
      </c>
      <c r="C122" s="31">
        <v>3.605588</v>
      </c>
      <c r="D122" s="31">
        <v>10.090726999999999</v>
      </c>
      <c r="E122" s="31">
        <v>5</v>
      </c>
      <c r="F122" s="12"/>
      <c r="G122" s="31">
        <v>13</v>
      </c>
      <c r="H122" s="31">
        <v>303.5444</v>
      </c>
      <c r="I122" s="31">
        <v>0</v>
      </c>
      <c r="J122" s="31">
        <v>0</v>
      </c>
      <c r="K122" s="31">
        <v>0</v>
      </c>
      <c r="L122" s="31">
        <v>0</v>
      </c>
      <c r="M122" s="31"/>
      <c r="N122" s="109"/>
    </row>
    <row r="123" spans="1:14" ht="14.25" thickBot="1">
      <c r="A123" s="272"/>
      <c r="B123" s="15" t="s">
        <v>31</v>
      </c>
      <c r="C123" s="16">
        <f t="shared" ref="C123:L123" si="26">C111+C113+C114+C115+C116+C117+C118+C119</f>
        <v>86.188479000000015</v>
      </c>
      <c r="D123" s="16">
        <f t="shared" si="26"/>
        <v>655.37571100000002</v>
      </c>
      <c r="E123" s="16">
        <f t="shared" si="26"/>
        <v>827.82818099999997</v>
      </c>
      <c r="F123" s="17">
        <f t="shared" ref="F123:F129" si="27">(D123-E123)/E123*100</f>
        <v>-20.831915844140603</v>
      </c>
      <c r="G123" s="16">
        <f t="shared" si="26"/>
        <v>6639</v>
      </c>
      <c r="H123" s="16">
        <f t="shared" si="26"/>
        <v>700270.01708799996</v>
      </c>
      <c r="I123" s="16">
        <f t="shared" si="26"/>
        <v>763</v>
      </c>
      <c r="J123" s="16">
        <f t="shared" si="26"/>
        <v>89.105759000000006</v>
      </c>
      <c r="K123" s="16">
        <f t="shared" si="26"/>
        <v>617.16143099999999</v>
      </c>
      <c r="L123" s="16">
        <f t="shared" si="26"/>
        <v>175.819974</v>
      </c>
      <c r="M123" s="16">
        <f t="shared" ref="M123:M125" si="28">(K123-L123)/L123*100</f>
        <v>251.01895248829916</v>
      </c>
      <c r="N123" s="110">
        <f>D123/D214*100</f>
        <v>1.8892454360981747</v>
      </c>
    </row>
    <row r="124" spans="1:14" ht="14.25" thickTop="1">
      <c r="A124" s="269" t="s">
        <v>40</v>
      </c>
      <c r="B124" s="195" t="s">
        <v>19</v>
      </c>
      <c r="C124" s="34">
        <v>140.743561</v>
      </c>
      <c r="D124" s="34">
        <v>1038.493383</v>
      </c>
      <c r="E124" s="199">
        <v>987.34599700000001</v>
      </c>
      <c r="F124" s="12">
        <f t="shared" si="27"/>
        <v>5.1802900052675236</v>
      </c>
      <c r="G124" s="177">
        <v>8761</v>
      </c>
      <c r="H124" s="34">
        <v>1034993.4386860001</v>
      </c>
      <c r="I124" s="31">
        <v>870</v>
      </c>
      <c r="J124" s="34">
        <v>69.14</v>
      </c>
      <c r="K124" s="31">
        <v>598.29999999999995</v>
      </c>
      <c r="L124" s="34">
        <v>487.62</v>
      </c>
      <c r="M124" s="31">
        <f t="shared" si="28"/>
        <v>22.698002542963771</v>
      </c>
      <c r="N124" s="109">
        <f t="shared" ref="N124:N129" si="29">D124/D202*100</f>
        <v>5.4984333368937071</v>
      </c>
    </row>
    <row r="125" spans="1:14">
      <c r="A125" s="269"/>
      <c r="B125" s="195" t="s">
        <v>20</v>
      </c>
      <c r="C125" s="34">
        <v>49.201946</v>
      </c>
      <c r="D125" s="34">
        <v>330.94938100000002</v>
      </c>
      <c r="E125" s="199">
        <v>307.47686900000002</v>
      </c>
      <c r="F125" s="12">
        <f t="shared" si="27"/>
        <v>7.6339114796957279</v>
      </c>
      <c r="G125" s="177">
        <v>3991</v>
      </c>
      <c r="H125" s="34">
        <v>79820</v>
      </c>
      <c r="I125" s="31">
        <v>412</v>
      </c>
      <c r="J125" s="34">
        <v>22.24</v>
      </c>
      <c r="K125" s="31">
        <v>192.94</v>
      </c>
      <c r="L125" s="34">
        <v>175.48</v>
      </c>
      <c r="M125" s="31">
        <f t="shared" si="28"/>
        <v>9.9498518349669531</v>
      </c>
      <c r="N125" s="109">
        <f t="shared" si="29"/>
        <v>5.4841176207424365</v>
      </c>
    </row>
    <row r="126" spans="1:14">
      <c r="A126" s="269"/>
      <c r="B126" s="195" t="s">
        <v>21</v>
      </c>
      <c r="C126" s="34">
        <v>1.925189</v>
      </c>
      <c r="D126" s="34">
        <v>26.197817999999998</v>
      </c>
      <c r="E126" s="199">
        <v>53.12359</v>
      </c>
      <c r="F126" s="12">
        <f t="shared" si="27"/>
        <v>-50.685151361193782</v>
      </c>
      <c r="G126" s="177">
        <v>26</v>
      </c>
      <c r="H126" s="34">
        <v>24214.536219999998</v>
      </c>
      <c r="I126" s="31">
        <v>8</v>
      </c>
      <c r="J126" s="34"/>
      <c r="K126" s="31">
        <v>5.08</v>
      </c>
      <c r="L126" s="34">
        <v>0.53</v>
      </c>
      <c r="M126" s="31"/>
      <c r="N126" s="109">
        <f t="shared" si="29"/>
        <v>2.2626987349692755</v>
      </c>
    </row>
    <row r="127" spans="1:14">
      <c r="A127" s="269"/>
      <c r="B127" s="195" t="s">
        <v>22</v>
      </c>
      <c r="C127" s="34">
        <v>0.69297799999999998</v>
      </c>
      <c r="D127" s="34">
        <v>10.490181</v>
      </c>
      <c r="E127" s="199">
        <v>17.018356000000001</v>
      </c>
      <c r="F127" s="12">
        <f t="shared" si="27"/>
        <v>-38.359610058691921</v>
      </c>
      <c r="G127" s="177">
        <v>1138</v>
      </c>
      <c r="H127" s="34">
        <v>35127.68</v>
      </c>
      <c r="I127" s="31">
        <v>32</v>
      </c>
      <c r="J127" s="34">
        <v>0.15</v>
      </c>
      <c r="K127" s="31">
        <v>7.04</v>
      </c>
      <c r="L127" s="34">
        <v>10.62</v>
      </c>
      <c r="M127" s="31">
        <f>(K127-L127)/L127*100</f>
        <v>-33.709981167608284</v>
      </c>
      <c r="N127" s="109">
        <f t="shared" si="29"/>
        <v>1.7044332803914728</v>
      </c>
    </row>
    <row r="128" spans="1:14">
      <c r="A128" s="269"/>
      <c r="B128" s="195" t="s">
        <v>23</v>
      </c>
      <c r="C128" s="34">
        <v>8.490000000000001E-3</v>
      </c>
      <c r="D128" s="34">
        <v>2.264E-2</v>
      </c>
      <c r="E128" s="199">
        <v>2.1103139999999998</v>
      </c>
      <c r="F128" s="12">
        <f t="shared" si="27"/>
        <v>-98.927173870807849</v>
      </c>
      <c r="G128" s="177">
        <v>8</v>
      </c>
      <c r="H128" s="34">
        <v>0.8</v>
      </c>
      <c r="I128" s="31"/>
      <c r="J128" s="34"/>
      <c r="K128" s="31"/>
      <c r="L128" s="34"/>
      <c r="M128" s="31"/>
      <c r="N128" s="109">
        <f t="shared" si="29"/>
        <v>3.9341922586756436E-2</v>
      </c>
    </row>
    <row r="129" spans="1:14">
      <c r="A129" s="269"/>
      <c r="B129" s="195" t="s">
        <v>24</v>
      </c>
      <c r="C129" s="34">
        <v>5.4001150000000004</v>
      </c>
      <c r="D129" s="34">
        <v>49.253132999999998</v>
      </c>
      <c r="E129" s="199">
        <v>59.649445999999998</v>
      </c>
      <c r="F129" s="12">
        <f t="shared" si="27"/>
        <v>-17.429018536064859</v>
      </c>
      <c r="G129" s="177">
        <v>55</v>
      </c>
      <c r="H129" s="34">
        <v>53670.9</v>
      </c>
      <c r="I129" s="31">
        <v>28</v>
      </c>
      <c r="J129" s="34">
        <v>16.260000000000002</v>
      </c>
      <c r="K129" s="31">
        <v>25.26</v>
      </c>
      <c r="L129" s="34">
        <v>30.61</v>
      </c>
      <c r="M129" s="31">
        <f>(K129-L129)/L129*100</f>
        <v>-17.477948382881404</v>
      </c>
      <c r="N129" s="109">
        <f t="shared" si="29"/>
        <v>1.3374041151207157</v>
      </c>
    </row>
    <row r="130" spans="1:14">
      <c r="A130" s="269"/>
      <c r="B130" s="195" t="s">
        <v>25</v>
      </c>
      <c r="C130" s="34">
        <v>0</v>
      </c>
      <c r="D130" s="34">
        <v>19.548144000000001</v>
      </c>
      <c r="E130" s="199">
        <v>0</v>
      </c>
      <c r="F130" s="12"/>
      <c r="G130" s="177">
        <v>1</v>
      </c>
      <c r="H130" s="34">
        <v>476.78399999999999</v>
      </c>
      <c r="I130" s="31"/>
      <c r="J130" s="34"/>
      <c r="K130" s="31"/>
      <c r="L130" s="34"/>
      <c r="M130" s="31"/>
      <c r="N130" s="109"/>
    </row>
    <row r="131" spans="1:14">
      <c r="A131" s="269"/>
      <c r="B131" s="195" t="s">
        <v>26</v>
      </c>
      <c r="C131" s="34">
        <v>18.087935999999996</v>
      </c>
      <c r="D131" s="34">
        <v>104.739194</v>
      </c>
      <c r="E131" s="199">
        <v>65.85776899999999</v>
      </c>
      <c r="F131" s="12">
        <f>(D131-E131)/E131*100</f>
        <v>59.038478816371708</v>
      </c>
      <c r="G131" s="177">
        <v>3702</v>
      </c>
      <c r="H131" s="34">
        <v>697224.18</v>
      </c>
      <c r="I131" s="31">
        <v>41</v>
      </c>
      <c r="J131" s="34">
        <v>0.5</v>
      </c>
      <c r="K131" s="31">
        <v>50.21</v>
      </c>
      <c r="L131" s="34">
        <v>54.15</v>
      </c>
      <c r="M131" s="31">
        <f>(K131-L131)/L131*100</f>
        <v>-7.2760849492151394</v>
      </c>
      <c r="N131" s="109">
        <f>D131/D209*100</f>
        <v>6.0556768801889502</v>
      </c>
    </row>
    <row r="132" spans="1:14">
      <c r="A132" s="269"/>
      <c r="B132" s="195" t="s">
        <v>27</v>
      </c>
      <c r="C132" s="34">
        <v>0.177263</v>
      </c>
      <c r="D132" s="34">
        <v>10.140191999999999</v>
      </c>
      <c r="E132" s="199">
        <v>3.239846</v>
      </c>
      <c r="F132" s="12">
        <f>(D132-E132)/E132*100</f>
        <v>212.98376527773232</v>
      </c>
      <c r="G132" s="177">
        <v>12</v>
      </c>
      <c r="H132" s="34">
        <v>2867.8935640000004</v>
      </c>
      <c r="I132" s="31"/>
      <c r="J132" s="34"/>
      <c r="K132" s="34"/>
      <c r="L132" s="34"/>
      <c r="M132" s="31"/>
      <c r="N132" s="109">
        <f>D132/D210*100</f>
        <v>2.8256753658423746</v>
      </c>
    </row>
    <row r="133" spans="1:14">
      <c r="A133" s="269"/>
      <c r="B133" s="14" t="s">
        <v>28</v>
      </c>
      <c r="C133" s="34">
        <v>0</v>
      </c>
      <c r="D133" s="34">
        <v>0</v>
      </c>
      <c r="E133" s="199">
        <v>0</v>
      </c>
      <c r="F133" s="12"/>
      <c r="G133" s="177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69"/>
      <c r="B134" s="14" t="s">
        <v>29</v>
      </c>
      <c r="C134" s="34">
        <v>0</v>
      </c>
      <c r="D134" s="34">
        <v>3.7648699999999997</v>
      </c>
      <c r="E134" s="199">
        <v>2.4876749999999999</v>
      </c>
      <c r="F134" s="12"/>
      <c r="G134" s="177">
        <v>3</v>
      </c>
      <c r="H134" s="34">
        <v>1259.8447000000001</v>
      </c>
      <c r="I134" s="34"/>
      <c r="J134" s="34"/>
      <c r="K134" s="34"/>
      <c r="L134" s="34"/>
      <c r="M134" s="31"/>
      <c r="N134" s="109">
        <f>D134/D212*100</f>
        <v>5.1856952072852476</v>
      </c>
    </row>
    <row r="135" spans="1:14">
      <c r="A135" s="269"/>
      <c r="B135" s="14" t="s">
        <v>30</v>
      </c>
      <c r="C135" s="34">
        <v>0</v>
      </c>
      <c r="D135" s="34">
        <v>5.663627</v>
      </c>
      <c r="E135" s="34">
        <v>0.55877399999999999</v>
      </c>
      <c r="F135" s="12"/>
      <c r="G135" s="177">
        <v>4</v>
      </c>
      <c r="H135" s="34">
        <v>274.84886399999999</v>
      </c>
      <c r="I135" s="34"/>
      <c r="J135" s="34"/>
      <c r="K135" s="34"/>
      <c r="L135" s="34"/>
      <c r="M135" s="31"/>
      <c r="N135" s="109"/>
    </row>
    <row r="136" spans="1:14" ht="14.25" thickBot="1">
      <c r="A136" s="270"/>
      <c r="B136" s="15" t="s">
        <v>31</v>
      </c>
      <c r="C136" s="16">
        <f t="shared" ref="C136:L136" si="30">C124+C126+C127+C128+C129+C130+C131+C132</f>
        <v>167.03553199999999</v>
      </c>
      <c r="D136" s="16">
        <f t="shared" si="30"/>
        <v>1258.884685</v>
      </c>
      <c r="E136" s="16">
        <f t="shared" si="30"/>
        <v>1188.3453179999999</v>
      </c>
      <c r="F136" s="17">
        <f t="shared" ref="F136:F147" si="31">(D136-E136)/E136*100</f>
        <v>5.9359317474081292</v>
      </c>
      <c r="G136" s="16">
        <f t="shared" si="30"/>
        <v>13703</v>
      </c>
      <c r="H136" s="16">
        <f t="shared" si="30"/>
        <v>1848576.2124699999</v>
      </c>
      <c r="I136" s="16">
        <f t="shared" si="30"/>
        <v>979</v>
      </c>
      <c r="J136" s="16">
        <f t="shared" si="30"/>
        <v>86.050000000000011</v>
      </c>
      <c r="K136" s="16">
        <f t="shared" si="30"/>
        <v>685.89</v>
      </c>
      <c r="L136" s="16">
        <f t="shared" si="30"/>
        <v>583.53</v>
      </c>
      <c r="M136" s="16">
        <f t="shared" ref="M136:M138" si="32">(K136-L136)/L136*100</f>
        <v>17.541514575086119</v>
      </c>
      <c r="N136" s="110">
        <f>D136/D214*100</f>
        <v>3.6289751142610447</v>
      </c>
    </row>
    <row r="137" spans="1:14" ht="15" thickTop="1" thickBot="1">
      <c r="A137" s="271" t="s">
        <v>41</v>
      </c>
      <c r="B137" s="195" t="s">
        <v>19</v>
      </c>
      <c r="C137" s="71">
        <v>62.01</v>
      </c>
      <c r="D137" s="71">
        <v>398.55</v>
      </c>
      <c r="E137" s="106">
        <v>321.60000000000002</v>
      </c>
      <c r="F137" s="224">
        <f t="shared" si="31"/>
        <v>23.927238805970145</v>
      </c>
      <c r="G137" s="72">
        <v>4230</v>
      </c>
      <c r="H137" s="72">
        <v>350768.59</v>
      </c>
      <c r="I137" s="72">
        <v>671</v>
      </c>
      <c r="J137" s="72">
        <v>17.690000000000001</v>
      </c>
      <c r="K137" s="107">
        <v>287.24</v>
      </c>
      <c r="L137" s="107">
        <v>82.739575000000002</v>
      </c>
      <c r="M137" s="34">
        <f t="shared" si="32"/>
        <v>247.16156083712059</v>
      </c>
      <c r="N137" s="109">
        <f>D137/D202*100</f>
        <v>2.1101729123092423</v>
      </c>
    </row>
    <row r="138" spans="1:14" ht="14.25" thickBot="1">
      <c r="A138" s="271"/>
      <c r="B138" s="195" t="s">
        <v>20</v>
      </c>
      <c r="C138" s="72">
        <v>25</v>
      </c>
      <c r="D138" s="72">
        <v>154.76</v>
      </c>
      <c r="E138" s="107">
        <v>140.62</v>
      </c>
      <c r="F138" s="12">
        <f t="shared" si="31"/>
        <v>10.055468638884928</v>
      </c>
      <c r="G138" s="72">
        <v>1918</v>
      </c>
      <c r="H138" s="72">
        <v>38940</v>
      </c>
      <c r="I138" s="72">
        <v>333</v>
      </c>
      <c r="J138" s="72">
        <v>10</v>
      </c>
      <c r="K138" s="72">
        <v>159.36000000000001</v>
      </c>
      <c r="L138" s="107">
        <v>35.886178000000001</v>
      </c>
      <c r="M138" s="31">
        <f t="shared" si="32"/>
        <v>344.07069485081416</v>
      </c>
      <c r="N138" s="109">
        <f>D138/D203*100</f>
        <v>2.5645071171355336</v>
      </c>
    </row>
    <row r="139" spans="1:14" ht="14.25" thickBot="1">
      <c r="A139" s="271"/>
      <c r="B139" s="195" t="s">
        <v>21</v>
      </c>
      <c r="C139" s="72">
        <v>0.9</v>
      </c>
      <c r="D139" s="72">
        <v>5.33</v>
      </c>
      <c r="E139" s="107">
        <v>2.38</v>
      </c>
      <c r="F139" s="12">
        <f t="shared" si="31"/>
        <v>123.94957983193278</v>
      </c>
      <c r="G139" s="72">
        <v>7</v>
      </c>
      <c r="H139" s="107">
        <v>2320.52</v>
      </c>
      <c r="I139" s="107"/>
      <c r="J139" s="107"/>
      <c r="K139" s="107"/>
      <c r="L139" s="107"/>
      <c r="M139" s="31"/>
      <c r="N139" s="109">
        <f>D139/D204*100</f>
        <v>0.46035071536821265</v>
      </c>
    </row>
    <row r="140" spans="1:14" ht="14.25" thickBot="1">
      <c r="A140" s="271"/>
      <c r="B140" s="195" t="s">
        <v>22</v>
      </c>
      <c r="C140" s="72">
        <v>0.03</v>
      </c>
      <c r="D140" s="72">
        <v>0.03</v>
      </c>
      <c r="E140" s="107"/>
      <c r="F140" s="12" t="e">
        <f t="shared" si="31"/>
        <v>#DIV/0!</v>
      </c>
      <c r="G140" s="72">
        <v>3</v>
      </c>
      <c r="H140" s="107">
        <v>147</v>
      </c>
      <c r="I140" s="107"/>
      <c r="J140" s="107"/>
      <c r="K140" s="107"/>
      <c r="L140" s="107"/>
      <c r="M140" s="31"/>
      <c r="N140" s="109"/>
    </row>
    <row r="141" spans="1:14" ht="14.25" thickBot="1">
      <c r="A141" s="271"/>
      <c r="B141" s="195" t="s">
        <v>23</v>
      </c>
      <c r="C141" s="72"/>
      <c r="D141" s="72"/>
      <c r="E141" s="107"/>
      <c r="F141" s="12" t="e">
        <f t="shared" si="31"/>
        <v>#DIV/0!</v>
      </c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71"/>
      <c r="B142" s="195" t="s">
        <v>24</v>
      </c>
      <c r="C142" s="72">
        <v>0.2</v>
      </c>
      <c r="D142" s="72">
        <v>4.16</v>
      </c>
      <c r="E142" s="107">
        <v>2.86</v>
      </c>
      <c r="F142" s="12">
        <f t="shared" si="31"/>
        <v>45.454545454545467</v>
      </c>
      <c r="G142" s="72">
        <v>7</v>
      </c>
      <c r="H142" s="107">
        <v>4739.8999999999996</v>
      </c>
      <c r="I142" s="107">
        <v>9</v>
      </c>
      <c r="J142" s="107">
        <v>0.15</v>
      </c>
      <c r="K142" s="107">
        <v>1.27</v>
      </c>
      <c r="L142" s="107"/>
      <c r="M142" s="31"/>
      <c r="N142" s="109">
        <f>D142/D207*100</f>
        <v>0.1129593343615761</v>
      </c>
    </row>
    <row r="143" spans="1:14" ht="14.25" thickBot="1">
      <c r="A143" s="271"/>
      <c r="B143" s="195" t="s">
        <v>25</v>
      </c>
      <c r="C143" s="74"/>
      <c r="D143" s="74"/>
      <c r="E143" s="136"/>
      <c r="F143" s="12" t="e">
        <f t="shared" si="31"/>
        <v>#DIV/0!</v>
      </c>
      <c r="G143" s="74"/>
      <c r="H143" s="136"/>
      <c r="I143" s="136"/>
      <c r="J143" s="136"/>
      <c r="K143" s="136"/>
      <c r="L143" s="136"/>
      <c r="M143" s="31"/>
      <c r="N143" s="109"/>
    </row>
    <row r="144" spans="1:14" ht="14.25" thickBot="1">
      <c r="A144" s="271"/>
      <c r="B144" s="195" t="s">
        <v>26</v>
      </c>
      <c r="C144" s="72">
        <v>0.77</v>
      </c>
      <c r="D144" s="72">
        <v>3.3</v>
      </c>
      <c r="E144" s="107">
        <v>5.45</v>
      </c>
      <c r="F144" s="12">
        <f t="shared" si="31"/>
        <v>-39.449541284403679</v>
      </c>
      <c r="G144" s="72">
        <v>221</v>
      </c>
      <c r="H144" s="107">
        <v>28597.68</v>
      </c>
      <c r="I144" s="107">
        <v>1</v>
      </c>
      <c r="J144" s="107">
        <v>0</v>
      </c>
      <c r="K144" s="107">
        <v>0</v>
      </c>
      <c r="L144" s="107">
        <v>0.33</v>
      </c>
      <c r="M144" s="31"/>
      <c r="N144" s="109">
        <f>D144/D209*100</f>
        <v>0.190795183173011</v>
      </c>
    </row>
    <row r="145" spans="1:14" ht="14.25" thickBot="1">
      <c r="A145" s="271"/>
      <c r="B145" s="195" t="s">
        <v>27</v>
      </c>
      <c r="C145" s="72"/>
      <c r="D145" s="72"/>
      <c r="E145" s="107"/>
      <c r="F145" s="12" t="e">
        <f t="shared" si="31"/>
        <v>#DIV/0!</v>
      </c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71"/>
      <c r="B146" s="14" t="s">
        <v>28</v>
      </c>
      <c r="C146" s="75"/>
      <c r="D146" s="75"/>
      <c r="E146" s="129"/>
      <c r="F146" s="12" t="e">
        <f t="shared" si="31"/>
        <v>#DIV/0!</v>
      </c>
      <c r="G146" s="75"/>
      <c r="H146" s="129"/>
      <c r="I146" s="129"/>
      <c r="J146" s="129"/>
      <c r="K146" s="129"/>
      <c r="L146" s="129"/>
      <c r="M146" s="31"/>
      <c r="N146" s="109"/>
    </row>
    <row r="147" spans="1:14" ht="14.25" thickBot="1">
      <c r="A147" s="271"/>
      <c r="B147" s="14" t="s">
        <v>29</v>
      </c>
      <c r="C147" s="75"/>
      <c r="D147" s="75"/>
      <c r="E147" s="129"/>
      <c r="F147" s="12" t="e">
        <f t="shared" si="31"/>
        <v>#DIV/0!</v>
      </c>
      <c r="G147" s="75"/>
      <c r="H147" s="129"/>
      <c r="I147" s="129"/>
      <c r="J147" s="129"/>
      <c r="K147" s="129"/>
      <c r="L147" s="129"/>
      <c r="M147" s="31"/>
      <c r="N147" s="109"/>
    </row>
    <row r="148" spans="1:14" ht="14.25" thickBot="1">
      <c r="A148" s="271"/>
      <c r="B148" s="14" t="s">
        <v>30</v>
      </c>
      <c r="C148" s="75"/>
      <c r="D148" s="75"/>
      <c r="E148" s="129"/>
      <c r="F148" s="12"/>
      <c r="G148" s="75"/>
      <c r="H148" s="129"/>
      <c r="I148" s="129"/>
      <c r="J148" s="129"/>
      <c r="K148" s="129"/>
      <c r="L148" s="129">
        <v>0</v>
      </c>
      <c r="M148" s="31"/>
      <c r="N148" s="109"/>
    </row>
    <row r="149" spans="1:14" ht="14.25" thickBot="1">
      <c r="A149" s="272"/>
      <c r="B149" s="15" t="s">
        <v>31</v>
      </c>
      <c r="C149" s="16">
        <f t="shared" ref="C149:L149" si="33">C137+C139+C140+C141+C142+C143+C144+C145</f>
        <v>63.910000000000004</v>
      </c>
      <c r="D149" s="16">
        <f t="shared" si="33"/>
        <v>411.37</v>
      </c>
      <c r="E149" s="16">
        <f t="shared" si="33"/>
        <v>332.29</v>
      </c>
      <c r="F149" s="17">
        <f t="shared" ref="F149:F155" si="34">(D149-E149)/E149*100</f>
        <v>23.798489271419538</v>
      </c>
      <c r="G149" s="16">
        <f t="shared" si="33"/>
        <v>4468</v>
      </c>
      <c r="H149" s="16">
        <f t="shared" si="33"/>
        <v>386573.69000000006</v>
      </c>
      <c r="I149" s="16">
        <f t="shared" si="33"/>
        <v>681</v>
      </c>
      <c r="J149" s="16">
        <f t="shared" si="33"/>
        <v>17.84</v>
      </c>
      <c r="K149" s="16">
        <f t="shared" si="33"/>
        <v>288.51</v>
      </c>
      <c r="L149" s="16">
        <f t="shared" si="33"/>
        <v>83.069575</v>
      </c>
      <c r="M149" s="16">
        <f>(K149-L149)/L149*100</f>
        <v>247.31127491623738</v>
      </c>
      <c r="N149" s="110">
        <f>D149/D214*100</f>
        <v>1.1858524537960886</v>
      </c>
    </row>
    <row r="150" spans="1:14" ht="15" thickTop="1" thickBot="1">
      <c r="A150" s="271" t="s">
        <v>66</v>
      </c>
      <c r="B150" s="195" t="s">
        <v>19</v>
      </c>
      <c r="C150" s="31">
        <v>78.183799000000022</v>
      </c>
      <c r="D150" s="32">
        <v>616.01150500000006</v>
      </c>
      <c r="E150" s="32">
        <v>596.49142700000004</v>
      </c>
      <c r="F150" s="26">
        <f t="shared" si="34"/>
        <v>3.2724825733329457</v>
      </c>
      <c r="G150" s="31">
        <v>5037</v>
      </c>
      <c r="H150" s="31">
        <v>470596.42387599999</v>
      </c>
      <c r="I150" s="31">
        <v>722</v>
      </c>
      <c r="J150" s="31">
        <v>46.042474000000027</v>
      </c>
      <c r="K150" s="31">
        <v>285.76671900000002</v>
      </c>
      <c r="L150" s="31">
        <v>210.805285</v>
      </c>
      <c r="M150" s="32">
        <f>(K150-L150)/L150*100</f>
        <v>35.559561042314485</v>
      </c>
      <c r="N150" s="113">
        <f t="shared" ref="N150:N155" si="35">D150/D202*100</f>
        <v>3.2615500979095455</v>
      </c>
    </row>
    <row r="151" spans="1:14" ht="14.25" thickBot="1">
      <c r="A151" s="271"/>
      <c r="B151" s="195" t="s">
        <v>20</v>
      </c>
      <c r="C151" s="31">
        <v>29.967199999999991</v>
      </c>
      <c r="D151" s="32">
        <v>235.28110799999999</v>
      </c>
      <c r="E151" s="31">
        <v>224.74034499999999</v>
      </c>
      <c r="F151" s="26">
        <f t="shared" si="34"/>
        <v>4.6901961461347756</v>
      </c>
      <c r="G151" s="31">
        <v>2658</v>
      </c>
      <c r="H151" s="31">
        <v>53160</v>
      </c>
      <c r="I151" s="31">
        <v>336</v>
      </c>
      <c r="J151" s="31">
        <v>42.153993999999997</v>
      </c>
      <c r="K151" s="31">
        <v>167.50449</v>
      </c>
      <c r="L151" s="31">
        <v>68.471373</v>
      </c>
      <c r="M151" s="31">
        <f>(K151-L151)/L151*100</f>
        <v>144.63433791520436</v>
      </c>
      <c r="N151" s="109">
        <f t="shared" si="35"/>
        <v>3.8988115533311842</v>
      </c>
    </row>
    <row r="152" spans="1:14" ht="14.25" thickBot="1">
      <c r="A152" s="271"/>
      <c r="B152" s="195" t="s">
        <v>21</v>
      </c>
      <c r="C152" s="31">
        <v>1.0262560000000001</v>
      </c>
      <c r="D152" s="32">
        <v>17.597711</v>
      </c>
      <c r="E152" s="31">
        <v>25.869529</v>
      </c>
      <c r="F152" s="26">
        <f t="shared" si="34"/>
        <v>-31.975139555111344</v>
      </c>
      <c r="G152" s="31">
        <v>27</v>
      </c>
      <c r="H152" s="31">
        <v>30913.615430000002</v>
      </c>
      <c r="I152" s="31">
        <v>3</v>
      </c>
      <c r="J152" s="31">
        <v>0</v>
      </c>
      <c r="K152" s="31">
        <v>2.594652</v>
      </c>
      <c r="L152" s="31">
        <v>429.23840000000001</v>
      </c>
      <c r="M152" s="31"/>
      <c r="N152" s="109">
        <f t="shared" si="35"/>
        <v>1.5199097275221511</v>
      </c>
    </row>
    <row r="153" spans="1:14" ht="14.25" thickBot="1">
      <c r="A153" s="271"/>
      <c r="B153" s="195" t="s">
        <v>22</v>
      </c>
      <c r="C153" s="31">
        <v>1.0088660000000012</v>
      </c>
      <c r="D153" s="32">
        <v>9.7535860000000003</v>
      </c>
      <c r="E153" s="31">
        <v>8.8023600000000002</v>
      </c>
      <c r="F153" s="26">
        <f t="shared" si="34"/>
        <v>10.806488259966647</v>
      </c>
      <c r="G153" s="31">
        <v>120</v>
      </c>
      <c r="H153" s="31">
        <v>55661</v>
      </c>
      <c r="I153" s="31">
        <v>1</v>
      </c>
      <c r="J153" s="31">
        <v>0</v>
      </c>
      <c r="K153" s="31">
        <v>0.2</v>
      </c>
      <c r="L153" s="31">
        <v>0</v>
      </c>
      <c r="M153" s="31" t="e">
        <f>(K153-L153)/L153*100</f>
        <v>#DIV/0!</v>
      </c>
      <c r="N153" s="109">
        <f t="shared" si="35"/>
        <v>1.5847521202503889</v>
      </c>
    </row>
    <row r="154" spans="1:14" ht="14.25" thickBot="1">
      <c r="A154" s="271"/>
      <c r="B154" s="195" t="s">
        <v>23</v>
      </c>
      <c r="C154" s="31">
        <v>1.2830159999999999</v>
      </c>
      <c r="D154" s="32">
        <v>1.3962239999999999</v>
      </c>
      <c r="E154" s="31">
        <v>2.377354</v>
      </c>
      <c r="F154" s="26">
        <f t="shared" si="34"/>
        <v>-41.269831922380931</v>
      </c>
      <c r="G154" s="31">
        <v>9</v>
      </c>
      <c r="H154" s="31">
        <v>1320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5"/>
        <v>2.4262427792301859</v>
      </c>
    </row>
    <row r="155" spans="1:14" ht="14.25" thickBot="1">
      <c r="A155" s="271"/>
      <c r="B155" s="195" t="s">
        <v>24</v>
      </c>
      <c r="C155" s="31">
        <v>4.0328119999999998</v>
      </c>
      <c r="D155" s="32">
        <v>29.270976000000001</v>
      </c>
      <c r="E155" s="31">
        <v>32.160141000000003</v>
      </c>
      <c r="F155" s="26">
        <f t="shared" si="34"/>
        <v>-8.9836826275108734</v>
      </c>
      <c r="G155" s="31">
        <v>140</v>
      </c>
      <c r="H155" s="31">
        <v>12949.305522000001</v>
      </c>
      <c r="I155" s="31">
        <v>14</v>
      </c>
      <c r="J155" s="31">
        <v>0.11999999999999988</v>
      </c>
      <c r="K155" s="31">
        <v>1.41</v>
      </c>
      <c r="L155" s="31">
        <v>2.3290999999999999</v>
      </c>
      <c r="M155" s="31"/>
      <c r="N155" s="109">
        <f t="shared" si="35"/>
        <v>0.79481489545040129</v>
      </c>
    </row>
    <row r="156" spans="1:14" ht="14.25" thickBot="1">
      <c r="A156" s="271"/>
      <c r="B156" s="195" t="s">
        <v>25</v>
      </c>
      <c r="C156" s="31">
        <v>0</v>
      </c>
      <c r="D156" s="32">
        <v>13.337999999999999</v>
      </c>
      <c r="E156" s="33">
        <v>0</v>
      </c>
      <c r="F156" s="26"/>
      <c r="G156" s="31">
        <v>1</v>
      </c>
      <c r="H156" s="31">
        <v>570</v>
      </c>
      <c r="I156" s="31">
        <v>2</v>
      </c>
      <c r="J156" s="31">
        <v>0</v>
      </c>
      <c r="K156" s="31">
        <v>0</v>
      </c>
      <c r="L156" s="31">
        <v>0</v>
      </c>
      <c r="M156" s="31"/>
      <c r="N156" s="109"/>
    </row>
    <row r="157" spans="1:14" ht="14.25" thickBot="1">
      <c r="A157" s="271"/>
      <c r="B157" s="195" t="s">
        <v>26</v>
      </c>
      <c r="C157" s="31">
        <v>8.6351719999999972</v>
      </c>
      <c r="D157" s="32">
        <v>111.022842</v>
      </c>
      <c r="E157" s="31">
        <v>63.728704</v>
      </c>
      <c r="F157" s="26">
        <f>(D157-E157)/E157*100</f>
        <v>74.211673910707489</v>
      </c>
      <c r="G157" s="31">
        <v>1468</v>
      </c>
      <c r="H157" s="31">
        <v>567819.16619999998</v>
      </c>
      <c r="I157" s="31">
        <v>57</v>
      </c>
      <c r="J157" s="31">
        <v>2.6714310000000001</v>
      </c>
      <c r="K157" s="31">
        <v>6.6868100000000004</v>
      </c>
      <c r="L157" s="31">
        <v>9.7647910000000007</v>
      </c>
      <c r="M157" s="31">
        <f>(K157-L157)/L157*100</f>
        <v>-31.521217402400115</v>
      </c>
      <c r="N157" s="109">
        <f>D157/D209*100</f>
        <v>6.4189768108418974</v>
      </c>
    </row>
    <row r="158" spans="1:14" ht="14.25" thickBot="1">
      <c r="A158" s="271"/>
      <c r="B158" s="195" t="s">
        <v>27</v>
      </c>
      <c r="C158" s="31">
        <v>0</v>
      </c>
      <c r="D158" s="32">
        <v>21.433962000000001</v>
      </c>
      <c r="E158" s="31">
        <v>0</v>
      </c>
      <c r="F158" s="26" t="e">
        <f>(D158-E158)/E158*100</f>
        <v>#DIV/0!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5.972807853717323</v>
      </c>
    </row>
    <row r="159" spans="1:14" ht="14.25" thickBot="1">
      <c r="A159" s="271"/>
      <c r="B159" s="14" t="s">
        <v>28</v>
      </c>
      <c r="C159" s="31">
        <v>0</v>
      </c>
      <c r="D159" s="32">
        <v>0</v>
      </c>
      <c r="E159" s="34">
        <v>0</v>
      </c>
      <c r="F159" s="26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71"/>
      <c r="B160" s="14" t="s">
        <v>29</v>
      </c>
      <c r="C160" s="31">
        <v>0</v>
      </c>
      <c r="D160" s="32">
        <v>21</v>
      </c>
      <c r="E160" s="34">
        <v>0</v>
      </c>
      <c r="F160" s="26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71"/>
      <c r="B161" s="14" t="s">
        <v>30</v>
      </c>
      <c r="C161" s="31">
        <v>0</v>
      </c>
      <c r="D161" s="32">
        <v>0</v>
      </c>
      <c r="E161" s="34">
        <v>0</v>
      </c>
      <c r="F161" s="26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72"/>
      <c r="B162" s="15" t="s">
        <v>31</v>
      </c>
      <c r="C162" s="16">
        <f t="shared" ref="C162:L162" si="36">C150+C152+C153+C154+C155+C156+C157+C158</f>
        <v>94.169921000000031</v>
      </c>
      <c r="D162" s="16">
        <f t="shared" si="36"/>
        <v>819.82480599999997</v>
      </c>
      <c r="E162" s="16">
        <f t="shared" si="36"/>
        <v>729.42951499999992</v>
      </c>
      <c r="F162" s="17">
        <f t="shared" ref="F162:F168" si="37">(D162-E162)/E162*100</f>
        <v>12.392601223436927</v>
      </c>
      <c r="G162" s="16">
        <f t="shared" si="36"/>
        <v>6815</v>
      </c>
      <c r="H162" s="16">
        <f t="shared" si="36"/>
        <v>1150992.5704069999</v>
      </c>
      <c r="I162" s="16">
        <f t="shared" si="36"/>
        <v>799</v>
      </c>
      <c r="J162" s="16">
        <f t="shared" si="36"/>
        <v>48.833905000000023</v>
      </c>
      <c r="K162" s="16">
        <f t="shared" si="36"/>
        <v>296.65818100000001</v>
      </c>
      <c r="L162" s="16">
        <f t="shared" si="36"/>
        <v>652.13757599999997</v>
      </c>
      <c r="M162" s="16">
        <f t="shared" ref="M162:M164" si="38">(K162-L162)/L162*100</f>
        <v>-54.509877682619532</v>
      </c>
      <c r="N162" s="110">
        <f>D162/D214*100</f>
        <v>2.3633013050976062</v>
      </c>
    </row>
    <row r="163" spans="1:14" ht="15" thickTop="1" thickBot="1">
      <c r="A163" s="268" t="s">
        <v>43</v>
      </c>
      <c r="B163" s="18" t="s">
        <v>19</v>
      </c>
      <c r="C163" s="94">
        <v>57.17</v>
      </c>
      <c r="D163" s="94">
        <v>246.75</v>
      </c>
      <c r="E163" s="94">
        <v>78.39</v>
      </c>
      <c r="F163" s="201">
        <f t="shared" si="37"/>
        <v>214.77229238423268</v>
      </c>
      <c r="G163" s="95">
        <v>2397</v>
      </c>
      <c r="H163" s="95">
        <v>352843.79</v>
      </c>
      <c r="I163" s="95">
        <v>80</v>
      </c>
      <c r="J163" s="95">
        <v>17.21</v>
      </c>
      <c r="K163" s="95">
        <v>51.64</v>
      </c>
      <c r="L163" s="95">
        <v>78.040000000000006</v>
      </c>
      <c r="M163" s="34">
        <f t="shared" si="38"/>
        <v>-33.828805740645826</v>
      </c>
      <c r="N163" s="112">
        <f t="shared" ref="N163:N168" si="39">D163/D202*100</f>
        <v>1.3064487921523158</v>
      </c>
    </row>
    <row r="164" spans="1:14" ht="14.25" thickBot="1">
      <c r="A164" s="271"/>
      <c r="B164" s="195" t="s">
        <v>20</v>
      </c>
      <c r="C164" s="95">
        <v>5.88</v>
      </c>
      <c r="D164" s="95">
        <v>33.67</v>
      </c>
      <c r="E164" s="95">
        <v>35.21</v>
      </c>
      <c r="F164" s="26">
        <f t="shared" si="37"/>
        <v>-4.3737574552683869</v>
      </c>
      <c r="G164" s="95">
        <v>336</v>
      </c>
      <c r="H164" s="95">
        <v>6720</v>
      </c>
      <c r="I164" s="95">
        <v>27</v>
      </c>
      <c r="J164" s="95">
        <v>1.2</v>
      </c>
      <c r="K164" s="95">
        <v>23.79</v>
      </c>
      <c r="L164" s="95">
        <v>38.46</v>
      </c>
      <c r="M164" s="34">
        <f t="shared" si="38"/>
        <v>-38.143525741029642</v>
      </c>
      <c r="N164" s="109">
        <f t="shared" si="39"/>
        <v>0.55794103537059592</v>
      </c>
    </row>
    <row r="165" spans="1:14" ht="14.25" thickBot="1">
      <c r="A165" s="271"/>
      <c r="B165" s="195" t="s">
        <v>21</v>
      </c>
      <c r="C165" s="95">
        <v>0</v>
      </c>
      <c r="D165" s="95">
        <v>0</v>
      </c>
      <c r="E165" s="95">
        <v>0</v>
      </c>
      <c r="F165" s="26" t="e">
        <f t="shared" si="37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9"/>
        <v>0</v>
      </c>
    </row>
    <row r="166" spans="1:14" ht="14.25" thickBot="1">
      <c r="A166" s="271"/>
      <c r="B166" s="195" t="s">
        <v>22</v>
      </c>
      <c r="C166" s="95">
        <v>0.03</v>
      </c>
      <c r="D166" s="95">
        <v>0.05</v>
      </c>
      <c r="E166" s="95">
        <v>0.12</v>
      </c>
      <c r="F166" s="26">
        <f t="shared" si="37"/>
        <v>-58.333333333333329</v>
      </c>
      <c r="G166" s="95">
        <v>7</v>
      </c>
      <c r="H166" s="95">
        <v>97.92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39"/>
        <v>8.1239460043228667E-3</v>
      </c>
    </row>
    <row r="167" spans="1:14" ht="14.25" thickBot="1">
      <c r="A167" s="271"/>
      <c r="B167" s="195" t="s">
        <v>23</v>
      </c>
      <c r="C167" s="95">
        <v>0</v>
      </c>
      <c r="D167" s="95">
        <v>0</v>
      </c>
      <c r="E167" s="95">
        <v>0</v>
      </c>
      <c r="F167" s="26" t="e">
        <f t="shared" si="37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9"/>
        <v>0</v>
      </c>
    </row>
    <row r="168" spans="1:14" ht="14.25" thickBot="1">
      <c r="A168" s="271"/>
      <c r="B168" s="195" t="s">
        <v>24</v>
      </c>
      <c r="C168" s="95">
        <v>0</v>
      </c>
      <c r="D168" s="95">
        <v>4.25</v>
      </c>
      <c r="E168" s="95">
        <v>1.61</v>
      </c>
      <c r="F168" s="26">
        <f t="shared" si="37"/>
        <v>163.97515527950307</v>
      </c>
      <c r="G168" s="95">
        <v>2</v>
      </c>
      <c r="H168" s="95">
        <v>4510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9"/>
        <v>0.11540316611459095</v>
      </c>
    </row>
    <row r="169" spans="1:14" ht="14.25" thickBot="1">
      <c r="A169" s="271"/>
      <c r="B169" s="195" t="s">
        <v>25</v>
      </c>
      <c r="C169" s="95">
        <v>0</v>
      </c>
      <c r="D169" s="95">
        <v>61.41</v>
      </c>
      <c r="E169" s="95">
        <v>13.14</v>
      </c>
      <c r="F169" s="26"/>
      <c r="G169" s="95">
        <v>8</v>
      </c>
      <c r="H169" s="95">
        <v>1158.8</v>
      </c>
      <c r="I169" s="95">
        <v>7</v>
      </c>
      <c r="J169" s="95">
        <v>9.14</v>
      </c>
      <c r="K169" s="95">
        <v>35.340000000000003</v>
      </c>
      <c r="L169" s="95">
        <v>0.48</v>
      </c>
      <c r="M169" s="34"/>
      <c r="N169" s="109"/>
    </row>
    <row r="170" spans="1:14" ht="14.25" thickBot="1">
      <c r="A170" s="271"/>
      <c r="B170" s="195" t="s">
        <v>26</v>
      </c>
      <c r="C170" s="95">
        <v>2.78</v>
      </c>
      <c r="D170" s="95">
        <v>17.96</v>
      </c>
      <c r="E170" s="95">
        <v>0.32</v>
      </c>
      <c r="F170" s="26">
        <f>(D170-E170)/E170*100</f>
        <v>5512.5</v>
      </c>
      <c r="G170" s="95">
        <v>1437</v>
      </c>
      <c r="H170" s="95">
        <v>67563.320000000007</v>
      </c>
      <c r="I170" s="95">
        <v>2</v>
      </c>
      <c r="J170" s="95">
        <v>0</v>
      </c>
      <c r="K170" s="95">
        <v>5.68</v>
      </c>
      <c r="L170" s="95">
        <v>0</v>
      </c>
      <c r="M170" s="34" t="e">
        <f>(K170-L170)/L170*100</f>
        <v>#DIV/0!</v>
      </c>
      <c r="N170" s="109">
        <f>D170/D209*100</f>
        <v>1.038388330238569</v>
      </c>
    </row>
    <row r="171" spans="1:14" ht="14.25" thickBot="1">
      <c r="A171" s="271"/>
      <c r="B171" s="195" t="s">
        <v>27</v>
      </c>
      <c r="C171" s="98">
        <v>0</v>
      </c>
      <c r="D171" s="98">
        <v>0</v>
      </c>
      <c r="E171" s="98">
        <v>1.61</v>
      </c>
      <c r="F171" s="26">
        <f>(D171-E171)/E171*100</f>
        <v>-100</v>
      </c>
      <c r="G171" s="98">
        <v>0</v>
      </c>
      <c r="H171" s="98">
        <v>0</v>
      </c>
      <c r="I171" s="98"/>
      <c r="J171" s="98"/>
      <c r="K171" s="98"/>
      <c r="L171" s="98">
        <v>0</v>
      </c>
      <c r="M171" s="31"/>
      <c r="N171" s="109">
        <f>D171/D210*100</f>
        <v>0</v>
      </c>
    </row>
    <row r="172" spans="1:14" ht="14.25" thickBot="1">
      <c r="A172" s="271"/>
      <c r="B172" s="14" t="s">
        <v>28</v>
      </c>
      <c r="C172" s="98"/>
      <c r="D172" s="98"/>
      <c r="E172" s="98"/>
      <c r="F172" s="26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71"/>
      <c r="B173" s="14" t="s">
        <v>29</v>
      </c>
      <c r="C173" s="31"/>
      <c r="D173" s="31"/>
      <c r="E173" s="31"/>
      <c r="F173" s="26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71"/>
      <c r="B174" s="14" t="s">
        <v>30</v>
      </c>
      <c r="C174" s="31"/>
      <c r="D174" s="31"/>
      <c r="E174" s="31"/>
      <c r="F174" s="26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72"/>
      <c r="B175" s="15" t="s">
        <v>31</v>
      </c>
      <c r="C175" s="16">
        <f t="shared" ref="C175:L175" si="40">C163+C165+C166+C167+C168+C169+C170+C171</f>
        <v>59.980000000000004</v>
      </c>
      <c r="D175" s="16">
        <f t="shared" si="40"/>
        <v>330.42</v>
      </c>
      <c r="E175" s="16">
        <f t="shared" si="40"/>
        <v>95.19</v>
      </c>
      <c r="F175" s="17">
        <f>(D175-E175)/E175*100</f>
        <v>247.11629372833283</v>
      </c>
      <c r="G175" s="16">
        <f t="shared" si="40"/>
        <v>3851</v>
      </c>
      <c r="H175" s="16">
        <f t="shared" si="40"/>
        <v>426173.82999999996</v>
      </c>
      <c r="I175" s="16">
        <f t="shared" si="40"/>
        <v>89</v>
      </c>
      <c r="J175" s="16">
        <f t="shared" si="40"/>
        <v>26.35</v>
      </c>
      <c r="K175" s="16">
        <f t="shared" si="40"/>
        <v>92.66</v>
      </c>
      <c r="L175" s="16">
        <f t="shared" si="40"/>
        <v>78.52000000000001</v>
      </c>
      <c r="M175" s="16">
        <f t="shared" ref="M175:M178" si="41">(K175-L175)/L175*100</f>
        <v>18.008150789607726</v>
      </c>
      <c r="N175" s="110">
        <f>D175/D214*100</f>
        <v>0.95249864546102936</v>
      </c>
    </row>
    <row r="176" spans="1:14" ht="15" thickTop="1" thickBot="1">
      <c r="A176" s="271" t="s">
        <v>44</v>
      </c>
      <c r="B176" s="195" t="s">
        <v>19</v>
      </c>
      <c r="C176" s="34">
        <v>1.72</v>
      </c>
      <c r="D176" s="34">
        <v>21.4</v>
      </c>
      <c r="E176" s="34">
        <v>19.55</v>
      </c>
      <c r="F176" s="26">
        <f>(D176-E176)/E176*100</f>
        <v>9.462915601023008</v>
      </c>
      <c r="G176" s="34">
        <v>109</v>
      </c>
      <c r="H176" s="34">
        <v>10657.81</v>
      </c>
      <c r="I176" s="34">
        <v>14</v>
      </c>
      <c r="J176" s="34">
        <v>1.34</v>
      </c>
      <c r="K176" s="34">
        <v>2.5499999999999998</v>
      </c>
      <c r="L176" s="34">
        <v>8.44</v>
      </c>
      <c r="M176" s="31">
        <f t="shared" si="41"/>
        <v>-69.786729857819907</v>
      </c>
      <c r="N176" s="109">
        <f>D176/D202*100</f>
        <v>0.11330498136599618</v>
      </c>
    </row>
    <row r="177" spans="1:14" ht="14.25" thickBot="1">
      <c r="A177" s="271"/>
      <c r="B177" s="195" t="s">
        <v>20</v>
      </c>
      <c r="C177" s="34">
        <v>0.57999999999999996</v>
      </c>
      <c r="D177" s="34">
        <v>4.93</v>
      </c>
      <c r="E177" s="34">
        <v>4.4800000000000004</v>
      </c>
      <c r="F177" s="26">
        <f>(D177-E177)/E177*100</f>
        <v>10.044642857142842</v>
      </c>
      <c r="G177" s="34">
        <v>57</v>
      </c>
      <c r="H177" s="34">
        <v>1140</v>
      </c>
      <c r="I177" s="34">
        <v>7</v>
      </c>
      <c r="J177" s="34">
        <v>0.62</v>
      </c>
      <c r="K177" s="34">
        <v>1.35</v>
      </c>
      <c r="L177" s="34">
        <v>0.32</v>
      </c>
      <c r="M177" s="31">
        <f t="shared" si="41"/>
        <v>321.875</v>
      </c>
      <c r="N177" s="109">
        <f>D177/D203*100</f>
        <v>8.1694366034364058E-2</v>
      </c>
    </row>
    <row r="178" spans="1:14" ht="14.25" thickBot="1">
      <c r="A178" s="271"/>
      <c r="B178" s="195" t="s">
        <v>21</v>
      </c>
      <c r="C178" s="34">
        <v>4.9800000000000004</v>
      </c>
      <c r="D178" s="34">
        <v>18.79</v>
      </c>
      <c r="E178" s="34">
        <v>14.92</v>
      </c>
      <c r="F178" s="26">
        <f>(D178-E178)/E178*100</f>
        <v>25.938337801608576</v>
      </c>
      <c r="G178" s="34">
        <v>15</v>
      </c>
      <c r="H178" s="34">
        <v>34008.99</v>
      </c>
      <c r="I178" s="34"/>
      <c r="J178" s="34"/>
      <c r="K178" s="34"/>
      <c r="L178" s="34">
        <v>3.39</v>
      </c>
      <c r="M178" s="31">
        <f t="shared" si="41"/>
        <v>-100</v>
      </c>
      <c r="N178" s="109">
        <f>D178/D204*100</f>
        <v>1.6228874187183333</v>
      </c>
    </row>
    <row r="179" spans="1:14" ht="14.25" thickBot="1">
      <c r="A179" s="271"/>
      <c r="B179" s="195" t="s">
        <v>22</v>
      </c>
      <c r="C179" s="34"/>
      <c r="D179" s="34"/>
      <c r="E179" s="34"/>
      <c r="F179" s="26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71"/>
      <c r="B180" s="195" t="s">
        <v>23</v>
      </c>
      <c r="C180" s="34"/>
      <c r="D180" s="34"/>
      <c r="E180" s="34"/>
      <c r="F180" s="26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71"/>
      <c r="B181" s="195" t="s">
        <v>24</v>
      </c>
      <c r="C181" s="34">
        <v>57.18</v>
      </c>
      <c r="D181" s="34">
        <v>284.91000000000003</v>
      </c>
      <c r="E181" s="34">
        <v>235.08</v>
      </c>
      <c r="F181" s="26">
        <f>(D181-E181)/E181*100</f>
        <v>21.197039305768254</v>
      </c>
      <c r="G181" s="34">
        <v>851</v>
      </c>
      <c r="H181" s="34">
        <v>52902.7</v>
      </c>
      <c r="I181" s="34">
        <v>94</v>
      </c>
      <c r="J181" s="34">
        <v>80</v>
      </c>
      <c r="K181" s="34">
        <v>218.84</v>
      </c>
      <c r="L181" s="34">
        <v>67.319999999999993</v>
      </c>
      <c r="M181" s="31">
        <f>(K181-L181)/L181*100</f>
        <v>225.07427213309569</v>
      </c>
      <c r="N181" s="109">
        <f>D181/D207*100</f>
        <v>7.7363567194607326</v>
      </c>
    </row>
    <row r="182" spans="1:14" ht="14.25" thickBot="1">
      <c r="A182" s="271"/>
      <c r="B182" s="195" t="s">
        <v>25</v>
      </c>
      <c r="C182" s="34"/>
      <c r="D182" s="34">
        <v>1351.12</v>
      </c>
      <c r="E182" s="34">
        <v>1355.88</v>
      </c>
      <c r="F182" s="26">
        <f>(D182-E182)/E182*100</f>
        <v>-0.35106351594537999</v>
      </c>
      <c r="G182" s="34">
        <v>202</v>
      </c>
      <c r="H182" s="34">
        <v>28255.82</v>
      </c>
      <c r="I182" s="34">
        <v>414</v>
      </c>
      <c r="J182" s="34">
        <v>4.1900000000000004</v>
      </c>
      <c r="K182" s="34">
        <v>80.53</v>
      </c>
      <c r="L182" s="34">
        <v>151.08000000000001</v>
      </c>
      <c r="M182" s="31">
        <f>(K182-L182)/L182*100</f>
        <v>-46.697114111728887</v>
      </c>
      <c r="N182" s="109">
        <f>D182/D208*100</f>
        <v>16.475651725842152</v>
      </c>
    </row>
    <row r="183" spans="1:14" ht="14.25" thickBot="1">
      <c r="A183" s="271"/>
      <c r="B183" s="195" t="s">
        <v>26</v>
      </c>
      <c r="C183" s="34"/>
      <c r="D183" s="34">
        <v>3.16</v>
      </c>
      <c r="E183" s="34">
        <v>2.84</v>
      </c>
      <c r="F183" s="26">
        <f>(D183-E183)/E183*100</f>
        <v>11.267605633802827</v>
      </c>
      <c r="G183" s="34">
        <v>8</v>
      </c>
      <c r="H183" s="34">
        <v>3350.02</v>
      </c>
      <c r="I183" s="34"/>
      <c r="J183" s="34"/>
      <c r="K183" s="34"/>
      <c r="L183" s="34"/>
      <c r="M183" s="31"/>
      <c r="N183" s="109">
        <f>D183/D209*100</f>
        <v>0.18270084206870146</v>
      </c>
    </row>
    <row r="184" spans="1:14" ht="14.25" thickBot="1">
      <c r="A184" s="271"/>
      <c r="B184" s="195" t="s">
        <v>27</v>
      </c>
      <c r="C184" s="34"/>
      <c r="D184" s="34"/>
      <c r="E184" s="34">
        <v>0.06</v>
      </c>
      <c r="F184" s="12"/>
      <c r="G184" s="34"/>
      <c r="H184" s="34"/>
      <c r="I184" s="34"/>
      <c r="J184" s="34"/>
      <c r="K184" s="34"/>
      <c r="L184" s="34"/>
      <c r="M184" s="31"/>
      <c r="N184" s="109"/>
    </row>
    <row r="185" spans="1:14" ht="14.25" thickBot="1">
      <c r="A185" s="271"/>
      <c r="B185" s="14" t="s">
        <v>28</v>
      </c>
      <c r="C185" s="34"/>
      <c r="D185" s="34"/>
      <c r="E185" s="34"/>
      <c r="F185" s="12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71"/>
      <c r="B186" s="14" t="s">
        <v>29</v>
      </c>
      <c r="C186" s="31"/>
      <c r="D186" s="31"/>
      <c r="E186" s="31"/>
      <c r="F186" s="12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71"/>
      <c r="B187" s="14" t="s">
        <v>30</v>
      </c>
      <c r="C187" s="31"/>
      <c r="D187" s="31"/>
      <c r="E187" s="31"/>
      <c r="F187" s="12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72"/>
      <c r="B188" s="15" t="s">
        <v>31</v>
      </c>
      <c r="C188" s="16">
        <f t="shared" ref="C188:L188" si="42">C176+C178+C179+C180+C181+C182+C183+C184</f>
        <v>63.88</v>
      </c>
      <c r="D188" s="16">
        <f t="shared" si="42"/>
        <v>1679.3799999999999</v>
      </c>
      <c r="E188" s="16">
        <f t="shared" si="42"/>
        <v>1628.33</v>
      </c>
      <c r="F188" s="17">
        <f>(D188-E188)/E188*100</f>
        <v>3.1351138896906621</v>
      </c>
      <c r="G188" s="16">
        <f t="shared" si="42"/>
        <v>1185</v>
      </c>
      <c r="H188" s="16">
        <f t="shared" si="42"/>
        <v>129175.34000000001</v>
      </c>
      <c r="I188" s="16">
        <f t="shared" si="42"/>
        <v>522</v>
      </c>
      <c r="J188" s="16">
        <f t="shared" si="42"/>
        <v>85.53</v>
      </c>
      <c r="K188" s="16">
        <f t="shared" si="42"/>
        <v>301.92</v>
      </c>
      <c r="L188" s="16">
        <f t="shared" si="42"/>
        <v>230.23000000000002</v>
      </c>
      <c r="M188" s="16">
        <f>(K188-L188)/L188*100</f>
        <v>31.138426790600697</v>
      </c>
      <c r="N188" s="110">
        <f>D188/D214*100</f>
        <v>4.8411330283104625</v>
      </c>
    </row>
    <row r="189" spans="1:14" ht="14.25" thickTop="1">
      <c r="A189" s="273" t="s">
        <v>46</v>
      </c>
      <c r="B189" s="195" t="s">
        <v>19</v>
      </c>
      <c r="C189" s="71">
        <v>13.2</v>
      </c>
      <c r="D189" s="71">
        <v>119.46</v>
      </c>
      <c r="E189" s="71">
        <v>172.86</v>
      </c>
      <c r="F189" s="224">
        <f>(D189-E189)/E189*100</f>
        <v>-30.892051371051725</v>
      </c>
      <c r="G189" s="72">
        <v>1029</v>
      </c>
      <c r="H189" s="72">
        <v>117950.39</v>
      </c>
      <c r="I189" s="72">
        <v>134</v>
      </c>
      <c r="J189" s="72">
        <v>14.75</v>
      </c>
      <c r="K189" s="72">
        <v>70.2</v>
      </c>
      <c r="L189" s="72">
        <v>68.44</v>
      </c>
      <c r="M189" s="34">
        <f>(K189-L189)/L189*100</f>
        <v>2.5715955581531342</v>
      </c>
      <c r="N189" s="114">
        <f>D189/D202*100</f>
        <v>0.63249593803653748</v>
      </c>
    </row>
    <row r="190" spans="1:14">
      <c r="A190" s="274"/>
      <c r="B190" s="195" t="s">
        <v>20</v>
      </c>
      <c r="C190" s="72">
        <v>6.91</v>
      </c>
      <c r="D190" s="72">
        <v>34.42</v>
      </c>
      <c r="E190" s="72">
        <v>73.63</v>
      </c>
      <c r="F190" s="12">
        <f>(D190-E190)/E190*100</f>
        <v>-53.252750237674853</v>
      </c>
      <c r="G190" s="72">
        <v>405</v>
      </c>
      <c r="H190" s="72">
        <v>8080</v>
      </c>
      <c r="I190" s="72">
        <v>36</v>
      </c>
      <c r="J190" s="72">
        <v>0.66</v>
      </c>
      <c r="K190" s="72">
        <v>21.14</v>
      </c>
      <c r="L190" s="72">
        <v>16.55</v>
      </c>
      <c r="M190" s="31">
        <f>(K190-L190)/L190*100</f>
        <v>27.734138972809664</v>
      </c>
      <c r="N190" s="114">
        <f>D190/D203*100</f>
        <v>0.57036918436162487</v>
      </c>
    </row>
    <row r="191" spans="1:14">
      <c r="A191" s="274"/>
      <c r="B191" s="195" t="s">
        <v>21</v>
      </c>
      <c r="C191" s="72"/>
      <c r="D191" s="72"/>
      <c r="E191" s="72"/>
      <c r="F191" s="12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74"/>
      <c r="B192" s="195" t="s">
        <v>22</v>
      </c>
      <c r="C192" s="72"/>
      <c r="D192" s="72"/>
      <c r="E192" s="72"/>
      <c r="F192" s="12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74"/>
      <c r="B193" s="195" t="s">
        <v>23</v>
      </c>
      <c r="C193" s="72"/>
      <c r="D193" s="72"/>
      <c r="E193" s="72"/>
      <c r="F193" s="12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74"/>
      <c r="B194" s="195" t="s">
        <v>24</v>
      </c>
      <c r="C194" s="72">
        <v>0.25</v>
      </c>
      <c r="D194" s="72">
        <v>0.42</v>
      </c>
      <c r="E194" s="72">
        <v>0.182</v>
      </c>
      <c r="F194" s="12">
        <f>(D194-E194)/E194*100</f>
        <v>130.76923076923077</v>
      </c>
      <c r="G194" s="72">
        <v>5</v>
      </c>
      <c r="H194" s="72">
        <v>799</v>
      </c>
      <c r="I194" s="72"/>
      <c r="J194" s="72"/>
      <c r="K194" s="72"/>
      <c r="L194" s="72"/>
      <c r="M194" s="31"/>
      <c r="N194" s="114">
        <f>D194/D207*100</f>
        <v>1.1404548180736046E-2</v>
      </c>
    </row>
    <row r="195" spans="1:14">
      <c r="A195" s="274"/>
      <c r="B195" s="195" t="s">
        <v>25</v>
      </c>
      <c r="C195" s="74"/>
      <c r="D195" s="74"/>
      <c r="E195" s="74"/>
      <c r="F195" s="12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74"/>
      <c r="B196" s="195" t="s">
        <v>26</v>
      </c>
      <c r="C196" s="72">
        <v>0.2</v>
      </c>
      <c r="D196" s="72">
        <v>0.27</v>
      </c>
      <c r="E196" s="72">
        <v>0.63</v>
      </c>
      <c r="F196" s="12">
        <f>(D196-E196)/E196*100</f>
        <v>-57.142857142857139</v>
      </c>
      <c r="G196" s="72">
        <v>27</v>
      </c>
      <c r="H196" s="72">
        <v>332</v>
      </c>
      <c r="I196" s="72"/>
      <c r="J196" s="72"/>
      <c r="K196" s="72"/>
      <c r="L196" s="72"/>
      <c r="M196" s="31"/>
      <c r="N196" s="114">
        <f>D196/D209*100</f>
        <v>1.561051498688272E-2</v>
      </c>
    </row>
    <row r="197" spans="1:14">
      <c r="A197" s="274"/>
      <c r="B197" s="195" t="s">
        <v>27</v>
      </c>
      <c r="C197" s="72"/>
      <c r="D197" s="72"/>
      <c r="E197" s="72"/>
      <c r="F197" s="12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74"/>
      <c r="B198" s="14" t="s">
        <v>28</v>
      </c>
      <c r="C198" s="75"/>
      <c r="D198" s="75"/>
      <c r="E198" s="75"/>
      <c r="F198" s="12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74"/>
      <c r="B199" s="14" t="s">
        <v>29</v>
      </c>
      <c r="C199" s="75"/>
      <c r="D199" s="75"/>
      <c r="E199" s="75"/>
      <c r="F199" s="12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74"/>
      <c r="B200" s="14" t="s">
        <v>30</v>
      </c>
      <c r="C200" s="75"/>
      <c r="D200" s="75"/>
      <c r="E200" s="75"/>
      <c r="F200" s="12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70"/>
      <c r="B201" s="15" t="s">
        <v>31</v>
      </c>
      <c r="C201" s="16">
        <f t="shared" ref="C201:L201" si="43">C189+C191+C192+C193+C194+C195+C196+C197</f>
        <v>13.649999999999999</v>
      </c>
      <c r="D201" s="16">
        <f t="shared" si="43"/>
        <v>120.14999999999999</v>
      </c>
      <c r="E201" s="16">
        <f t="shared" si="43"/>
        <v>173.672</v>
      </c>
      <c r="F201" s="17">
        <f t="shared" ref="F201:F214" si="44">(D201-E201)/E201*100</f>
        <v>-30.817863558892629</v>
      </c>
      <c r="G201" s="16">
        <f t="shared" si="43"/>
        <v>1061</v>
      </c>
      <c r="H201" s="16">
        <f t="shared" si="43"/>
        <v>119081.39</v>
      </c>
      <c r="I201" s="16">
        <f t="shared" si="43"/>
        <v>134</v>
      </c>
      <c r="J201" s="16">
        <f t="shared" si="43"/>
        <v>14.75</v>
      </c>
      <c r="K201" s="16">
        <f t="shared" si="43"/>
        <v>70.2</v>
      </c>
      <c r="L201" s="16">
        <f t="shared" si="43"/>
        <v>68.44</v>
      </c>
      <c r="M201" s="16">
        <f>(K201-L201)/L201*100</f>
        <v>2.5715955581531342</v>
      </c>
      <c r="N201" s="110">
        <f>D201/D214*100</f>
        <v>0.34635528192041232</v>
      </c>
    </row>
    <row r="202" spans="1:14" ht="15" thickTop="1" thickBot="1">
      <c r="A202" s="269" t="s">
        <v>48</v>
      </c>
      <c r="B202" s="195" t="s">
        <v>19</v>
      </c>
      <c r="C202" s="32">
        <f>C7+C20+C33+C46+C59+C72+C85+C98+C111+C124+C137+C150+C163+C176+C189</f>
        <v>2488.0875889999988</v>
      </c>
      <c r="D202" s="32">
        <f>D7+D20+D33+D46+D59+D72+D85+D98+D111+D124+D137+D150+D163+D176+D189</f>
        <v>18887.077816000001</v>
      </c>
      <c r="E202" s="32">
        <f>E7+E20+E33+E46+E59+E72+E85+E98+E111+E124+E137+E150+E163+E176+E189</f>
        <v>17730.885660999997</v>
      </c>
      <c r="F202" s="26">
        <f t="shared" si="44"/>
        <v>6.5207806147163243</v>
      </c>
      <c r="G202" s="32">
        <f t="shared" ref="G202:L213" si="45">G7+G20+G33+G46+G59+G72+G85+G98+G111+G124+G137+G150+G163+G176+G189</f>
        <v>133319</v>
      </c>
      <c r="H202" s="32">
        <f t="shared" si="45"/>
        <v>16888013.88462599</v>
      </c>
      <c r="I202" s="32">
        <f t="shared" si="45"/>
        <v>15253</v>
      </c>
      <c r="J202" s="32">
        <f t="shared" si="45"/>
        <v>1622.1430179999995</v>
      </c>
      <c r="K202" s="32">
        <f t="shared" si="45"/>
        <v>12797.793566999997</v>
      </c>
      <c r="L202" s="32">
        <f t="shared" si="45"/>
        <v>9301.8262510000022</v>
      </c>
      <c r="M202" s="32">
        <f t="shared" ref="M202:M214" si="46">(K202-L202)/L202*100</f>
        <v>37.583666063684618</v>
      </c>
      <c r="N202" s="113">
        <f>D202/D214*100</f>
        <v>54.4456026767661</v>
      </c>
    </row>
    <row r="203" spans="1:14" ht="14.25" thickBot="1">
      <c r="A203" s="271"/>
      <c r="B203" s="195" t="s">
        <v>20</v>
      </c>
      <c r="C203" s="32">
        <f t="shared" ref="C203:E213" si="47">C8+C21+C34+C47+C60+C73+C86+C99+C112+C125+C138+C151+C164+C177+C190</f>
        <v>843.70982099999958</v>
      </c>
      <c r="D203" s="32">
        <f t="shared" si="47"/>
        <v>6034.6878730000017</v>
      </c>
      <c r="E203" s="32">
        <f t="shared" si="47"/>
        <v>5906.5967430000001</v>
      </c>
      <c r="F203" s="12">
        <f t="shared" si="44"/>
        <v>2.1686113945700529</v>
      </c>
      <c r="G203" s="32">
        <f>G8+G21+G34+G47+G60+G73+G86+G99+G112+G125+G138+G151+G164+G177+G190</f>
        <v>70184</v>
      </c>
      <c r="H203" s="32">
        <f>H8+H21+H34+H47+H60+H73+H86+H99+H112+H125+H138+H151+H164+H177+H190</f>
        <v>1403840</v>
      </c>
      <c r="I203" s="32">
        <f t="shared" si="45"/>
        <v>8208</v>
      </c>
      <c r="J203" s="32">
        <f t="shared" si="45"/>
        <v>761.31993400000044</v>
      </c>
      <c r="K203" s="32">
        <f t="shared" si="45"/>
        <v>5268.0252050000008</v>
      </c>
      <c r="L203" s="32">
        <f t="shared" si="45"/>
        <v>3211.2842910000004</v>
      </c>
      <c r="M203" s="31">
        <f t="shared" si="46"/>
        <v>64.04730094324745</v>
      </c>
      <c r="N203" s="109">
        <f>D203/D214*100</f>
        <v>17.396138323384179</v>
      </c>
    </row>
    <row r="204" spans="1:14" ht="14.25" thickBot="1">
      <c r="A204" s="271"/>
      <c r="B204" s="195" t="s">
        <v>21</v>
      </c>
      <c r="C204" s="32">
        <f t="shared" si="47"/>
        <v>108.36145100000012</v>
      </c>
      <c r="D204" s="32">
        <f t="shared" si="47"/>
        <v>1157.8129070000002</v>
      </c>
      <c r="E204" s="32">
        <f t="shared" si="47"/>
        <v>1003.949624</v>
      </c>
      <c r="F204" s="12">
        <f t="shared" si="44"/>
        <v>15.325797163703131</v>
      </c>
      <c r="G204" s="32">
        <f t="shared" ref="G204:H213" si="48">G9+G22+G35+G48+G61+G74+G87+G100+G113+G126+G139+G152+G165+G178+G191</f>
        <v>3436</v>
      </c>
      <c r="H204" s="32">
        <f>H9+H22+H35+H48+H61+H74+H87+H100+H113+H126+H139+H152+H165+H178+H191</f>
        <v>1291218.8999729995</v>
      </c>
      <c r="I204" s="32">
        <f t="shared" si="45"/>
        <v>127</v>
      </c>
      <c r="J204" s="32">
        <f t="shared" si="45"/>
        <v>594.60367299999996</v>
      </c>
      <c r="K204" s="32">
        <f t="shared" si="45"/>
        <v>803.31185900000003</v>
      </c>
      <c r="L204" s="32">
        <f t="shared" si="45"/>
        <v>722.23666399999991</v>
      </c>
      <c r="M204" s="31">
        <f t="shared" si="46"/>
        <v>11.225571760782298</v>
      </c>
      <c r="N204" s="109">
        <f>D204/D214*100</f>
        <v>3.3376164445699317</v>
      </c>
    </row>
    <row r="205" spans="1:14" ht="14.25" thickBot="1">
      <c r="A205" s="271"/>
      <c r="B205" s="195" t="s">
        <v>22</v>
      </c>
      <c r="C205" s="32">
        <f t="shared" si="47"/>
        <v>69.276390000000021</v>
      </c>
      <c r="D205" s="32">
        <f t="shared" si="47"/>
        <v>615.46445499999993</v>
      </c>
      <c r="E205" s="32">
        <f t="shared" si="47"/>
        <v>261.84459299999997</v>
      </c>
      <c r="F205" s="12">
        <f t="shared" si="44"/>
        <v>135.04951847525831</v>
      </c>
      <c r="G205" s="32">
        <f t="shared" si="48"/>
        <v>47248</v>
      </c>
      <c r="H205" s="32">
        <f t="shared" si="48"/>
        <v>547190.7849999998</v>
      </c>
      <c r="I205" s="32">
        <f t="shared" si="45"/>
        <v>485</v>
      </c>
      <c r="J205" s="32">
        <f t="shared" si="45"/>
        <v>13.323754999999995</v>
      </c>
      <c r="K205" s="32">
        <f t="shared" si="45"/>
        <v>68.080309</v>
      </c>
      <c r="L205" s="32">
        <f t="shared" si="45"/>
        <v>118.54622000000002</v>
      </c>
      <c r="M205" s="31">
        <f t="shared" si="46"/>
        <v>-42.570662312134466</v>
      </c>
      <c r="N205" s="109">
        <f>D205/D214*100</f>
        <v>1.7741936314899536</v>
      </c>
    </row>
    <row r="206" spans="1:14" ht="14.25" thickBot="1">
      <c r="A206" s="271"/>
      <c r="B206" s="195" t="s">
        <v>23</v>
      </c>
      <c r="C206" s="32">
        <f t="shared" si="47"/>
        <v>5.9931148999999992</v>
      </c>
      <c r="D206" s="32">
        <f t="shared" si="47"/>
        <v>57.546755500000003</v>
      </c>
      <c r="E206" s="32">
        <f t="shared" si="47"/>
        <v>83.088999860000001</v>
      </c>
      <c r="F206" s="12">
        <f t="shared" si="44"/>
        <v>-30.740825383669502</v>
      </c>
      <c r="G206" s="32">
        <f t="shared" si="48"/>
        <v>1492</v>
      </c>
      <c r="H206" s="32">
        <f t="shared" si="48"/>
        <v>233508.35182727</v>
      </c>
      <c r="I206" s="32">
        <f t="shared" si="45"/>
        <v>12</v>
      </c>
      <c r="J206" s="32">
        <f t="shared" si="45"/>
        <v>1</v>
      </c>
      <c r="K206" s="32">
        <f t="shared" si="45"/>
        <v>14.571354999999999</v>
      </c>
      <c r="L206" s="32">
        <f t="shared" si="45"/>
        <v>49.134644999999999</v>
      </c>
      <c r="M206" s="31">
        <f t="shared" si="46"/>
        <v>-70.344031182071234</v>
      </c>
      <c r="N206" s="109">
        <f>D206/D214*100</f>
        <v>0.16588949417234741</v>
      </c>
    </row>
    <row r="207" spans="1:14" ht="14.25" thickBot="1">
      <c r="A207" s="271"/>
      <c r="B207" s="195" t="s">
        <v>24</v>
      </c>
      <c r="C207" s="32">
        <f t="shared" si="47"/>
        <v>1027.6021960000003</v>
      </c>
      <c r="D207" s="32">
        <f t="shared" si="47"/>
        <v>3682.7412479999998</v>
      </c>
      <c r="E207" s="32">
        <f t="shared" si="47"/>
        <v>2745.8433230000001</v>
      </c>
      <c r="F207" s="12">
        <f t="shared" si="44"/>
        <v>34.120589370568389</v>
      </c>
      <c r="G207" s="32">
        <f t="shared" si="48"/>
        <v>6846</v>
      </c>
      <c r="H207" s="32">
        <f t="shared" si="48"/>
        <v>2511728.0553939999</v>
      </c>
      <c r="I207" s="32">
        <f t="shared" si="45"/>
        <v>474</v>
      </c>
      <c r="J207" s="32">
        <f t="shared" si="45"/>
        <v>292.53198099999997</v>
      </c>
      <c r="K207" s="32">
        <f t="shared" si="45"/>
        <v>995.08697700000005</v>
      </c>
      <c r="L207" s="32">
        <f t="shared" si="45"/>
        <v>1612.9585029999996</v>
      </c>
      <c r="M207" s="31">
        <f t="shared" si="46"/>
        <v>-38.306721769394443</v>
      </c>
      <c r="N207" s="109">
        <f>D207/D214*100</f>
        <v>10.616203771876581</v>
      </c>
    </row>
    <row r="208" spans="1:14" ht="14.25" thickBot="1">
      <c r="A208" s="271"/>
      <c r="B208" s="195" t="s">
        <v>25</v>
      </c>
      <c r="C208" s="32">
        <f t="shared" si="47"/>
        <v>381.43426000000045</v>
      </c>
      <c r="D208" s="32">
        <f t="shared" si="47"/>
        <v>8200.7074590000011</v>
      </c>
      <c r="E208" s="32">
        <f t="shared" si="47"/>
        <v>6677.8780460000007</v>
      </c>
      <c r="F208" s="12">
        <f t="shared" si="44"/>
        <v>22.804091397149186</v>
      </c>
      <c r="G208" s="32">
        <f t="shared" si="48"/>
        <v>2646</v>
      </c>
      <c r="H208" s="32">
        <f t="shared" si="48"/>
        <v>167925.88191500001</v>
      </c>
      <c r="I208" s="32">
        <f t="shared" si="45"/>
        <v>1967</v>
      </c>
      <c r="J208" s="32">
        <f t="shared" si="45"/>
        <v>678.85907300000042</v>
      </c>
      <c r="K208" s="32">
        <f t="shared" si="45"/>
        <v>3524.0565550000006</v>
      </c>
      <c r="L208" s="32">
        <f t="shared" si="45"/>
        <v>2141.7782000000002</v>
      </c>
      <c r="M208" s="31">
        <f t="shared" si="46"/>
        <v>64.538818958937966</v>
      </c>
      <c r="N208" s="109">
        <f>D208/D214*100</f>
        <v>23.640102737484593</v>
      </c>
    </row>
    <row r="209" spans="1:14" ht="14.25" thickBot="1">
      <c r="A209" s="271"/>
      <c r="B209" s="195" t="s">
        <v>26</v>
      </c>
      <c r="C209" s="32">
        <f t="shared" si="47"/>
        <v>211.01995699999949</v>
      </c>
      <c r="D209" s="32">
        <f t="shared" si="47"/>
        <v>1729.6034129999998</v>
      </c>
      <c r="E209" s="32">
        <f t="shared" si="47"/>
        <v>1877.6629310000005</v>
      </c>
      <c r="F209" s="12">
        <f t="shared" si="44"/>
        <v>-7.8853086757774777</v>
      </c>
      <c r="G209" s="32">
        <f t="shared" si="48"/>
        <v>108729</v>
      </c>
      <c r="H209" s="32">
        <f t="shared" si="48"/>
        <v>21509990.91756377</v>
      </c>
      <c r="I209" s="32">
        <f t="shared" si="45"/>
        <v>7081</v>
      </c>
      <c r="J209" s="32">
        <f t="shared" si="45"/>
        <v>126.86935800000002</v>
      </c>
      <c r="K209" s="32">
        <f t="shared" si="45"/>
        <v>675.11403400000006</v>
      </c>
      <c r="L209" s="32">
        <f t="shared" si="45"/>
        <v>471.185655</v>
      </c>
      <c r="M209" s="31">
        <f t="shared" si="46"/>
        <v>43.279836055280605</v>
      </c>
      <c r="N209" s="109">
        <f>D209/D214*100</f>
        <v>4.9859115915116305</v>
      </c>
    </row>
    <row r="210" spans="1:14" ht="14.25" thickBot="1">
      <c r="A210" s="271"/>
      <c r="B210" s="195" t="s">
        <v>27</v>
      </c>
      <c r="C210" s="32">
        <f t="shared" si="47"/>
        <v>20.092229000000003</v>
      </c>
      <c r="D210" s="32">
        <f t="shared" si="47"/>
        <v>358.859058</v>
      </c>
      <c r="E210" s="32">
        <f t="shared" si="47"/>
        <v>255.969492</v>
      </c>
      <c r="F210" s="12">
        <f t="shared" si="44"/>
        <v>40.196026954649739</v>
      </c>
      <c r="G210" s="32">
        <f t="shared" si="48"/>
        <v>188</v>
      </c>
      <c r="H210" s="32">
        <f t="shared" si="48"/>
        <v>114507.66889299999</v>
      </c>
      <c r="I210" s="32">
        <f t="shared" si="45"/>
        <v>2</v>
      </c>
      <c r="J210" s="32">
        <f t="shared" si="45"/>
        <v>0.23288600000000001</v>
      </c>
      <c r="K210" s="32">
        <f t="shared" si="45"/>
        <v>1.280886</v>
      </c>
      <c r="L210" s="32">
        <f t="shared" si="45"/>
        <v>0.42304000000000003</v>
      </c>
      <c r="M210" s="31">
        <f t="shared" si="46"/>
        <v>202.78129727685322</v>
      </c>
      <c r="N210" s="109">
        <f>D210/D214*100</f>
        <v>1.0344796521288691</v>
      </c>
    </row>
    <row r="211" spans="1:14" ht="14.25" thickBot="1">
      <c r="A211" s="271"/>
      <c r="B211" s="14" t="s">
        <v>28</v>
      </c>
      <c r="C211" s="32">
        <f t="shared" si="47"/>
        <v>10.358492000000012</v>
      </c>
      <c r="D211" s="32">
        <f t="shared" si="47"/>
        <v>182.64683500000001</v>
      </c>
      <c r="E211" s="32">
        <f t="shared" si="47"/>
        <v>122.61318799999999</v>
      </c>
      <c r="F211" s="12">
        <f t="shared" si="44"/>
        <v>48.961818854265516</v>
      </c>
      <c r="G211" s="32">
        <f t="shared" si="48"/>
        <v>55</v>
      </c>
      <c r="H211" s="32">
        <f t="shared" si="48"/>
        <v>36932.379999999997</v>
      </c>
      <c r="I211" s="32">
        <f t="shared" si="45"/>
        <v>0</v>
      </c>
      <c r="J211" s="32">
        <f t="shared" si="45"/>
        <v>0</v>
      </c>
      <c r="K211" s="32">
        <f t="shared" si="45"/>
        <v>0</v>
      </c>
      <c r="L211" s="32">
        <f t="shared" si="45"/>
        <v>0</v>
      </c>
      <c r="M211" s="31" t="e">
        <f t="shared" si="46"/>
        <v>#DIV/0!</v>
      </c>
      <c r="N211" s="109">
        <f>D211/D214*100</f>
        <v>0.52651432399747022</v>
      </c>
    </row>
    <row r="212" spans="1:14" ht="14.25" thickBot="1">
      <c r="A212" s="271"/>
      <c r="B212" s="14" t="s">
        <v>29</v>
      </c>
      <c r="C212" s="32">
        <f t="shared" si="47"/>
        <v>3.9993780000000005</v>
      </c>
      <c r="D212" s="32">
        <f t="shared" si="47"/>
        <v>72.601066000000003</v>
      </c>
      <c r="E212" s="32">
        <f t="shared" si="47"/>
        <v>15.445668999999999</v>
      </c>
      <c r="F212" s="12">
        <f t="shared" si="44"/>
        <v>370.0415760560453</v>
      </c>
      <c r="G212" s="32">
        <f t="shared" si="48"/>
        <v>44</v>
      </c>
      <c r="H212" s="32">
        <f t="shared" si="48"/>
        <v>29194.279477000004</v>
      </c>
      <c r="I212" s="32">
        <f t="shared" si="45"/>
        <v>2</v>
      </c>
      <c r="J212" s="32">
        <f t="shared" si="45"/>
        <v>0</v>
      </c>
      <c r="K212" s="32">
        <f t="shared" si="45"/>
        <v>1.048</v>
      </c>
      <c r="L212" s="32">
        <f t="shared" si="45"/>
        <v>0.42304000000000003</v>
      </c>
      <c r="M212" s="31">
        <f t="shared" si="46"/>
        <v>147.7307110438729</v>
      </c>
      <c r="N212" s="109">
        <f>D212/D214*100</f>
        <v>0.20928641433335385</v>
      </c>
    </row>
    <row r="213" spans="1:14" ht="14.25" thickBot="1">
      <c r="A213" s="271"/>
      <c r="B213" s="14" t="s">
        <v>30</v>
      </c>
      <c r="C213" s="32">
        <f t="shared" si="47"/>
        <v>4.8875380000000019</v>
      </c>
      <c r="D213" s="32">
        <f t="shared" si="47"/>
        <v>101.76812000000001</v>
      </c>
      <c r="E213" s="32">
        <f t="shared" si="47"/>
        <v>115.13229799999999</v>
      </c>
      <c r="F213" s="12">
        <f t="shared" si="44"/>
        <v>-11.607670681601423</v>
      </c>
      <c r="G213" s="32">
        <f t="shared" si="48"/>
        <v>105</v>
      </c>
      <c r="H213" s="32">
        <f t="shared" si="48"/>
        <v>47272.139458999998</v>
      </c>
      <c r="I213" s="32">
        <f t="shared" si="45"/>
        <v>0</v>
      </c>
      <c r="J213" s="32">
        <f t="shared" si="45"/>
        <v>0.23288600000000001</v>
      </c>
      <c r="K213" s="32">
        <f t="shared" si="45"/>
        <v>0.23288600000000001</v>
      </c>
      <c r="L213" s="32">
        <f t="shared" si="45"/>
        <v>0</v>
      </c>
      <c r="M213" s="31" t="e">
        <f t="shared" si="46"/>
        <v>#DIV/0!</v>
      </c>
      <c r="N213" s="109">
        <f>D213/D214*100</f>
        <v>0.29336600826558767</v>
      </c>
    </row>
    <row r="214" spans="1:14" ht="14.25" thickBot="1">
      <c r="A214" s="277"/>
      <c r="B214" s="35" t="s">
        <v>31</v>
      </c>
      <c r="C214" s="36">
        <f t="shared" ref="C214:L214" si="49">C202+C204+C205+C206+C207+C208+C209+C210</f>
        <v>4311.8671868999991</v>
      </c>
      <c r="D214" s="36">
        <f t="shared" si="49"/>
        <v>34689.8131115</v>
      </c>
      <c r="E214" s="36">
        <f>E202+E204+E205+E206+E207+E208+E209+E210</f>
        <v>30637.12266986</v>
      </c>
      <c r="F214" s="205">
        <f t="shared" si="44"/>
        <v>13.228038694465685</v>
      </c>
      <c r="G214" s="36">
        <f t="shared" si="49"/>
        <v>303904</v>
      </c>
      <c r="H214" s="36">
        <f t="shared" si="49"/>
        <v>43264084.445192032</v>
      </c>
      <c r="I214" s="36">
        <f t="shared" si="49"/>
        <v>25401</v>
      </c>
      <c r="J214" s="36">
        <f t="shared" si="49"/>
        <v>3329.5637439999996</v>
      </c>
      <c r="K214" s="36">
        <f t="shared" si="49"/>
        <v>18879.295541999996</v>
      </c>
      <c r="L214" s="36">
        <f t="shared" si="49"/>
        <v>14418.089178000002</v>
      </c>
      <c r="M214" s="36">
        <f t="shared" si="46"/>
        <v>30.941730966730141</v>
      </c>
      <c r="N214" s="115">
        <f>D214/D214*100</f>
        <v>100</v>
      </c>
    </row>
    <row r="219" spans="1:14">
      <c r="A219" s="235" t="s">
        <v>129</v>
      </c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</row>
    <row r="220" spans="1:14">
      <c r="A220" s="235"/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 ht="14.25" thickBot="1">
      <c r="A221" s="282" t="str">
        <f>A3</f>
        <v>财字3号表                                             （2023年8月）                                           单位：万元</v>
      </c>
      <c r="B221" s="282"/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282"/>
    </row>
    <row r="222" spans="1:14" ht="14.25" thickBot="1">
      <c r="A222" s="275" t="s">
        <v>2</v>
      </c>
      <c r="B222" s="37" t="s">
        <v>3</v>
      </c>
      <c r="C222" s="283" t="s">
        <v>4</v>
      </c>
      <c r="D222" s="283"/>
      <c r="E222" s="283"/>
      <c r="F222" s="284"/>
      <c r="G222" s="237" t="s">
        <v>5</v>
      </c>
      <c r="H222" s="284"/>
      <c r="I222" s="237" t="s">
        <v>6</v>
      </c>
      <c r="J222" s="285"/>
      <c r="K222" s="285"/>
      <c r="L222" s="285"/>
      <c r="M222" s="285"/>
      <c r="N222" s="264" t="s">
        <v>7</v>
      </c>
    </row>
    <row r="223" spans="1:14" ht="14.25" thickBot="1">
      <c r="A223" s="275"/>
      <c r="B223" s="24" t="s">
        <v>8</v>
      </c>
      <c r="C223" s="278" t="s">
        <v>9</v>
      </c>
      <c r="D223" s="278" t="s">
        <v>10</v>
      </c>
      <c r="E223" s="278" t="s">
        <v>11</v>
      </c>
      <c r="F223" s="225" t="s">
        <v>12</v>
      </c>
      <c r="G223" s="278" t="s">
        <v>13</v>
      </c>
      <c r="H223" s="238" t="s">
        <v>14</v>
      </c>
      <c r="I223" s="195" t="s">
        <v>13</v>
      </c>
      <c r="J223" s="286" t="s">
        <v>15</v>
      </c>
      <c r="K223" s="287"/>
      <c r="L223" s="288"/>
      <c r="M223" s="97" t="s">
        <v>12</v>
      </c>
      <c r="N223" s="265"/>
    </row>
    <row r="224" spans="1:14" ht="14.25" thickBot="1">
      <c r="A224" s="275"/>
      <c r="B224" s="38" t="s">
        <v>16</v>
      </c>
      <c r="C224" s="279"/>
      <c r="D224" s="279"/>
      <c r="E224" s="279"/>
      <c r="F224" s="226" t="s">
        <v>17</v>
      </c>
      <c r="G224" s="289"/>
      <c r="H224" s="238"/>
      <c r="I224" s="24" t="s">
        <v>18</v>
      </c>
      <c r="J224" s="196" t="s">
        <v>9</v>
      </c>
      <c r="K224" s="25" t="s">
        <v>10</v>
      </c>
      <c r="L224" s="196" t="s">
        <v>11</v>
      </c>
      <c r="M224" s="195" t="s">
        <v>17</v>
      </c>
      <c r="N224" s="116" t="s">
        <v>17</v>
      </c>
    </row>
    <row r="225" spans="1:14" ht="14.25" thickBot="1">
      <c r="A225" s="271"/>
      <c r="B225" s="195" t="s">
        <v>19</v>
      </c>
      <c r="C225" s="71">
        <v>440.68205699999953</v>
      </c>
      <c r="D225" s="71">
        <v>3414.9652149999997</v>
      </c>
      <c r="E225" s="71">
        <v>2986.7567960000001</v>
      </c>
      <c r="F225" s="12">
        <f t="shared" ref="F225:F232" si="50">(D225-E225)/E225*100</f>
        <v>14.336902809544979</v>
      </c>
      <c r="G225" s="75">
        <v>23742</v>
      </c>
      <c r="H225" s="75">
        <v>2437776.25</v>
      </c>
      <c r="I225" s="75">
        <v>2212</v>
      </c>
      <c r="J225" s="72">
        <v>272.502702</v>
      </c>
      <c r="K225" s="72">
        <v>1570.1808289999999</v>
      </c>
      <c r="L225" s="72">
        <v>1036.21011</v>
      </c>
      <c r="M225" s="31">
        <f t="shared" ref="M225:M232" si="51">(K225-L225)/L225*100</f>
        <v>51.531124223445367</v>
      </c>
      <c r="N225" s="109">
        <f t="shared" ref="N225:N233" si="52">D225/D394*100</f>
        <v>34.159573200243479</v>
      </c>
    </row>
    <row r="226" spans="1:14" ht="14.25" thickBot="1">
      <c r="A226" s="271"/>
      <c r="B226" s="195" t="s">
        <v>20</v>
      </c>
      <c r="C226" s="71">
        <v>148.55488600000001</v>
      </c>
      <c r="D226" s="71">
        <v>1091.997711</v>
      </c>
      <c r="E226" s="71">
        <v>1009.859413</v>
      </c>
      <c r="F226" s="12">
        <f t="shared" si="50"/>
        <v>8.1336369144682088</v>
      </c>
      <c r="G226" s="75">
        <v>14319</v>
      </c>
      <c r="H226" s="75">
        <v>286380</v>
      </c>
      <c r="I226" s="75">
        <v>1338</v>
      </c>
      <c r="J226" s="72">
        <v>138.77805599999999</v>
      </c>
      <c r="K226" s="72">
        <v>732.64890600000001</v>
      </c>
      <c r="L226" s="72">
        <v>443.305789</v>
      </c>
      <c r="M226" s="31">
        <f t="shared" si="51"/>
        <v>65.269419930809875</v>
      </c>
      <c r="N226" s="109">
        <f t="shared" si="52"/>
        <v>34.498052951873163</v>
      </c>
    </row>
    <row r="227" spans="1:14" ht="14.25" thickBot="1">
      <c r="A227" s="271"/>
      <c r="B227" s="195" t="s">
        <v>21</v>
      </c>
      <c r="C227" s="71">
        <v>8.6982829999999751</v>
      </c>
      <c r="D227" s="71">
        <v>179.95431299999998</v>
      </c>
      <c r="E227" s="71">
        <v>166.86081300000001</v>
      </c>
      <c r="F227" s="12">
        <f t="shared" si="50"/>
        <v>7.8469592498029943</v>
      </c>
      <c r="G227" s="75">
        <v>116</v>
      </c>
      <c r="H227" s="75">
        <v>130272.97</v>
      </c>
      <c r="I227" s="75">
        <v>21</v>
      </c>
      <c r="J227" s="72">
        <v>1.3841579999999993</v>
      </c>
      <c r="K227" s="72">
        <v>26.620338</v>
      </c>
      <c r="L227" s="72">
        <v>25.148088999999999</v>
      </c>
      <c r="M227" s="31">
        <f t="shared" si="51"/>
        <v>5.8543175984465519</v>
      </c>
      <c r="N227" s="109">
        <f t="shared" si="52"/>
        <v>54.307734428693443</v>
      </c>
    </row>
    <row r="228" spans="1:14" ht="14.25" thickBot="1">
      <c r="A228" s="271"/>
      <c r="B228" s="195" t="s">
        <v>22</v>
      </c>
      <c r="C228" s="71">
        <v>23.813401000000027</v>
      </c>
      <c r="D228" s="71">
        <v>215.93947000000003</v>
      </c>
      <c r="E228" s="71">
        <v>118.00449399999999</v>
      </c>
      <c r="F228" s="12">
        <f t="shared" si="50"/>
        <v>82.992581621510141</v>
      </c>
      <c r="G228" s="75">
        <v>15957</v>
      </c>
      <c r="H228" s="75">
        <v>201403.38</v>
      </c>
      <c r="I228" s="75">
        <v>81</v>
      </c>
      <c r="J228" s="72">
        <v>2.3570000000000011</v>
      </c>
      <c r="K228" s="72">
        <v>16.447900000000001</v>
      </c>
      <c r="L228" s="72">
        <v>18.850899999999999</v>
      </c>
      <c r="M228" s="31">
        <f t="shared" si="51"/>
        <v>-12.747401980807277</v>
      </c>
      <c r="N228" s="109">
        <f t="shared" si="52"/>
        <v>58.221910409223362</v>
      </c>
    </row>
    <row r="229" spans="1:14" ht="14.25" thickBot="1">
      <c r="A229" s="271"/>
      <c r="B229" s="195" t="s">
        <v>23</v>
      </c>
      <c r="C229" s="71">
        <v>3.1872540000000029</v>
      </c>
      <c r="D229" s="71">
        <v>39.990594000000002</v>
      </c>
      <c r="E229" s="71">
        <v>33.859690000000001</v>
      </c>
      <c r="F229" s="12">
        <f t="shared" si="50"/>
        <v>18.106793062783506</v>
      </c>
      <c r="G229" s="75">
        <v>189</v>
      </c>
      <c r="H229" s="75">
        <v>74377.95</v>
      </c>
      <c r="I229" s="75">
        <v>1</v>
      </c>
      <c r="J229" s="72"/>
      <c r="K229" s="72"/>
      <c r="L229" s="72"/>
      <c r="M229" s="31" t="e">
        <f t="shared" si="51"/>
        <v>#DIV/0!</v>
      </c>
      <c r="N229" s="109">
        <f t="shared" si="52"/>
        <v>65.526003532059661</v>
      </c>
    </row>
    <row r="230" spans="1:14" ht="14.25" thickBot="1">
      <c r="A230" s="271"/>
      <c r="B230" s="195" t="s">
        <v>24</v>
      </c>
      <c r="C230" s="71">
        <v>22.852671000000043</v>
      </c>
      <c r="D230" s="71">
        <v>488.31664900000004</v>
      </c>
      <c r="E230" s="71">
        <v>309.38348200000001</v>
      </c>
      <c r="F230" s="12">
        <f t="shared" si="50"/>
        <v>57.835397624751025</v>
      </c>
      <c r="G230" s="75">
        <v>647</v>
      </c>
      <c r="H230" s="75">
        <v>1065551.18</v>
      </c>
      <c r="I230" s="75">
        <v>130</v>
      </c>
      <c r="J230" s="72">
        <v>18.56046299999997</v>
      </c>
      <c r="K230" s="72">
        <v>307.115072</v>
      </c>
      <c r="L230" s="72">
        <v>161.57998900000001</v>
      </c>
      <c r="M230" s="31">
        <f t="shared" si="51"/>
        <v>90.069991897325835</v>
      </c>
      <c r="N230" s="109">
        <f t="shared" si="52"/>
        <v>49.155774210012439</v>
      </c>
    </row>
    <row r="231" spans="1:14" ht="14.25" thickBot="1">
      <c r="A231" s="271"/>
      <c r="B231" s="195" t="s">
        <v>25</v>
      </c>
      <c r="C231" s="71">
        <v>43.337399999999889</v>
      </c>
      <c r="D231" s="71">
        <v>2599.340021</v>
      </c>
      <c r="E231" s="71">
        <v>1921.15381</v>
      </c>
      <c r="F231" s="12">
        <f t="shared" si="50"/>
        <v>35.300984620278783</v>
      </c>
      <c r="G231" s="75">
        <v>758</v>
      </c>
      <c r="H231" s="75">
        <v>128395.64</v>
      </c>
      <c r="I231" s="75">
        <v>1700</v>
      </c>
      <c r="J231" s="72">
        <v>229.14160000000004</v>
      </c>
      <c r="K231" s="72">
        <v>885.87624900000003</v>
      </c>
      <c r="L231" s="72">
        <v>423.27947399999999</v>
      </c>
      <c r="M231" s="31">
        <f t="shared" si="51"/>
        <v>109.28873319285972</v>
      </c>
      <c r="N231" s="109">
        <f t="shared" si="52"/>
        <v>41.101589042946095</v>
      </c>
    </row>
    <row r="232" spans="1:14" ht="14.25" thickBot="1">
      <c r="A232" s="271"/>
      <c r="B232" s="195" t="s">
        <v>26</v>
      </c>
      <c r="C232" s="71">
        <v>32.520108999999991</v>
      </c>
      <c r="D232" s="71">
        <v>406.95721600000002</v>
      </c>
      <c r="E232" s="71">
        <v>390.352465</v>
      </c>
      <c r="F232" s="12">
        <f t="shared" si="50"/>
        <v>4.2537840769111126</v>
      </c>
      <c r="G232" s="75">
        <v>25667</v>
      </c>
      <c r="H232" s="75">
        <v>2602233</v>
      </c>
      <c r="I232" s="75">
        <v>671</v>
      </c>
      <c r="J232" s="72">
        <v>21.412912000000006</v>
      </c>
      <c r="K232" s="72">
        <v>166.47630000000001</v>
      </c>
      <c r="L232" s="72">
        <v>88.094468000000006</v>
      </c>
      <c r="M232" s="31">
        <f t="shared" si="51"/>
        <v>88.974749243051221</v>
      </c>
      <c r="N232" s="109">
        <f t="shared" si="52"/>
        <v>34.105144045782637</v>
      </c>
    </row>
    <row r="233" spans="1:14" ht="14.25" thickBot="1">
      <c r="A233" s="271"/>
      <c r="B233" s="195" t="s">
        <v>27</v>
      </c>
      <c r="C233" s="11">
        <v>0</v>
      </c>
      <c r="D233" s="11">
        <v>11.32</v>
      </c>
      <c r="E233" s="11">
        <v>3.8081070000000001</v>
      </c>
      <c r="F233" s="12"/>
      <c r="G233" s="13">
        <v>9</v>
      </c>
      <c r="H233" s="13">
        <v>5093.66</v>
      </c>
      <c r="I233" s="13">
        <v>0</v>
      </c>
      <c r="J233" s="23"/>
      <c r="K233" s="23"/>
      <c r="L233" s="23"/>
      <c r="M233" s="31"/>
      <c r="N233" s="109">
        <f t="shared" si="52"/>
        <v>61.612882665939374</v>
      </c>
    </row>
    <row r="234" spans="1:14" ht="14.25" thickBot="1">
      <c r="A234" s="271"/>
      <c r="B234" s="14" t="s">
        <v>28</v>
      </c>
      <c r="C234" s="11"/>
      <c r="D234" s="11"/>
      <c r="E234" s="11"/>
      <c r="F234" s="12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71"/>
      <c r="B235" s="14" t="s">
        <v>29</v>
      </c>
      <c r="C235" s="11">
        <v>0</v>
      </c>
      <c r="D235" s="11">
        <v>6.4619800000000005</v>
      </c>
      <c r="E235" s="11"/>
      <c r="F235" s="12"/>
      <c r="G235" s="13">
        <v>3</v>
      </c>
      <c r="H235" s="13">
        <v>2033.21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71"/>
      <c r="B236" s="14" t="s">
        <v>30</v>
      </c>
      <c r="C236" s="11">
        <v>0</v>
      </c>
      <c r="D236" s="11">
        <v>4.8614319999999998</v>
      </c>
      <c r="E236" s="11">
        <v>3.8081070000000001</v>
      </c>
      <c r="F236" s="12"/>
      <c r="G236" s="13">
        <v>6</v>
      </c>
      <c r="H236" s="13">
        <v>3060.45</v>
      </c>
      <c r="I236" s="13">
        <v>0</v>
      </c>
      <c r="J236" s="23"/>
      <c r="K236" s="23"/>
      <c r="L236" s="23"/>
      <c r="M236" s="31"/>
      <c r="N236" s="109">
        <f>D236/D405*100</f>
        <v>46.57441644884053</v>
      </c>
    </row>
    <row r="237" spans="1:14" ht="14.25" thickBot="1">
      <c r="A237" s="272"/>
      <c r="B237" s="15" t="s">
        <v>31</v>
      </c>
      <c r="C237" s="16">
        <f t="shared" ref="C237:L237" si="53">C225+C227+C228+C229+C230+C231+C232+C233</f>
        <v>575.09117499999934</v>
      </c>
      <c r="D237" s="16">
        <f t="shared" si="53"/>
        <v>7356.7834779999994</v>
      </c>
      <c r="E237" s="16">
        <f t="shared" si="53"/>
        <v>5930.1796569999997</v>
      </c>
      <c r="F237" s="17">
        <f>(D237-E237)/E237*100</f>
        <v>24.056671188975407</v>
      </c>
      <c r="G237" s="16">
        <f t="shared" si="53"/>
        <v>67085</v>
      </c>
      <c r="H237" s="16">
        <f t="shared" si="53"/>
        <v>6645104.0300000012</v>
      </c>
      <c r="I237" s="16">
        <f t="shared" si="53"/>
        <v>4816</v>
      </c>
      <c r="J237" s="16">
        <f t="shared" si="53"/>
        <v>545.358835</v>
      </c>
      <c r="K237" s="16">
        <f t="shared" si="53"/>
        <v>2972.7166879999995</v>
      </c>
      <c r="L237" s="16">
        <f t="shared" si="53"/>
        <v>1753.1630299999999</v>
      </c>
      <c r="M237" s="16">
        <f t="shared" ref="M237:M239" si="54">(K237-L237)/L237*100</f>
        <v>69.5630490223148</v>
      </c>
      <c r="N237" s="110">
        <f>D237/D406*100</f>
        <v>38.138635076357509</v>
      </c>
    </row>
    <row r="238" spans="1:14" ht="15" thickTop="1" thickBot="1">
      <c r="A238" s="271" t="s">
        <v>32</v>
      </c>
      <c r="B238" s="195" t="s">
        <v>19</v>
      </c>
      <c r="C238" s="19">
        <v>147.00142199999999</v>
      </c>
      <c r="D238" s="19">
        <v>1282.4264680000001</v>
      </c>
      <c r="E238" s="19">
        <v>1154.843269</v>
      </c>
      <c r="F238" s="12">
        <f>(D238-E238)/E238*100</f>
        <v>11.047663559616778</v>
      </c>
      <c r="G238" s="20">
        <v>10021</v>
      </c>
      <c r="H238" s="20">
        <v>1402851.7860999999</v>
      </c>
      <c r="I238" s="20">
        <v>1176</v>
      </c>
      <c r="J238" s="19">
        <v>100.10898400000001</v>
      </c>
      <c r="K238" s="20">
        <v>935.40933500000006</v>
      </c>
      <c r="L238" s="20">
        <v>424.23728</v>
      </c>
      <c r="M238" s="31">
        <f t="shared" si="54"/>
        <v>120.49201687319891</v>
      </c>
      <c r="N238" s="109">
        <f>D238/D394*100</f>
        <v>12.827990345305965</v>
      </c>
    </row>
    <row r="239" spans="1:14" ht="14.25" thickBot="1">
      <c r="A239" s="271"/>
      <c r="B239" s="195" t="s">
        <v>20</v>
      </c>
      <c r="C239" s="20">
        <v>52.840432</v>
      </c>
      <c r="D239" s="20">
        <v>428.72085700000002</v>
      </c>
      <c r="E239" s="20">
        <v>407.22255899999999</v>
      </c>
      <c r="F239" s="12">
        <f>(D239-E239)/E239*100</f>
        <v>5.2792502588246926</v>
      </c>
      <c r="G239" s="20">
        <v>5065</v>
      </c>
      <c r="H239" s="20">
        <v>100980</v>
      </c>
      <c r="I239" s="20">
        <v>546</v>
      </c>
      <c r="J239" s="20">
        <v>41.203873000000002</v>
      </c>
      <c r="K239" s="20">
        <v>318.02127400000001</v>
      </c>
      <c r="L239" s="20">
        <v>152.01071999999999</v>
      </c>
      <c r="M239" s="31">
        <f t="shared" si="54"/>
        <v>109.20976757428689</v>
      </c>
      <c r="N239" s="109">
        <f>D239/D395*100</f>
        <v>13.544016326567599</v>
      </c>
    </row>
    <row r="240" spans="1:14" ht="14.25" thickBot="1">
      <c r="A240" s="271"/>
      <c r="B240" s="195" t="s">
        <v>21</v>
      </c>
      <c r="C240" s="20"/>
      <c r="D240" s="20">
        <v>9.4585740000000005</v>
      </c>
      <c r="E240" s="20">
        <v>9.5569609999999994</v>
      </c>
      <c r="F240" s="12">
        <f>(D240-E240)/E240*100</f>
        <v>-1.0294799779971782</v>
      </c>
      <c r="G240" s="20">
        <v>9</v>
      </c>
      <c r="H240" s="20">
        <v>14642.010539999999</v>
      </c>
      <c r="I240" s="20"/>
      <c r="J240" s="20"/>
      <c r="K240" s="20"/>
      <c r="L240" s="20">
        <v>0.13</v>
      </c>
      <c r="M240" s="31"/>
      <c r="N240" s="109">
        <f>D240/D396*100</f>
        <v>2.8544674273305395</v>
      </c>
    </row>
    <row r="241" spans="1:14" ht="14.25" thickBot="1">
      <c r="A241" s="271"/>
      <c r="B241" s="195" t="s">
        <v>22</v>
      </c>
      <c r="C241" s="21">
        <v>9.7473939999999999</v>
      </c>
      <c r="D241" s="21">
        <v>80.269226000000003</v>
      </c>
      <c r="E241" s="20">
        <v>44.628324999999997</v>
      </c>
      <c r="F241" s="12">
        <f>(D241-E241)/E241*100</f>
        <v>79.861614792847391</v>
      </c>
      <c r="G241" s="20">
        <v>3973</v>
      </c>
      <c r="H241" s="20">
        <v>28523.599999999999</v>
      </c>
      <c r="I241" s="20">
        <v>5</v>
      </c>
      <c r="J241" s="21">
        <v>0.125</v>
      </c>
      <c r="K241" s="20">
        <v>5.9429999999999996</v>
      </c>
      <c r="L241" s="20">
        <v>6.63605</v>
      </c>
      <c r="M241" s="31"/>
      <c r="N241" s="109">
        <f>D241/D397*100</f>
        <v>21.64230413638462</v>
      </c>
    </row>
    <row r="242" spans="1:14" ht="14.25" thickBot="1">
      <c r="A242" s="271"/>
      <c r="B242" s="195" t="s">
        <v>23</v>
      </c>
      <c r="C242" s="20"/>
      <c r="D242" s="20"/>
      <c r="E242" s="20"/>
      <c r="F242" s="12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71"/>
      <c r="B243" s="195" t="s">
        <v>24</v>
      </c>
      <c r="C243" s="20">
        <v>1.1134280000000001</v>
      </c>
      <c r="D243" s="20">
        <v>32.069941</v>
      </c>
      <c r="E243" s="20">
        <v>32.424585999999998</v>
      </c>
      <c r="F243" s="12">
        <f>(D243-E243)/E243*100</f>
        <v>-1.0937533635741654</v>
      </c>
      <c r="G243" s="20">
        <v>1362</v>
      </c>
      <c r="H243" s="20">
        <v>15794.4</v>
      </c>
      <c r="I243" s="20">
        <v>2</v>
      </c>
      <c r="J243" s="20"/>
      <c r="K243" s="20">
        <v>2.1316199999999998</v>
      </c>
      <c r="L243" s="20">
        <v>0.36080000000000001</v>
      </c>
      <c r="M243" s="31">
        <f>(K243-L243)/L243*100</f>
        <v>490.80376940133033</v>
      </c>
      <c r="N243" s="109">
        <f>D243/D399*100</f>
        <v>3.2282798097355481</v>
      </c>
    </row>
    <row r="244" spans="1:14" ht="14.25" thickBot="1">
      <c r="A244" s="271"/>
      <c r="B244" s="195" t="s">
        <v>25</v>
      </c>
      <c r="C244" s="39"/>
      <c r="D244" s="39">
        <v>1.5225</v>
      </c>
      <c r="E244" s="22"/>
      <c r="F244" s="12"/>
      <c r="G244" s="22">
        <v>1</v>
      </c>
      <c r="H244" s="22">
        <v>52.5</v>
      </c>
      <c r="I244" s="22">
        <v>4</v>
      </c>
      <c r="J244" s="39">
        <v>2.1</v>
      </c>
      <c r="K244" s="22">
        <v>2.8</v>
      </c>
      <c r="L244" s="22">
        <v>2.1</v>
      </c>
      <c r="M244" s="31"/>
      <c r="N244" s="109">
        <f>D244/D400*100</f>
        <v>2.4074253007427313E-2</v>
      </c>
    </row>
    <row r="245" spans="1:14" ht="14.25" thickBot="1">
      <c r="A245" s="271"/>
      <c r="B245" s="195" t="s">
        <v>26</v>
      </c>
      <c r="C245" s="20">
        <v>6.52</v>
      </c>
      <c r="D245" s="20">
        <v>82.36</v>
      </c>
      <c r="E245" s="20">
        <v>276.88</v>
      </c>
      <c r="F245" s="12">
        <f>(D245-E245)/E245*100</f>
        <v>-70.254261774053745</v>
      </c>
      <c r="G245" s="20">
        <v>25270</v>
      </c>
      <c r="H245" s="20">
        <v>2894514.25</v>
      </c>
      <c r="I245" s="20">
        <v>349</v>
      </c>
      <c r="J245" s="20">
        <v>5.3934829999999998</v>
      </c>
      <c r="K245" s="20">
        <v>97.489187999999999</v>
      </c>
      <c r="L245" s="20">
        <v>149.779797</v>
      </c>
      <c r="M245" s="31">
        <f>(K245-L245)/L245*100</f>
        <v>-34.91165701072488</v>
      </c>
      <c r="N245" s="109">
        <f>D245/D401*100</f>
        <v>6.9021989368303966</v>
      </c>
    </row>
    <row r="246" spans="1:14" ht="14.25" thickBot="1">
      <c r="A246" s="271"/>
      <c r="B246" s="195" t="s">
        <v>27</v>
      </c>
      <c r="C246" s="20"/>
      <c r="D246" s="20"/>
      <c r="E246" s="20">
        <v>6.8144489999999998</v>
      </c>
      <c r="F246" s="12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71"/>
      <c r="B247" s="14" t="s">
        <v>28</v>
      </c>
      <c r="C247" s="40"/>
      <c r="D247" s="40"/>
      <c r="E247" s="40"/>
      <c r="F247" s="12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71"/>
      <c r="B248" s="14" t="s">
        <v>29</v>
      </c>
      <c r="C248" s="40"/>
      <c r="D248" s="40"/>
      <c r="E248" s="40">
        <v>6.8144489999999998</v>
      </c>
      <c r="F248" s="12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71"/>
      <c r="B249" s="14" t="s">
        <v>30</v>
      </c>
      <c r="C249" s="31"/>
      <c r="D249" s="31"/>
      <c r="E249" s="31"/>
      <c r="F249" s="12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72"/>
      <c r="B250" s="15" t="s">
        <v>31</v>
      </c>
      <c r="C250" s="16">
        <f t="shared" ref="C250:L250" si="55">C238+C240+C241+C242+C243+C244+C245+C246</f>
        <v>164.38224399999999</v>
      </c>
      <c r="D250" s="16">
        <f t="shared" si="55"/>
        <v>1488.1067090000001</v>
      </c>
      <c r="E250" s="16">
        <f t="shared" si="55"/>
        <v>1525.14759</v>
      </c>
      <c r="F250" s="17">
        <f>(D250-E250)/E250*100</f>
        <v>-2.4286751815278347</v>
      </c>
      <c r="G250" s="16">
        <f t="shared" si="55"/>
        <v>40636</v>
      </c>
      <c r="H250" s="16">
        <f t="shared" si="55"/>
        <v>4356378.5466399994</v>
      </c>
      <c r="I250" s="16">
        <f t="shared" si="55"/>
        <v>1536</v>
      </c>
      <c r="J250" s="16">
        <f t="shared" si="55"/>
        <v>107.727467</v>
      </c>
      <c r="K250" s="16">
        <f t="shared" si="55"/>
        <v>1043.7731429999999</v>
      </c>
      <c r="L250" s="16">
        <f t="shared" si="55"/>
        <v>583.24392699999999</v>
      </c>
      <c r="M250" s="16">
        <f t="shared" ref="M250:M252" si="56">(K250-L250)/L250*100</f>
        <v>78.959967636319675</v>
      </c>
      <c r="N250" s="110">
        <f>D250/D406*100</f>
        <v>7.7145615198477291</v>
      </c>
    </row>
    <row r="251" spans="1:14" ht="15" thickTop="1" thickBot="1">
      <c r="A251" s="271" t="s">
        <v>96</v>
      </c>
      <c r="B251" s="195" t="s">
        <v>19</v>
      </c>
      <c r="C251" s="105">
        <v>208.91468500000042</v>
      </c>
      <c r="D251" s="105">
        <v>1963.744228</v>
      </c>
      <c r="E251" s="72">
        <v>1902.793829</v>
      </c>
      <c r="F251" s="12">
        <f>(D251-E251)/E251*100</f>
        <v>3.2032056269612834</v>
      </c>
      <c r="G251" s="72">
        <v>15374</v>
      </c>
      <c r="H251" s="72">
        <v>3251496.1899580024</v>
      </c>
      <c r="I251" s="72">
        <v>662</v>
      </c>
      <c r="J251" s="72">
        <v>84.2</v>
      </c>
      <c r="K251" s="72">
        <v>737</v>
      </c>
      <c r="L251" s="72">
        <v>1036</v>
      </c>
      <c r="M251" s="31">
        <f t="shared" si="56"/>
        <v>-28.861003861003859</v>
      </c>
      <c r="N251" s="109">
        <f>D251/D394*100</f>
        <v>19.643147288374831</v>
      </c>
    </row>
    <row r="252" spans="1:14" ht="14.25" thickBot="1">
      <c r="A252" s="271"/>
      <c r="B252" s="195" t="s">
        <v>20</v>
      </c>
      <c r="C252" s="105">
        <v>73.138570000000072</v>
      </c>
      <c r="D252" s="105">
        <v>644.97277299999996</v>
      </c>
      <c r="E252" s="72">
        <v>643.17932800000005</v>
      </c>
      <c r="F252" s="12">
        <f>(D252-E252)/E252*100</f>
        <v>0.27884058487649432</v>
      </c>
      <c r="G252" s="72">
        <v>7711</v>
      </c>
      <c r="H252" s="72">
        <v>154220</v>
      </c>
      <c r="I252" s="72">
        <v>502</v>
      </c>
      <c r="J252" s="72">
        <v>14</v>
      </c>
      <c r="K252" s="72">
        <v>232</v>
      </c>
      <c r="L252" s="72">
        <v>301</v>
      </c>
      <c r="M252" s="31">
        <f t="shared" si="56"/>
        <v>-22.923588039867109</v>
      </c>
      <c r="N252" s="109">
        <f>D252/D395*100</f>
        <v>20.375779776218295</v>
      </c>
    </row>
    <row r="253" spans="1:14" ht="14.25" thickBot="1">
      <c r="A253" s="271"/>
      <c r="B253" s="195" t="s">
        <v>21</v>
      </c>
      <c r="C253" s="105">
        <v>0.6755369999999985</v>
      </c>
      <c r="D253" s="105">
        <v>28.497566000000003</v>
      </c>
      <c r="E253" s="72">
        <v>30.077866000000004</v>
      </c>
      <c r="F253" s="12">
        <f>(D253-E253)/E253*100</f>
        <v>-5.2540296575561607</v>
      </c>
      <c r="G253" s="72">
        <v>741</v>
      </c>
      <c r="H253" s="72">
        <v>90673.66760299998</v>
      </c>
      <c r="I253" s="72">
        <v>3</v>
      </c>
      <c r="J253" s="72">
        <v>1</v>
      </c>
      <c r="K253" s="72">
        <v>2</v>
      </c>
      <c r="L253" s="72">
        <v>7</v>
      </c>
      <c r="M253" s="31"/>
      <c r="N253" s="109">
        <f>D253/D396*100</f>
        <v>8.6001731238981964</v>
      </c>
    </row>
    <row r="254" spans="1:14" ht="14.25" thickBot="1">
      <c r="A254" s="271"/>
      <c r="B254" s="195" t="s">
        <v>22</v>
      </c>
      <c r="C254" s="105">
        <v>1.3878829999999986</v>
      </c>
      <c r="D254" s="105">
        <v>25.14873</v>
      </c>
      <c r="E254" s="72">
        <v>15.258194</v>
      </c>
      <c r="F254" s="12">
        <f>(D254-E254)/E254*100</f>
        <v>64.821144625635256</v>
      </c>
      <c r="G254" s="72">
        <v>472</v>
      </c>
      <c r="H254" s="72">
        <v>26417.470000000008</v>
      </c>
      <c r="I254" s="72">
        <v>19</v>
      </c>
      <c r="J254" s="72">
        <v>2</v>
      </c>
      <c r="K254" s="72">
        <v>3</v>
      </c>
      <c r="L254" s="72">
        <v>14</v>
      </c>
      <c r="M254" s="31">
        <f>(K254-L254)/L254*100</f>
        <v>-78.571428571428569</v>
      </c>
      <c r="N254" s="109">
        <f>D254/D397*100</f>
        <v>6.7806367449440703</v>
      </c>
    </row>
    <row r="255" spans="1:14" ht="14.25" thickBot="1">
      <c r="A255" s="271"/>
      <c r="B255" s="195" t="s">
        <v>23</v>
      </c>
      <c r="C255" s="105">
        <v>2.6887000000000105E-2</v>
      </c>
      <c r="D255" s="105">
        <v>0.64434400000000003</v>
      </c>
      <c r="E255" s="72">
        <v>1.4150999999999999E-2</v>
      </c>
      <c r="F255" s="12"/>
      <c r="G255" s="72">
        <v>1</v>
      </c>
      <c r="H255" s="72">
        <v>550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71"/>
      <c r="B256" s="195" t="s">
        <v>24</v>
      </c>
      <c r="C256" s="105">
        <v>12.478234999999998</v>
      </c>
      <c r="D256" s="105">
        <v>100.305283</v>
      </c>
      <c r="E256" s="72">
        <v>53.492674999999998</v>
      </c>
      <c r="F256" s="12">
        <f>(D256-E256)/E256*100</f>
        <v>87.512183677484828</v>
      </c>
      <c r="G256" s="72">
        <v>82</v>
      </c>
      <c r="H256" s="72">
        <v>74326.521999999997</v>
      </c>
      <c r="I256" s="72">
        <v>11</v>
      </c>
      <c r="J256" s="72">
        <v>0</v>
      </c>
      <c r="K256" s="72">
        <v>32.681047</v>
      </c>
      <c r="L256" s="72">
        <v>15</v>
      </c>
      <c r="M256" s="31">
        <f>(K256-L256)/L256*100</f>
        <v>117.87364666666666</v>
      </c>
      <c r="N256" s="109">
        <f>D256/D399*100</f>
        <v>10.097103699651655</v>
      </c>
    </row>
    <row r="257" spans="1:14" ht="14.25" thickBot="1">
      <c r="A257" s="271"/>
      <c r="B257" s="195" t="s">
        <v>25</v>
      </c>
      <c r="C257" s="105">
        <v>0</v>
      </c>
      <c r="D257" s="105">
        <v>0</v>
      </c>
      <c r="E257" s="74">
        <v>0</v>
      </c>
      <c r="F257" s="12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71"/>
      <c r="B258" s="195" t="s">
        <v>26</v>
      </c>
      <c r="C258" s="105">
        <v>49.120638999999528</v>
      </c>
      <c r="D258" s="105">
        <v>268.16773400000005</v>
      </c>
      <c r="E258" s="72">
        <v>257.11668000000003</v>
      </c>
      <c r="F258" s="12">
        <f>(D258-E258)/E258*100</f>
        <v>4.2980696546019574</v>
      </c>
      <c r="G258" s="72">
        <v>7905</v>
      </c>
      <c r="H258" s="72">
        <v>5743861.2250002306</v>
      </c>
      <c r="I258" s="72">
        <v>7</v>
      </c>
      <c r="J258" s="72">
        <v>1.095</v>
      </c>
      <c r="K258" s="72">
        <v>1.095</v>
      </c>
      <c r="L258" s="72">
        <v>14.8</v>
      </c>
      <c r="M258" s="31">
        <f>(K258-L258)/L258*100</f>
        <v>-92.60135135135134</v>
      </c>
      <c r="N258" s="109">
        <f>D258/D401*100</f>
        <v>22.473859258220212</v>
      </c>
    </row>
    <row r="259" spans="1:14" ht="14.25" thickBot="1">
      <c r="A259" s="271"/>
      <c r="B259" s="195" t="s">
        <v>27</v>
      </c>
      <c r="C259" s="105">
        <v>0</v>
      </c>
      <c r="D259" s="105">
        <v>0</v>
      </c>
      <c r="E259" s="72">
        <v>0</v>
      </c>
      <c r="F259" s="12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71"/>
      <c r="B260" s="14" t="s">
        <v>28</v>
      </c>
      <c r="C260" s="105">
        <v>0</v>
      </c>
      <c r="D260" s="105">
        <v>0</v>
      </c>
      <c r="E260" s="72">
        <v>0</v>
      </c>
      <c r="F260" s="12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71"/>
      <c r="B261" s="14" t="s">
        <v>29</v>
      </c>
      <c r="C261" s="105">
        <v>0</v>
      </c>
      <c r="D261" s="105">
        <v>0</v>
      </c>
      <c r="E261" s="72">
        <v>0</v>
      </c>
      <c r="F261" s="12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71"/>
      <c r="B262" s="14" t="s">
        <v>30</v>
      </c>
      <c r="C262" s="105">
        <v>0</v>
      </c>
      <c r="D262" s="105"/>
      <c r="E262" s="72">
        <v>0</v>
      </c>
      <c r="F262" s="12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72"/>
      <c r="B263" s="15" t="s">
        <v>31</v>
      </c>
      <c r="C263" s="16">
        <f t="shared" ref="C263:L263" si="57">C251+C253+C254+C255+C256+C257+C258+C259</f>
        <v>272.60386599999993</v>
      </c>
      <c r="D263" s="16">
        <f t="shared" si="57"/>
        <v>2386.507885</v>
      </c>
      <c r="E263" s="16">
        <f t="shared" si="57"/>
        <v>2258.7533950000002</v>
      </c>
      <c r="F263" s="17">
        <f>(D263-E263)/E263*100</f>
        <v>5.6559733471922371</v>
      </c>
      <c r="G263" s="16">
        <f t="shared" si="57"/>
        <v>24575</v>
      </c>
      <c r="H263" s="16">
        <f t="shared" si="57"/>
        <v>9187325.0745612327</v>
      </c>
      <c r="I263" s="16">
        <f t="shared" si="57"/>
        <v>702</v>
      </c>
      <c r="J263" s="16">
        <f t="shared" si="57"/>
        <v>88.295000000000002</v>
      </c>
      <c r="K263" s="16">
        <f t="shared" si="57"/>
        <v>775.77604700000006</v>
      </c>
      <c r="L263" s="16">
        <f t="shared" si="57"/>
        <v>1086.8</v>
      </c>
      <c r="M263" s="16">
        <f t="shared" ref="M263:M265" si="58">(K263-L263)/L263*100</f>
        <v>-28.61832471475892</v>
      </c>
      <c r="N263" s="110">
        <f>D263/D406*100</f>
        <v>12.37200382545563</v>
      </c>
    </row>
    <row r="264" spans="1:14" ht="14.25" thickTop="1">
      <c r="A264" s="268" t="s">
        <v>97</v>
      </c>
      <c r="B264" s="18" t="s">
        <v>19</v>
      </c>
      <c r="C264" s="120">
        <v>77.952985999999996</v>
      </c>
      <c r="D264" s="120">
        <v>668.70957799999996</v>
      </c>
      <c r="E264" s="120">
        <v>526.84186299999999</v>
      </c>
      <c r="F264" s="201">
        <f>(D264-E264)/E264*100</f>
        <v>26.927950294640873</v>
      </c>
      <c r="G264" s="121">
        <v>2726</v>
      </c>
      <c r="H264" s="121">
        <v>268800.25615999999</v>
      </c>
      <c r="I264" s="121">
        <v>110</v>
      </c>
      <c r="J264" s="121">
        <v>30.342275999999998</v>
      </c>
      <c r="K264" s="121">
        <v>358.67068499999999</v>
      </c>
      <c r="L264" s="121">
        <v>135.108724</v>
      </c>
      <c r="M264" s="111">
        <f t="shared" si="58"/>
        <v>165.4681906403024</v>
      </c>
      <c r="N264" s="112">
        <f t="shared" ref="N264:N272" si="59">D264/D394*100</f>
        <v>6.6890384941724585</v>
      </c>
    </row>
    <row r="265" spans="1:14">
      <c r="A265" s="269"/>
      <c r="B265" s="195" t="s">
        <v>20</v>
      </c>
      <c r="C265" s="121">
        <v>21.808599999999998</v>
      </c>
      <c r="D265" s="121">
        <v>180.44475700000001</v>
      </c>
      <c r="E265" s="121">
        <v>156.98885300000001</v>
      </c>
      <c r="F265" s="12">
        <f>(D265-E265)/E265*100</f>
        <v>14.941127062059625</v>
      </c>
      <c r="G265" s="121">
        <v>1401</v>
      </c>
      <c r="H265" s="121">
        <v>27880</v>
      </c>
      <c r="I265" s="121">
        <v>49</v>
      </c>
      <c r="J265" s="121">
        <v>7.7347530000000004</v>
      </c>
      <c r="K265" s="121">
        <v>88.772249000000002</v>
      </c>
      <c r="L265" s="121">
        <v>23.493369000000001</v>
      </c>
      <c r="M265" s="31">
        <f t="shared" si="58"/>
        <v>277.86087214651928</v>
      </c>
      <c r="N265" s="109">
        <f t="shared" si="59"/>
        <v>5.7005547897837001</v>
      </c>
    </row>
    <row r="266" spans="1:14">
      <c r="A266" s="269"/>
      <c r="B266" s="195" t="s">
        <v>21</v>
      </c>
      <c r="C266" s="121">
        <v>0</v>
      </c>
      <c r="D266" s="121">
        <v>79.530653000000001</v>
      </c>
      <c r="E266" s="121">
        <v>2.4503560000000002</v>
      </c>
      <c r="F266" s="12">
        <f>(D266-E266)/E266*100</f>
        <v>3145.6774852307171</v>
      </c>
      <c r="G266" s="121">
        <v>29</v>
      </c>
      <c r="H266" s="121">
        <v>45674.477319999998</v>
      </c>
      <c r="I266" s="121">
        <v>0</v>
      </c>
      <c r="J266" s="121">
        <v>0</v>
      </c>
      <c r="K266" s="121">
        <v>0</v>
      </c>
      <c r="L266" s="121">
        <v>0</v>
      </c>
      <c r="M266" s="31"/>
      <c r="N266" s="109">
        <f t="shared" si="59"/>
        <v>24.00125626366383</v>
      </c>
    </row>
    <row r="267" spans="1:14">
      <c r="A267" s="269"/>
      <c r="B267" s="195" t="s">
        <v>22</v>
      </c>
      <c r="C267" s="121">
        <v>0.273586</v>
      </c>
      <c r="D267" s="121">
        <v>0.879247</v>
      </c>
      <c r="E267" s="121">
        <v>0.79245600000000005</v>
      </c>
      <c r="F267" s="12">
        <f>(D267-E267)/E267*100</f>
        <v>10.952153810432371</v>
      </c>
      <c r="G267" s="121">
        <v>18</v>
      </c>
      <c r="H267" s="121">
        <v>8012</v>
      </c>
      <c r="I267" s="121">
        <v>0</v>
      </c>
      <c r="J267" s="121">
        <v>0</v>
      </c>
      <c r="K267" s="121">
        <v>0.15</v>
      </c>
      <c r="L267" s="121">
        <v>0</v>
      </c>
      <c r="M267" s="31"/>
      <c r="N267" s="109">
        <f t="shared" si="59"/>
        <v>0.23706384044370585</v>
      </c>
    </row>
    <row r="268" spans="1:14">
      <c r="A268" s="269"/>
      <c r="B268" s="195" t="s">
        <v>23</v>
      </c>
      <c r="C268" s="121">
        <v>0</v>
      </c>
      <c r="D268" s="121">
        <v>2.3584999999999998E-2</v>
      </c>
      <c r="E268" s="121">
        <v>9.4339999999999997E-3</v>
      </c>
      <c r="F268" s="12"/>
      <c r="G268" s="121">
        <v>5</v>
      </c>
      <c r="H268" s="121">
        <v>2.5</v>
      </c>
      <c r="I268" s="121">
        <v>0</v>
      </c>
      <c r="J268" s="121">
        <v>0</v>
      </c>
      <c r="K268" s="121">
        <v>0</v>
      </c>
      <c r="L268" s="121">
        <v>0</v>
      </c>
      <c r="M268" s="31"/>
      <c r="N268" s="109">
        <f t="shared" si="59"/>
        <v>3.8644857170754374E-2</v>
      </c>
    </row>
    <row r="269" spans="1:14">
      <c r="A269" s="269"/>
      <c r="B269" s="195" t="s">
        <v>24</v>
      </c>
      <c r="C269" s="121">
        <v>0.93585099999999999</v>
      </c>
      <c r="D269" s="121">
        <v>61.283813000000002</v>
      </c>
      <c r="E269" s="121">
        <v>72.356228999999999</v>
      </c>
      <c r="F269" s="12">
        <f>(D269-E269)/E269*100</f>
        <v>-15.302643812462916</v>
      </c>
      <c r="G269" s="121">
        <v>125</v>
      </c>
      <c r="H269" s="121">
        <v>98519.218200000003</v>
      </c>
      <c r="I269" s="121">
        <v>4</v>
      </c>
      <c r="J269" s="121">
        <v>0.108914</v>
      </c>
      <c r="K269" s="121">
        <v>70.288628000000003</v>
      </c>
      <c r="L269" s="121">
        <v>40.225403</v>
      </c>
      <c r="M269" s="31">
        <f>(K269-L269)/L269*100</f>
        <v>74.736914382187805</v>
      </c>
      <c r="N269" s="109">
        <f t="shared" si="59"/>
        <v>6.1690570672240685</v>
      </c>
    </row>
    <row r="270" spans="1:14">
      <c r="A270" s="269"/>
      <c r="B270" s="195" t="s">
        <v>25</v>
      </c>
      <c r="C270" s="123">
        <v>1.98285</v>
      </c>
      <c r="D270" s="123">
        <v>2211.9298429999999</v>
      </c>
      <c r="E270" s="123">
        <v>1822.9935800000001</v>
      </c>
      <c r="F270" s="12">
        <f>(D270-E270)/E270*100</f>
        <v>21.33503196429248</v>
      </c>
      <c r="G270" s="123">
        <v>362</v>
      </c>
      <c r="H270" s="123">
        <v>164662.87109599999</v>
      </c>
      <c r="I270" s="123">
        <v>54</v>
      </c>
      <c r="J270" s="123">
        <v>137.89913000000001</v>
      </c>
      <c r="K270" s="121">
        <v>278.14032600000002</v>
      </c>
      <c r="L270" s="121">
        <v>202.49649500000001</v>
      </c>
      <c r="M270" s="31">
        <f>(K270-L270)/L270*100</f>
        <v>37.355624846741179</v>
      </c>
      <c r="N270" s="109">
        <f t="shared" si="59"/>
        <v>34.975736403980932</v>
      </c>
    </row>
    <row r="271" spans="1:14">
      <c r="A271" s="269"/>
      <c r="B271" s="195" t="s">
        <v>26</v>
      </c>
      <c r="C271" s="121">
        <v>3.4411</v>
      </c>
      <c r="D271" s="121">
        <v>83.055109000000002</v>
      </c>
      <c r="E271" s="121">
        <v>48.511463999999997</v>
      </c>
      <c r="F271" s="12">
        <f>(D271-E271)/E271*100</f>
        <v>71.207178987630641</v>
      </c>
      <c r="G271" s="121">
        <v>691</v>
      </c>
      <c r="H271" s="121">
        <v>117388.8</v>
      </c>
      <c r="I271" s="121">
        <v>10</v>
      </c>
      <c r="J271" s="121">
        <v>3.830943</v>
      </c>
      <c r="K271" s="121">
        <v>18.872755999999999</v>
      </c>
      <c r="L271" s="121">
        <v>8.3495030000000003</v>
      </c>
      <c r="M271" s="31">
        <f>(K271-L271)/L271*100</f>
        <v>126.03448372915129</v>
      </c>
      <c r="N271" s="109">
        <f t="shared" si="59"/>
        <v>6.9604527080880612</v>
      </c>
    </row>
    <row r="272" spans="1:14">
      <c r="A272" s="269"/>
      <c r="B272" s="195" t="s">
        <v>27</v>
      </c>
      <c r="C272" s="121">
        <v>0</v>
      </c>
      <c r="D272" s="121">
        <v>0</v>
      </c>
      <c r="E272" s="121">
        <v>0.46966599999999997</v>
      </c>
      <c r="F272" s="12"/>
      <c r="G272" s="121">
        <v>0</v>
      </c>
      <c r="H272" s="121">
        <v>0</v>
      </c>
      <c r="I272" s="121">
        <v>0</v>
      </c>
      <c r="J272" s="121">
        <v>0</v>
      </c>
      <c r="K272" s="121">
        <v>0</v>
      </c>
      <c r="L272" s="121">
        <v>0</v>
      </c>
      <c r="M272" s="31"/>
      <c r="N272" s="109">
        <f t="shared" si="59"/>
        <v>0</v>
      </c>
    </row>
    <row r="273" spans="1:14">
      <c r="A273" s="269"/>
      <c r="B273" s="14" t="s">
        <v>28</v>
      </c>
      <c r="C273" s="122">
        <v>0</v>
      </c>
      <c r="D273" s="122">
        <v>0</v>
      </c>
      <c r="E273" s="122">
        <v>0</v>
      </c>
      <c r="F273" s="12"/>
      <c r="G273" s="122">
        <v>0</v>
      </c>
      <c r="H273" s="122">
        <v>0</v>
      </c>
      <c r="I273" s="122">
        <v>0</v>
      </c>
      <c r="J273" s="122">
        <v>0</v>
      </c>
      <c r="K273" s="122">
        <v>0</v>
      </c>
      <c r="L273" s="122">
        <v>0</v>
      </c>
      <c r="M273" s="31"/>
      <c r="N273" s="109"/>
    </row>
    <row r="274" spans="1:14">
      <c r="A274" s="269"/>
      <c r="B274" s="14" t="s">
        <v>29</v>
      </c>
      <c r="C274" s="122">
        <v>0</v>
      </c>
      <c r="D274" s="122">
        <v>0</v>
      </c>
      <c r="E274" s="122">
        <v>0</v>
      </c>
      <c r="F274" s="12"/>
      <c r="G274" s="122">
        <v>0</v>
      </c>
      <c r="H274" s="122">
        <v>0</v>
      </c>
      <c r="I274" s="122">
        <v>0</v>
      </c>
      <c r="J274" s="122">
        <v>0</v>
      </c>
      <c r="K274" s="122">
        <v>0</v>
      </c>
      <c r="L274" s="122">
        <v>0</v>
      </c>
      <c r="M274" s="31"/>
      <c r="N274" s="109"/>
    </row>
    <row r="275" spans="1:14">
      <c r="A275" s="269"/>
      <c r="B275" s="14" t="s">
        <v>30</v>
      </c>
      <c r="C275" s="122">
        <v>0</v>
      </c>
      <c r="D275" s="122">
        <v>0</v>
      </c>
      <c r="E275" s="122">
        <v>0.46966599999999997</v>
      </c>
      <c r="F275" s="12"/>
      <c r="G275" s="122">
        <v>0</v>
      </c>
      <c r="H275" s="122">
        <v>0</v>
      </c>
      <c r="I275" s="122">
        <v>0</v>
      </c>
      <c r="J275" s="122">
        <v>0</v>
      </c>
      <c r="K275" s="122">
        <v>0</v>
      </c>
      <c r="L275" s="122"/>
      <c r="M275" s="31"/>
      <c r="N275" s="109">
        <f>D275/D405*100</f>
        <v>0</v>
      </c>
    </row>
    <row r="276" spans="1:14" ht="14.25" thickBot="1">
      <c r="A276" s="270"/>
      <c r="B276" s="15" t="s">
        <v>31</v>
      </c>
      <c r="C276" s="16">
        <f t="shared" ref="C276:L276" si="60">C264+C266+C267+C268+C269+C270+C271+C272</f>
        <v>84.586372999999995</v>
      </c>
      <c r="D276" s="16">
        <f t="shared" si="60"/>
        <v>3105.4118279999998</v>
      </c>
      <c r="E276" s="16">
        <f t="shared" si="60"/>
        <v>2474.4250480000001</v>
      </c>
      <c r="F276" s="17">
        <f>(D276-E276)/E276*100</f>
        <v>25.500339180206993</v>
      </c>
      <c r="G276" s="16">
        <f t="shared" si="60"/>
        <v>3956</v>
      </c>
      <c r="H276" s="16">
        <f t="shared" si="60"/>
        <v>703060.12277600006</v>
      </c>
      <c r="I276" s="16">
        <f t="shared" si="60"/>
        <v>178</v>
      </c>
      <c r="J276" s="16">
        <f t="shared" si="60"/>
        <v>172.181263</v>
      </c>
      <c r="K276" s="16">
        <f t="shared" si="60"/>
        <v>726.12239499999998</v>
      </c>
      <c r="L276" s="16">
        <f t="shared" si="60"/>
        <v>386.18012500000003</v>
      </c>
      <c r="M276" s="16">
        <f t="shared" ref="M276:M278" si="61">(K276-L276)/L276*100</f>
        <v>88.026868291059756</v>
      </c>
      <c r="N276" s="110">
        <f>D276/D406*100</f>
        <v>16.09890637995154</v>
      </c>
    </row>
    <row r="277" spans="1:14" ht="15" thickTop="1" thickBot="1">
      <c r="A277" s="271" t="s">
        <v>35</v>
      </c>
      <c r="B277" s="195" t="s">
        <v>19</v>
      </c>
      <c r="C277" s="67">
        <v>20.922128000000001</v>
      </c>
      <c r="D277" s="67">
        <v>572.81310199999996</v>
      </c>
      <c r="E277" s="67">
        <v>93.804456999999999</v>
      </c>
      <c r="F277" s="12">
        <f>(D277-E277)/E277*100</f>
        <v>510.64593338032961</v>
      </c>
      <c r="G277" s="68">
        <v>2547</v>
      </c>
      <c r="H277" s="68">
        <v>432287.61725900002</v>
      </c>
      <c r="I277" s="68">
        <v>211</v>
      </c>
      <c r="J277" s="68">
        <v>37.857799999999997</v>
      </c>
      <c r="K277" s="68">
        <v>152.54505399999999</v>
      </c>
      <c r="L277" s="68">
        <v>10.939723000000001</v>
      </c>
      <c r="M277" s="31">
        <f t="shared" si="61"/>
        <v>1294.4142278556776</v>
      </c>
      <c r="N277" s="109">
        <f>D277/D394*100</f>
        <v>5.7297951387266277</v>
      </c>
    </row>
    <row r="278" spans="1:14" ht="14.25" thickBot="1">
      <c r="A278" s="271"/>
      <c r="B278" s="195" t="s">
        <v>20</v>
      </c>
      <c r="C278" s="68">
        <v>4.7398619999999996</v>
      </c>
      <c r="D278" s="68">
        <v>47.581468999999998</v>
      </c>
      <c r="E278" s="68">
        <v>40.078726000000003</v>
      </c>
      <c r="F278" s="12">
        <f>(D278-E278)/E278*100</f>
        <v>18.720013705026439</v>
      </c>
      <c r="G278" s="68">
        <v>615</v>
      </c>
      <c r="H278" s="68">
        <v>12200</v>
      </c>
      <c r="I278" s="68">
        <v>44</v>
      </c>
      <c r="J278" s="68">
        <v>2.6055999999999999</v>
      </c>
      <c r="K278" s="68">
        <v>20.022362999999999</v>
      </c>
      <c r="L278" s="68">
        <v>3.7474799999999999</v>
      </c>
      <c r="M278" s="31">
        <f t="shared" si="61"/>
        <v>434.28872202119823</v>
      </c>
      <c r="N278" s="109">
        <f>D278/D395*100</f>
        <v>1.5031790090354058</v>
      </c>
    </row>
    <row r="279" spans="1:14" ht="14.25" thickBot="1">
      <c r="A279" s="271"/>
      <c r="B279" s="195" t="s">
        <v>21</v>
      </c>
      <c r="C279" s="68"/>
      <c r="D279" s="68"/>
      <c r="E279" s="68"/>
      <c r="F279" s="12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71"/>
      <c r="B280" s="195" t="s">
        <v>22</v>
      </c>
      <c r="C280" s="68"/>
      <c r="D280" s="68"/>
      <c r="E280" s="68">
        <v>0.52836000000000005</v>
      </c>
      <c r="F280" s="12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71"/>
      <c r="B281" s="195" t="s">
        <v>23</v>
      </c>
      <c r="C281" s="68"/>
      <c r="D281" s="68">
        <v>0.116984</v>
      </c>
      <c r="E281" s="68"/>
      <c r="F281" s="12"/>
      <c r="G281" s="68">
        <v>22</v>
      </c>
      <c r="H281" s="68">
        <v>6.2</v>
      </c>
      <c r="I281" s="68"/>
      <c r="J281" s="68"/>
      <c r="K281" s="68"/>
      <c r="L281" s="68"/>
      <c r="M281" s="31"/>
      <c r="N281" s="109"/>
    </row>
    <row r="282" spans="1:14" ht="14.25" thickBot="1">
      <c r="A282" s="271"/>
      <c r="B282" s="195" t="s">
        <v>24</v>
      </c>
      <c r="C282" s="68"/>
      <c r="D282" s="68">
        <v>5.7733584999999996</v>
      </c>
      <c r="E282" s="68">
        <v>14.830161</v>
      </c>
      <c r="F282" s="12">
        <f>(D282-E282)/E282*100</f>
        <v>-61.070156284884568</v>
      </c>
      <c r="G282" s="68">
        <v>2</v>
      </c>
      <c r="H282" s="68">
        <v>20100</v>
      </c>
      <c r="I282" s="68">
        <v>1</v>
      </c>
      <c r="J282" s="68"/>
      <c r="K282" s="68">
        <v>3.7840799999999999</v>
      </c>
      <c r="L282" s="68">
        <v>0.79469999999999996</v>
      </c>
      <c r="M282" s="31"/>
      <c r="N282" s="109">
        <f>D282/D399*100</f>
        <v>0.58116778823868454</v>
      </c>
    </row>
    <row r="283" spans="1:14" ht="14.25" thickBot="1">
      <c r="A283" s="271"/>
      <c r="B283" s="195" t="s">
        <v>25</v>
      </c>
      <c r="C283" s="69"/>
      <c r="D283" s="69"/>
      <c r="E283" s="69"/>
      <c r="F283" s="12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71"/>
      <c r="B284" s="195" t="s">
        <v>26</v>
      </c>
      <c r="C284" s="68">
        <v>0.58004900000000004</v>
      </c>
      <c r="D284" s="68">
        <v>26.842027000000002</v>
      </c>
      <c r="E284" s="68">
        <v>3.427759</v>
      </c>
      <c r="F284" s="12">
        <f>(D284-E284)/E284*100</f>
        <v>683.07801102702956</v>
      </c>
      <c r="G284" s="68">
        <v>1346</v>
      </c>
      <c r="H284" s="68">
        <v>218733.9</v>
      </c>
      <c r="I284" s="68">
        <v>20</v>
      </c>
      <c r="J284" s="68">
        <v>0.55620000000000003</v>
      </c>
      <c r="K284" s="68">
        <v>4.0189539999999999</v>
      </c>
      <c r="L284" s="68">
        <v>2.2313559999999999</v>
      </c>
      <c r="M284" s="31">
        <f>(K284-L284)/L284*100</f>
        <v>80.112631063801558</v>
      </c>
      <c r="N284" s="109">
        <f>D284/D401*100</f>
        <v>2.2495023096378435</v>
      </c>
    </row>
    <row r="285" spans="1:14" ht="14.25" thickBot="1">
      <c r="A285" s="271"/>
      <c r="B285" s="195" t="s">
        <v>27</v>
      </c>
      <c r="C285" s="31"/>
      <c r="D285" s="31"/>
      <c r="E285" s="31"/>
      <c r="F285" s="12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71"/>
      <c r="B286" s="14" t="s">
        <v>28</v>
      </c>
      <c r="C286" s="34"/>
      <c r="D286" s="34"/>
      <c r="E286" s="34"/>
      <c r="F286" s="12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71"/>
      <c r="B287" s="14" t="s">
        <v>29</v>
      </c>
      <c r="C287" s="34"/>
      <c r="D287" s="34"/>
      <c r="E287" s="34"/>
      <c r="F287" s="12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71"/>
      <c r="B288" s="14" t="s">
        <v>30</v>
      </c>
      <c r="C288" s="34"/>
      <c r="D288" s="34"/>
      <c r="E288" s="34"/>
      <c r="F288" s="12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72"/>
      <c r="B289" s="15" t="s">
        <v>31</v>
      </c>
      <c r="C289" s="16">
        <f t="shared" ref="C289:L289" si="62">C277+C279+C280+C281+C282+C283+C284+C285</f>
        <v>21.502177</v>
      </c>
      <c r="D289" s="16">
        <f t="shared" si="62"/>
        <v>605.54547149999996</v>
      </c>
      <c r="E289" s="16">
        <f t="shared" si="62"/>
        <v>112.590737</v>
      </c>
      <c r="F289" s="17">
        <f t="shared" ref="F289:F295" si="63">(D289-E289)/E289*100</f>
        <v>437.82885487284801</v>
      </c>
      <c r="G289" s="16">
        <f t="shared" si="62"/>
        <v>3917</v>
      </c>
      <c r="H289" s="16">
        <f t="shared" si="62"/>
        <v>671127.71725900006</v>
      </c>
      <c r="I289" s="16">
        <f t="shared" si="62"/>
        <v>232</v>
      </c>
      <c r="J289" s="16">
        <f t="shared" si="62"/>
        <v>38.413999999999994</v>
      </c>
      <c r="K289" s="16">
        <f t="shared" si="62"/>
        <v>160.34808799999999</v>
      </c>
      <c r="L289" s="16">
        <f t="shared" si="62"/>
        <v>13.965779000000001</v>
      </c>
      <c r="M289" s="16">
        <f t="shared" ref="M289:M292" si="64">(K289-L289)/L289*100</f>
        <v>1048.1499743050495</v>
      </c>
      <c r="N289" s="110">
        <f>D289/D406*100</f>
        <v>3.1392357582281081</v>
      </c>
    </row>
    <row r="290" spans="1:14" ht="15" thickTop="1" thickBot="1">
      <c r="A290" s="268" t="s">
        <v>36</v>
      </c>
      <c r="B290" s="18" t="s">
        <v>19</v>
      </c>
      <c r="C290" s="32">
        <v>15.203590999999999</v>
      </c>
      <c r="D290" s="32">
        <v>171.30316400000001</v>
      </c>
      <c r="E290" s="32">
        <v>98.775785999999997</v>
      </c>
      <c r="F290" s="201">
        <f t="shared" si="63"/>
        <v>73.426272710196415</v>
      </c>
      <c r="G290" s="31">
        <v>1314</v>
      </c>
      <c r="H290" s="31">
        <v>135170.50951999999</v>
      </c>
      <c r="I290" s="33">
        <v>120</v>
      </c>
      <c r="J290" s="31">
        <v>3.8296610000000002</v>
      </c>
      <c r="K290" s="31">
        <v>86.825996000000004</v>
      </c>
      <c r="L290" s="31">
        <v>55.778077000000003</v>
      </c>
      <c r="M290" s="111">
        <f t="shared" si="64"/>
        <v>55.663301192689019</v>
      </c>
      <c r="N290" s="112">
        <f t="shared" ref="N290:N295" si="65">D290/D394*100</f>
        <v>1.7135293045997579</v>
      </c>
    </row>
    <row r="291" spans="1:14" ht="14.25" thickBot="1">
      <c r="A291" s="271"/>
      <c r="B291" s="195" t="s">
        <v>20</v>
      </c>
      <c r="C291" s="31">
        <v>6.3535310000000003</v>
      </c>
      <c r="D291" s="31">
        <v>72.196888999999999</v>
      </c>
      <c r="E291" s="31">
        <v>46.840384999999998</v>
      </c>
      <c r="F291" s="12">
        <f t="shared" si="63"/>
        <v>54.133850522364412</v>
      </c>
      <c r="G291" s="31">
        <v>733</v>
      </c>
      <c r="H291" s="31">
        <v>14660</v>
      </c>
      <c r="I291" s="33">
        <v>73</v>
      </c>
      <c r="J291" s="31">
        <v>1.1485890000000001</v>
      </c>
      <c r="K291" s="31">
        <v>32.376887000000004</v>
      </c>
      <c r="L291" s="31">
        <v>34.174047000000002</v>
      </c>
      <c r="M291" s="31">
        <f t="shared" si="64"/>
        <v>-5.2588445260814378</v>
      </c>
      <c r="N291" s="109">
        <f t="shared" si="65"/>
        <v>2.2808217220544242</v>
      </c>
    </row>
    <row r="292" spans="1:14" ht="14.25" thickBot="1">
      <c r="A292" s="271"/>
      <c r="B292" s="195" t="s">
        <v>21</v>
      </c>
      <c r="C292" s="31">
        <v>0</v>
      </c>
      <c r="D292" s="31">
        <v>0.91934099999999996</v>
      </c>
      <c r="E292" s="31">
        <v>2.3520210000000001</v>
      </c>
      <c r="F292" s="12">
        <f t="shared" si="63"/>
        <v>-60.912721442538142</v>
      </c>
      <c r="G292" s="31">
        <v>6</v>
      </c>
      <c r="H292" s="31">
        <v>1385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4"/>
        <v>#DIV/0!</v>
      </c>
      <c r="N292" s="109">
        <f t="shared" si="65"/>
        <v>0.27744445823540476</v>
      </c>
    </row>
    <row r="293" spans="1:14" ht="14.25" thickBot="1">
      <c r="A293" s="271"/>
      <c r="B293" s="195" t="s">
        <v>22</v>
      </c>
      <c r="C293" s="31">
        <v>8.4919999999999995E-3</v>
      </c>
      <c r="D293" s="31">
        <v>0.85242300000000004</v>
      </c>
      <c r="E293" s="31">
        <v>0.31640600000000002</v>
      </c>
      <c r="F293" s="12">
        <f t="shared" si="63"/>
        <v>169.40797582852409</v>
      </c>
      <c r="G293" s="31">
        <v>151</v>
      </c>
      <c r="H293" s="31">
        <v>8093.4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5"/>
        <v>0.22983151499242543</v>
      </c>
    </row>
    <row r="294" spans="1:14" ht="14.25" thickBot="1">
      <c r="A294" s="271"/>
      <c r="B294" s="195" t="s">
        <v>23</v>
      </c>
      <c r="C294" s="31">
        <v>2.9603890000000002</v>
      </c>
      <c r="D294" s="31">
        <v>20.240644</v>
      </c>
      <c r="E294" s="31">
        <v>14.594621</v>
      </c>
      <c r="F294" s="12">
        <f t="shared" si="63"/>
        <v>38.685643155790068</v>
      </c>
      <c r="G294" s="31">
        <v>227</v>
      </c>
      <c r="H294" s="31">
        <v>191315.9</v>
      </c>
      <c r="I294" s="33">
        <v>1</v>
      </c>
      <c r="J294" s="31">
        <v>0</v>
      </c>
      <c r="K294" s="31">
        <v>0</v>
      </c>
      <c r="L294" s="31">
        <v>0</v>
      </c>
      <c r="M294" s="31"/>
      <c r="N294" s="109">
        <f t="shared" si="65"/>
        <v>33.165011508335233</v>
      </c>
    </row>
    <row r="295" spans="1:14" ht="14.25" thickBot="1">
      <c r="A295" s="271"/>
      <c r="B295" s="195" t="s">
        <v>24</v>
      </c>
      <c r="C295" s="31">
        <v>6.3800939999999997</v>
      </c>
      <c r="D295" s="31">
        <v>15.919496000000001</v>
      </c>
      <c r="E295" s="31">
        <v>5.0534350000000003</v>
      </c>
      <c r="F295" s="12">
        <f t="shared" si="63"/>
        <v>215.02326635249091</v>
      </c>
      <c r="G295" s="31">
        <v>28</v>
      </c>
      <c r="H295" s="31">
        <v>4520.6185690000002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5"/>
        <v>1.6025158112378761</v>
      </c>
    </row>
    <row r="296" spans="1:14" ht="14.25" thickBot="1">
      <c r="A296" s="271"/>
      <c r="B296" s="195" t="s">
        <v>25</v>
      </c>
      <c r="C296" s="33">
        <v>0</v>
      </c>
      <c r="D296" s="33">
        <v>0</v>
      </c>
      <c r="E296" s="31">
        <v>0</v>
      </c>
      <c r="F296" s="12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71"/>
      <c r="B297" s="195" t="s">
        <v>26</v>
      </c>
      <c r="C297" s="31">
        <v>6.0823879999999999</v>
      </c>
      <c r="D297" s="31">
        <v>88.193782999999996</v>
      </c>
      <c r="E297" s="31">
        <v>82.149766</v>
      </c>
      <c r="F297" s="12">
        <f>(D297-E297)/E297*100</f>
        <v>7.3573149313657158</v>
      </c>
      <c r="G297" s="31">
        <v>849</v>
      </c>
      <c r="H297" s="31">
        <v>406657.47977600002</v>
      </c>
      <c r="I297" s="33">
        <v>5094</v>
      </c>
      <c r="J297" s="31">
        <v>2.8847550000000002</v>
      </c>
      <c r="K297" s="31">
        <v>18.449579</v>
      </c>
      <c r="L297" s="31">
        <v>28.054489</v>
      </c>
      <c r="M297" s="31">
        <f>(K297-L297)/L297*100</f>
        <v>-34.236624306363233</v>
      </c>
      <c r="N297" s="109">
        <f>D297/D401*100</f>
        <v>7.3911004766591866</v>
      </c>
    </row>
    <row r="298" spans="1:14" ht="14.25" thickBot="1">
      <c r="A298" s="271"/>
      <c r="B298" s="195" t="s">
        <v>27</v>
      </c>
      <c r="C298" s="31">
        <v>0</v>
      </c>
      <c r="D298" s="31">
        <v>0</v>
      </c>
      <c r="E298" s="31">
        <v>0</v>
      </c>
      <c r="F298" s="12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71"/>
      <c r="B299" s="14" t="s">
        <v>28</v>
      </c>
      <c r="C299" s="34">
        <v>0</v>
      </c>
      <c r="D299" s="34">
        <v>0</v>
      </c>
      <c r="E299" s="34">
        <v>0</v>
      </c>
      <c r="F299" s="12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71"/>
      <c r="B300" s="14" t="s">
        <v>29</v>
      </c>
      <c r="C300" s="41">
        <v>0</v>
      </c>
      <c r="D300" s="41">
        <v>0</v>
      </c>
      <c r="E300" s="41">
        <v>0</v>
      </c>
      <c r="F300" s="12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71"/>
      <c r="B301" s="14" t="s">
        <v>30</v>
      </c>
      <c r="C301" s="34">
        <v>0</v>
      </c>
      <c r="D301" s="34">
        <v>0</v>
      </c>
      <c r="E301" s="34">
        <v>0</v>
      </c>
      <c r="F301" s="12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72"/>
      <c r="B302" s="15" t="s">
        <v>31</v>
      </c>
      <c r="C302" s="16">
        <f t="shared" ref="C302:L302" si="66">C290+C292+C293+C294+C295+C296+C297+C298</f>
        <v>30.634954</v>
      </c>
      <c r="D302" s="16">
        <f t="shared" si="66"/>
        <v>297.42885100000001</v>
      </c>
      <c r="E302" s="16">
        <f t="shared" si="66"/>
        <v>203.24203499999999</v>
      </c>
      <c r="F302" s="17">
        <f>(D302-E302)/E302*100</f>
        <v>46.342192942518032</v>
      </c>
      <c r="G302" s="16">
        <f t="shared" si="66"/>
        <v>2575</v>
      </c>
      <c r="H302" s="16">
        <f t="shared" si="66"/>
        <v>747142.90786499996</v>
      </c>
      <c r="I302" s="16">
        <f t="shared" si="66"/>
        <v>5215</v>
      </c>
      <c r="J302" s="16">
        <f t="shared" si="66"/>
        <v>6.7144159999999999</v>
      </c>
      <c r="K302" s="16">
        <f t="shared" si="66"/>
        <v>105.275575</v>
      </c>
      <c r="L302" s="16">
        <f t="shared" si="66"/>
        <v>83.832566</v>
      </c>
      <c r="M302" s="16">
        <f t="shared" ref="M302:M304" si="67">(K302-L302)/L302*100</f>
        <v>25.578376069271226</v>
      </c>
      <c r="N302" s="110">
        <f>D302/D406*100</f>
        <v>1.5419144036781061</v>
      </c>
    </row>
    <row r="303" spans="1:14" ht="14.25" thickTop="1">
      <c r="A303" s="269" t="s">
        <v>98</v>
      </c>
      <c r="B303" s="195" t="s">
        <v>19</v>
      </c>
      <c r="C303" s="28">
        <v>19.106166999999999</v>
      </c>
      <c r="D303" s="28">
        <v>158.74997099999999</v>
      </c>
      <c r="E303" s="28">
        <v>220.228229</v>
      </c>
      <c r="F303" s="12">
        <f>(D303-E303)/E303*100</f>
        <v>-27.915702850246326</v>
      </c>
      <c r="G303" s="28">
        <v>2</v>
      </c>
      <c r="H303" s="28">
        <v>180607.68485999998</v>
      </c>
      <c r="I303" s="28">
        <v>449</v>
      </c>
      <c r="J303" s="28">
        <v>7.1829999999999927</v>
      </c>
      <c r="K303" s="28">
        <v>95.980719999999991</v>
      </c>
      <c r="L303" s="28">
        <v>43.921060999999995</v>
      </c>
      <c r="M303" s="31">
        <f t="shared" si="67"/>
        <v>118.53005782351205</v>
      </c>
      <c r="N303" s="109">
        <f>D303/D394*100</f>
        <v>1.5879609054556738</v>
      </c>
    </row>
    <row r="304" spans="1:14">
      <c r="A304" s="269"/>
      <c r="B304" s="195" t="s">
        <v>20</v>
      </c>
      <c r="C304" s="28">
        <v>3.8778929999999998</v>
      </c>
      <c r="D304" s="28">
        <v>56.023963000000002</v>
      </c>
      <c r="E304" s="28">
        <v>104.624763</v>
      </c>
      <c r="F304" s="12">
        <f>(D304-E304)/E304*100</f>
        <v>-46.452482764524881</v>
      </c>
      <c r="G304" s="28">
        <v>1</v>
      </c>
      <c r="H304" s="28">
        <v>13660</v>
      </c>
      <c r="I304" s="28">
        <v>264</v>
      </c>
      <c r="J304" s="28">
        <v>4.0489999999999995</v>
      </c>
      <c r="K304" s="28">
        <v>65.423698000000002</v>
      </c>
      <c r="L304" s="28">
        <v>26.898160999999998</v>
      </c>
      <c r="M304" s="31">
        <f t="shared" si="67"/>
        <v>143.22740130821583</v>
      </c>
      <c r="N304" s="109">
        <f>D304/D395*100</f>
        <v>1.769891660649995</v>
      </c>
    </row>
    <row r="305" spans="1:14">
      <c r="A305" s="269"/>
      <c r="B305" s="195" t="s">
        <v>21</v>
      </c>
      <c r="C305" s="28">
        <v>2.731725</v>
      </c>
      <c r="D305" s="28">
        <v>4.2284230000000003</v>
      </c>
      <c r="E305" s="28">
        <v>5.373151</v>
      </c>
      <c r="F305" s="12"/>
      <c r="G305" s="28">
        <v>1003</v>
      </c>
      <c r="H305" s="28">
        <v>1000</v>
      </c>
      <c r="I305" s="28">
        <v>2</v>
      </c>
      <c r="J305" s="28"/>
      <c r="K305" s="28">
        <v>0.71020000000000005</v>
      </c>
      <c r="L305" s="31"/>
      <c r="M305" s="31"/>
      <c r="N305" s="109"/>
    </row>
    <row r="306" spans="1:14">
      <c r="A306" s="269"/>
      <c r="B306" s="195" t="s">
        <v>22</v>
      </c>
      <c r="C306" s="28">
        <v>0</v>
      </c>
      <c r="D306" s="28">
        <v>0</v>
      </c>
      <c r="E306" s="28">
        <v>5.5659999999999998E-3</v>
      </c>
      <c r="F306" s="12"/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9"/>
    </row>
    <row r="307" spans="1:14">
      <c r="A307" s="269"/>
      <c r="B307" s="195" t="s">
        <v>23</v>
      </c>
      <c r="C307" s="28">
        <v>0</v>
      </c>
      <c r="D307" s="28">
        <v>0</v>
      </c>
      <c r="E307" s="28">
        <v>0.37735799999999997</v>
      </c>
      <c r="F307" s="12"/>
      <c r="G307" s="28">
        <v>0</v>
      </c>
      <c r="H307" s="28">
        <v>0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69"/>
      <c r="B308" s="195" t="s">
        <v>24</v>
      </c>
      <c r="C308" s="28">
        <v>4.6188419999999999</v>
      </c>
      <c r="D308" s="28">
        <v>23.848461999999998</v>
      </c>
      <c r="E308" s="28">
        <v>18.817966000000002</v>
      </c>
      <c r="F308" s="12"/>
      <c r="G308" s="28">
        <v>2827</v>
      </c>
      <c r="H308" s="28">
        <v>5035.08</v>
      </c>
      <c r="I308" s="28">
        <v>4</v>
      </c>
      <c r="J308" s="28">
        <v>0</v>
      </c>
      <c r="K308" s="28">
        <v>10.5504</v>
      </c>
      <c r="L308" s="31">
        <v>0</v>
      </c>
      <c r="M308" s="31"/>
      <c r="N308" s="109">
        <f>D308/D399*100</f>
        <v>2.4006750859892585</v>
      </c>
    </row>
    <row r="309" spans="1:14">
      <c r="A309" s="269"/>
      <c r="B309" s="195" t="s">
        <v>25</v>
      </c>
      <c r="C309" s="28">
        <v>0</v>
      </c>
      <c r="D309" s="28">
        <v>0.04</v>
      </c>
      <c r="E309" s="28">
        <v>24.05</v>
      </c>
      <c r="F309" s="12"/>
      <c r="G309" s="28">
        <v>6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69"/>
      <c r="B310" s="195" t="s">
        <v>26</v>
      </c>
      <c r="C310" s="28">
        <v>2.791337</v>
      </c>
      <c r="D310" s="28">
        <v>38.866168999999999</v>
      </c>
      <c r="E310" s="28">
        <v>24.059297000000001</v>
      </c>
      <c r="F310" s="12">
        <f>(D310-E310)/E310*100</f>
        <v>61.543244592724378</v>
      </c>
      <c r="G310" s="28">
        <v>156</v>
      </c>
      <c r="H310" s="28">
        <v>0.8</v>
      </c>
      <c r="I310" s="28">
        <v>47</v>
      </c>
      <c r="J310" s="28">
        <v>3.4254199999999999</v>
      </c>
      <c r="K310" s="28">
        <v>9.3824199999999998</v>
      </c>
      <c r="L310" s="31">
        <v>34.322290000000002</v>
      </c>
      <c r="M310" s="31"/>
      <c r="N310" s="109">
        <f>D310/D401*100</f>
        <v>3.2571883238279566</v>
      </c>
    </row>
    <row r="311" spans="1:14">
      <c r="A311" s="269"/>
      <c r="B311" s="195" t="s">
        <v>27</v>
      </c>
      <c r="C311" s="28">
        <v>0</v>
      </c>
      <c r="D311" s="28">
        <v>1.4150940000000001</v>
      </c>
      <c r="E311" s="28">
        <v>16.132134000000001</v>
      </c>
      <c r="F311" s="12"/>
      <c r="G311" s="28">
        <v>1659</v>
      </c>
      <c r="H311" s="28">
        <v>179948</v>
      </c>
      <c r="I311" s="28"/>
      <c r="J311" s="28"/>
      <c r="K311" s="28"/>
      <c r="L311" s="31"/>
      <c r="M311" s="31"/>
      <c r="N311" s="109"/>
    </row>
    <row r="312" spans="1:14">
      <c r="A312" s="269"/>
      <c r="B312" s="14" t="s">
        <v>28</v>
      </c>
      <c r="C312" s="31">
        <v>0</v>
      </c>
      <c r="D312" s="31">
        <v>0</v>
      </c>
      <c r="E312" s="31">
        <v>0</v>
      </c>
      <c r="F312" s="12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69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12"/>
      <c r="G313" s="31">
        <v>1659</v>
      </c>
      <c r="H313" s="31">
        <v>179948</v>
      </c>
      <c r="I313" s="31"/>
      <c r="J313" s="31"/>
      <c r="K313" s="31"/>
      <c r="L313" s="31"/>
      <c r="M313" s="31"/>
      <c r="N313" s="109"/>
    </row>
    <row r="314" spans="1:14">
      <c r="A314" s="269"/>
      <c r="B314" s="14" t="s">
        <v>30</v>
      </c>
      <c r="C314" s="31">
        <v>0</v>
      </c>
      <c r="D314" s="31">
        <v>0</v>
      </c>
      <c r="E314" s="31">
        <v>15.679304</v>
      </c>
      <c r="F314" s="12"/>
      <c r="G314" s="31">
        <v>0</v>
      </c>
      <c r="H314" s="31">
        <v>0</v>
      </c>
      <c r="I314" s="31"/>
      <c r="J314" s="31"/>
      <c r="K314" s="31"/>
      <c r="L314" s="31"/>
      <c r="M314" s="31"/>
      <c r="N314" s="109"/>
    </row>
    <row r="315" spans="1:14" ht="14.25" thickBot="1">
      <c r="A315" s="270"/>
      <c r="B315" s="15" t="s">
        <v>31</v>
      </c>
      <c r="C315" s="16">
        <f t="shared" ref="C315:L315" si="68">C303+C305+C306+C307+C308+C309+C310+C311</f>
        <v>29.248070999999999</v>
      </c>
      <c r="D315" s="16">
        <f t="shared" si="68"/>
        <v>227.14811899999995</v>
      </c>
      <c r="E315" s="16">
        <f t="shared" si="68"/>
        <v>309.043701</v>
      </c>
      <c r="F315" s="17">
        <f>(D315-E315)/E315*100</f>
        <v>-26.499676820787251</v>
      </c>
      <c r="G315" s="16">
        <f t="shared" si="68"/>
        <v>5653</v>
      </c>
      <c r="H315" s="16">
        <f t="shared" si="68"/>
        <v>366591.56485999993</v>
      </c>
      <c r="I315" s="16">
        <f t="shared" si="68"/>
        <v>502</v>
      </c>
      <c r="J315" s="16">
        <f t="shared" si="68"/>
        <v>10.608419999999992</v>
      </c>
      <c r="K315" s="16">
        <f t="shared" si="68"/>
        <v>116.62373999999998</v>
      </c>
      <c r="L315" s="16">
        <f t="shared" si="68"/>
        <v>78.24335099999999</v>
      </c>
      <c r="M315" s="16">
        <f t="shared" ref="M315:M317" si="69">(K315-L315)/L315*100</f>
        <v>49.052588506849609</v>
      </c>
      <c r="N315" s="110">
        <f>D315/D406*100</f>
        <v>1.177568871603812</v>
      </c>
    </row>
    <row r="316" spans="1:14" ht="14.25" thickTop="1">
      <c r="A316" s="269" t="s">
        <v>40</v>
      </c>
      <c r="B316" s="195" t="s">
        <v>19</v>
      </c>
      <c r="C316" s="34">
        <v>42.386839999999999</v>
      </c>
      <c r="D316" s="34">
        <v>373.90446200000002</v>
      </c>
      <c r="E316" s="34">
        <v>411.744889</v>
      </c>
      <c r="F316" s="224">
        <f>(D316-E316)/E316*100</f>
        <v>-9.1902602827451183</v>
      </c>
      <c r="G316" s="34">
        <v>3185</v>
      </c>
      <c r="H316" s="34">
        <v>332297.96027800004</v>
      </c>
      <c r="I316" s="31">
        <v>312</v>
      </c>
      <c r="J316" s="34">
        <v>7.56</v>
      </c>
      <c r="K316" s="34">
        <v>443.5</v>
      </c>
      <c r="L316" s="34">
        <v>154.12</v>
      </c>
      <c r="M316" s="31">
        <f t="shared" si="69"/>
        <v>187.76278224759926</v>
      </c>
      <c r="N316" s="109">
        <f>D316/D394*100</f>
        <v>3.7401308755605163</v>
      </c>
    </row>
    <row r="317" spans="1:14">
      <c r="A317" s="269"/>
      <c r="B317" s="195" t="s">
        <v>20</v>
      </c>
      <c r="C317" s="34">
        <v>15.555017000000001</v>
      </c>
      <c r="D317" s="34">
        <v>136.63068700000002</v>
      </c>
      <c r="E317" s="34">
        <v>145.80908700000001</v>
      </c>
      <c r="F317" s="12">
        <f>(D317-E317)/E317*100</f>
        <v>-6.2948065781387008</v>
      </c>
      <c r="G317" s="34">
        <v>1667</v>
      </c>
      <c r="H317" s="34">
        <v>33340</v>
      </c>
      <c r="I317" s="31">
        <v>166</v>
      </c>
      <c r="J317" s="34">
        <v>3.33</v>
      </c>
      <c r="K317" s="34">
        <v>164.18</v>
      </c>
      <c r="L317" s="34">
        <v>62.31</v>
      </c>
      <c r="M317" s="31">
        <f t="shared" si="69"/>
        <v>163.48900658000321</v>
      </c>
      <c r="N317" s="109">
        <f>D317/D395*100</f>
        <v>4.3163942813217213</v>
      </c>
    </row>
    <row r="318" spans="1:14">
      <c r="A318" s="269"/>
      <c r="B318" s="195" t="s">
        <v>21</v>
      </c>
      <c r="C318" s="34">
        <v>0</v>
      </c>
      <c r="D318" s="34">
        <v>9.3113159999999997</v>
      </c>
      <c r="E318" s="34">
        <v>8.9103759999999994</v>
      </c>
      <c r="F318" s="12">
        <f>(D318-E318)/E318*100</f>
        <v>4.4996978803139207</v>
      </c>
      <c r="G318" s="34">
        <v>6</v>
      </c>
      <c r="H318" s="34">
        <v>19131.292837000001</v>
      </c>
      <c r="I318" s="31">
        <v>2</v>
      </c>
      <c r="J318" s="34"/>
      <c r="K318" s="34">
        <v>3.6</v>
      </c>
      <c r="L318" s="34"/>
      <c r="M318" s="31"/>
      <c r="N318" s="109">
        <f>D318/D396*100</f>
        <v>2.8100269900707748</v>
      </c>
    </row>
    <row r="319" spans="1:14">
      <c r="A319" s="269"/>
      <c r="B319" s="195" t="s">
        <v>22</v>
      </c>
      <c r="C319" s="34">
        <v>7.8329339999999998</v>
      </c>
      <c r="D319" s="34">
        <v>30.908007000000001</v>
      </c>
      <c r="E319" s="34">
        <v>36.167833999999999</v>
      </c>
      <c r="F319" s="12">
        <f>(D319-E319)/E319*100</f>
        <v>-14.542831069175993</v>
      </c>
      <c r="G319" s="34">
        <v>745</v>
      </c>
      <c r="H319" s="34">
        <v>38711.199999999997</v>
      </c>
      <c r="I319" s="31">
        <v>19</v>
      </c>
      <c r="J319" s="34"/>
      <c r="K319" s="34">
        <v>4.7300000000000004</v>
      </c>
      <c r="L319" s="34">
        <v>5.64</v>
      </c>
      <c r="M319" s="31">
        <f>(K319-L319)/L319*100</f>
        <v>-16.134751773049633</v>
      </c>
      <c r="N319" s="109">
        <f>D319/D397*100</f>
        <v>8.3334612911740873</v>
      </c>
    </row>
    <row r="320" spans="1:14">
      <c r="A320" s="269"/>
      <c r="B320" s="195" t="s">
        <v>23</v>
      </c>
      <c r="C320" s="34">
        <v>2.8300000000000001E-3</v>
      </c>
      <c r="D320" s="34">
        <v>2.8300000000000001E-3</v>
      </c>
      <c r="E320" s="34">
        <v>3.1566139999999998</v>
      </c>
      <c r="F320" s="12"/>
      <c r="G320" s="34">
        <v>1</v>
      </c>
      <c r="H320" s="34">
        <v>0.1</v>
      </c>
      <c r="I320" s="31">
        <v>1</v>
      </c>
      <c r="J320" s="34"/>
      <c r="K320" s="34"/>
      <c r="L320" s="34"/>
      <c r="M320" s="31"/>
      <c r="N320" s="109"/>
    </row>
    <row r="321" spans="1:14">
      <c r="A321" s="269"/>
      <c r="B321" s="195" t="s">
        <v>24</v>
      </c>
      <c r="C321" s="34">
        <v>2.021039</v>
      </c>
      <c r="D321" s="34">
        <v>27.238684999999997</v>
      </c>
      <c r="E321" s="34">
        <v>26.536502000000002</v>
      </c>
      <c r="F321" s="12">
        <f>(D321-E321)/E321*100</f>
        <v>2.6461023385825095</v>
      </c>
      <c r="G321" s="34">
        <v>52</v>
      </c>
      <c r="H321" s="34">
        <v>60871.4882</v>
      </c>
      <c r="I321" s="31">
        <v>172</v>
      </c>
      <c r="J321" s="34">
        <v>5.05</v>
      </c>
      <c r="K321" s="34">
        <v>47.79</v>
      </c>
      <c r="L321" s="34">
        <v>38.22</v>
      </c>
      <c r="M321" s="31"/>
      <c r="N321" s="109">
        <f>D321/D399*100</f>
        <v>2.7419475710680761</v>
      </c>
    </row>
    <row r="322" spans="1:14">
      <c r="A322" s="269"/>
      <c r="B322" s="195" t="s">
        <v>25</v>
      </c>
      <c r="C322" s="34">
        <v>0</v>
      </c>
      <c r="D322" s="34">
        <v>52.141399999999997</v>
      </c>
      <c r="E322" s="34">
        <v>30.593</v>
      </c>
      <c r="F322" s="12"/>
      <c r="G322" s="34">
        <v>9</v>
      </c>
      <c r="H322" s="34">
        <v>2050.62</v>
      </c>
      <c r="I322" s="31"/>
      <c r="J322" s="34"/>
      <c r="K322" s="34"/>
      <c r="L322" s="34"/>
      <c r="M322" s="31"/>
      <c r="N322" s="109">
        <f>D322/D400*100</f>
        <v>0.82447635846402001</v>
      </c>
    </row>
    <row r="323" spans="1:14">
      <c r="A323" s="269"/>
      <c r="B323" s="195" t="s">
        <v>26</v>
      </c>
      <c r="C323" s="34">
        <v>3.246245</v>
      </c>
      <c r="D323" s="34">
        <v>82.664277999999996</v>
      </c>
      <c r="E323" s="34">
        <v>84.364213000000007</v>
      </c>
      <c r="F323" s="12">
        <f>(D323-E323)/E323*100</f>
        <v>-2.0149953867287431</v>
      </c>
      <c r="G323" s="34">
        <v>1265</v>
      </c>
      <c r="H323" s="34">
        <v>285756.76800000004</v>
      </c>
      <c r="I323" s="31">
        <v>85</v>
      </c>
      <c r="J323" s="34">
        <v>7.76</v>
      </c>
      <c r="K323" s="34">
        <v>28.86</v>
      </c>
      <c r="L323" s="34">
        <v>15.29</v>
      </c>
      <c r="M323" s="31">
        <f>(K323-L323)/L323*100</f>
        <v>88.750817527795959</v>
      </c>
      <c r="N323" s="109">
        <f>D323/D401*100</f>
        <v>6.9276990253211785</v>
      </c>
    </row>
    <row r="324" spans="1:14">
      <c r="A324" s="269"/>
      <c r="B324" s="195" t="s">
        <v>27</v>
      </c>
      <c r="C324" s="34">
        <v>0</v>
      </c>
      <c r="D324" s="34">
        <v>4.0123569999999997</v>
      </c>
      <c r="E324" s="31">
        <v>5.9651889999999996</v>
      </c>
      <c r="F324" s="12">
        <f>(D324-E324)/E324*100</f>
        <v>-32.737135403421419</v>
      </c>
      <c r="G324" s="34">
        <v>3</v>
      </c>
      <c r="H324" s="34">
        <v>301.47584499999999</v>
      </c>
      <c r="I324" s="31"/>
      <c r="J324" s="31"/>
      <c r="K324" s="31"/>
      <c r="L324" s="31"/>
      <c r="M324" s="31"/>
      <c r="N324" s="109">
        <f>D324/D402*100</f>
        <v>21.838593732761527</v>
      </c>
    </row>
    <row r="325" spans="1:14">
      <c r="A325" s="269"/>
      <c r="B325" s="14" t="s">
        <v>28</v>
      </c>
      <c r="C325" s="34">
        <v>0</v>
      </c>
      <c r="D325" s="34">
        <v>0</v>
      </c>
      <c r="E325" s="34">
        <v>0</v>
      </c>
      <c r="F325" s="12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69"/>
      <c r="B326" s="14" t="s">
        <v>29</v>
      </c>
      <c r="C326" s="31">
        <v>0</v>
      </c>
      <c r="D326" s="31">
        <v>0</v>
      </c>
      <c r="E326" s="31">
        <v>0</v>
      </c>
      <c r="F326" s="12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69"/>
      <c r="B327" s="14" t="s">
        <v>30</v>
      </c>
      <c r="C327" s="31">
        <v>0</v>
      </c>
      <c r="D327" s="31">
        <v>3.9512260000000001</v>
      </c>
      <c r="E327" s="31">
        <v>5.9651889999999996</v>
      </c>
      <c r="F327" s="12"/>
      <c r="G327" s="31">
        <v>2</v>
      </c>
      <c r="H327" s="31">
        <v>185.47584499999999</v>
      </c>
      <c r="I327" s="31"/>
      <c r="J327" s="31"/>
      <c r="K327" s="31"/>
      <c r="L327" s="31"/>
      <c r="M327" s="31"/>
      <c r="N327" s="109"/>
    </row>
    <row r="328" spans="1:14" ht="14.25" thickBot="1">
      <c r="A328" s="270"/>
      <c r="B328" s="15" t="s">
        <v>31</v>
      </c>
      <c r="C328" s="16">
        <f t="shared" ref="C328:L328" si="70">C316+C318+C319+C320+C321+C322+C323+C324</f>
        <v>55.489888000000008</v>
      </c>
      <c r="D328" s="16">
        <f t="shared" si="70"/>
        <v>580.18333499999994</v>
      </c>
      <c r="E328" s="16">
        <f t="shared" si="70"/>
        <v>607.43861700000002</v>
      </c>
      <c r="F328" s="17">
        <f t="shared" ref="F328:F336" si="71">(D328-E328)/E328*100</f>
        <v>-4.4869195400528969</v>
      </c>
      <c r="G328" s="16">
        <f t="shared" si="70"/>
        <v>5266</v>
      </c>
      <c r="H328" s="16">
        <f t="shared" si="70"/>
        <v>739120.90516000008</v>
      </c>
      <c r="I328" s="16">
        <f t="shared" si="70"/>
        <v>591</v>
      </c>
      <c r="J328" s="16">
        <f t="shared" si="70"/>
        <v>20.369999999999997</v>
      </c>
      <c r="K328" s="16">
        <f t="shared" si="70"/>
        <v>528.48</v>
      </c>
      <c r="L328" s="16">
        <f t="shared" si="70"/>
        <v>213.26999999999998</v>
      </c>
      <c r="M328" s="16">
        <f t="shared" ref="M328:M330" si="72">(K328-L328)/L328*100</f>
        <v>147.79856519904348</v>
      </c>
      <c r="N328" s="110">
        <f>D328/D406*100</f>
        <v>3.007754755474275</v>
      </c>
    </row>
    <row r="329" spans="1:14" ht="14.25" thickTop="1">
      <c r="A329" s="269" t="s">
        <v>41</v>
      </c>
      <c r="B329" s="195" t="s">
        <v>19</v>
      </c>
      <c r="C329" s="71">
        <v>34.22</v>
      </c>
      <c r="D329" s="106">
        <v>261.41000000000003</v>
      </c>
      <c r="E329" s="106">
        <v>227.24</v>
      </c>
      <c r="F329" s="201">
        <f t="shared" si="71"/>
        <v>15.036965323006518</v>
      </c>
      <c r="G329" s="72">
        <v>3149</v>
      </c>
      <c r="H329" s="72">
        <v>147695.82</v>
      </c>
      <c r="I329" s="72">
        <v>266</v>
      </c>
      <c r="J329" s="72">
        <v>5.57</v>
      </c>
      <c r="K329" s="107">
        <v>114.75</v>
      </c>
      <c r="L329" s="107">
        <v>78.879092</v>
      </c>
      <c r="M329" s="34">
        <f t="shared" si="72"/>
        <v>45.475812525833845</v>
      </c>
      <c r="N329" s="109">
        <f>D329/D394*100</f>
        <v>2.6148594401643557</v>
      </c>
    </row>
    <row r="330" spans="1:14">
      <c r="A330" s="269"/>
      <c r="B330" s="195" t="s">
        <v>20</v>
      </c>
      <c r="C330" s="72">
        <v>15.68</v>
      </c>
      <c r="D330" s="107">
        <v>125.09</v>
      </c>
      <c r="E330" s="107">
        <v>109.41</v>
      </c>
      <c r="F330" s="227">
        <f t="shared" si="71"/>
        <v>14.331413947536795</v>
      </c>
      <c r="G330" s="72">
        <v>1038</v>
      </c>
      <c r="H330" s="72">
        <v>20700</v>
      </c>
      <c r="I330" s="72">
        <v>154</v>
      </c>
      <c r="J330" s="72">
        <v>3.92</v>
      </c>
      <c r="K330" s="107">
        <v>76.78</v>
      </c>
      <c r="L330" s="107">
        <v>50.312609999999999</v>
      </c>
      <c r="M330" s="31">
        <f t="shared" si="72"/>
        <v>52.605877532491363</v>
      </c>
      <c r="N330" s="109">
        <f>D330/D395*100</f>
        <v>3.9518044775002412</v>
      </c>
    </row>
    <row r="331" spans="1:14">
      <c r="A331" s="269"/>
      <c r="B331" s="195" t="s">
        <v>21</v>
      </c>
      <c r="C331" s="72">
        <v>8.44</v>
      </c>
      <c r="D331" s="107">
        <v>16.399999999999999</v>
      </c>
      <c r="E331" s="107">
        <v>7.96</v>
      </c>
      <c r="F331" s="227">
        <f t="shared" si="71"/>
        <v>106.03015075376882</v>
      </c>
      <c r="G331" s="72">
        <v>1</v>
      </c>
      <c r="H331" s="72">
        <v>12066</v>
      </c>
      <c r="I331" s="72"/>
      <c r="J331" s="72"/>
      <c r="K331" s="72"/>
      <c r="L331" s="107"/>
      <c r="M331" s="31"/>
      <c r="N331" s="109"/>
    </row>
    <row r="332" spans="1:14">
      <c r="A332" s="269"/>
      <c r="B332" s="195" t="s">
        <v>22</v>
      </c>
      <c r="C332" s="72"/>
      <c r="D332" s="107"/>
      <c r="E332" s="107"/>
      <c r="F332" s="227" t="e">
        <f t="shared" si="71"/>
        <v>#DIV/0!</v>
      </c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69"/>
      <c r="B333" s="195" t="s">
        <v>23</v>
      </c>
      <c r="C333" s="72"/>
      <c r="D333" s="107"/>
      <c r="E333" s="107"/>
      <c r="F333" s="227" t="e">
        <f t="shared" si="71"/>
        <v>#DIV/0!</v>
      </c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69"/>
      <c r="B334" s="195" t="s">
        <v>24</v>
      </c>
      <c r="C334" s="72"/>
      <c r="D334" s="107">
        <v>0.24</v>
      </c>
      <c r="E334" s="107">
        <v>0.24</v>
      </c>
      <c r="F334" s="227">
        <f t="shared" si="71"/>
        <v>0</v>
      </c>
      <c r="G334" s="72">
        <v>2</v>
      </c>
      <c r="H334" s="72">
        <v>205.1</v>
      </c>
      <c r="I334" s="72">
        <v>1</v>
      </c>
      <c r="J334" s="72">
        <v>0</v>
      </c>
      <c r="K334" s="72">
        <v>27.66</v>
      </c>
      <c r="L334" s="107">
        <v>1.0900000000000001</v>
      </c>
      <c r="M334" s="31">
        <f>(K334-L334)/L334*100</f>
        <v>2437.6146788990823</v>
      </c>
      <c r="N334" s="109">
        <f>D334/D399*100</f>
        <v>2.415929465964816E-2</v>
      </c>
    </row>
    <row r="335" spans="1:14">
      <c r="A335" s="269"/>
      <c r="B335" s="195" t="s">
        <v>25</v>
      </c>
      <c r="C335" s="72"/>
      <c r="D335" s="107"/>
      <c r="E335" s="107"/>
      <c r="F335" s="227" t="e">
        <f t="shared" si="71"/>
        <v>#DIV/0!</v>
      </c>
      <c r="G335" s="72"/>
      <c r="H335" s="72"/>
      <c r="I335" s="74"/>
      <c r="J335" s="74"/>
      <c r="K335" s="74"/>
      <c r="L335" s="136"/>
      <c r="M335" s="31"/>
      <c r="N335" s="109"/>
    </row>
    <row r="336" spans="1:14">
      <c r="A336" s="269"/>
      <c r="B336" s="195" t="s">
        <v>26</v>
      </c>
      <c r="C336" s="72">
        <v>0.65</v>
      </c>
      <c r="D336" s="107">
        <v>20.71</v>
      </c>
      <c r="E336" s="107">
        <v>20.059999999999999</v>
      </c>
      <c r="F336" s="227">
        <f t="shared" si="71"/>
        <v>3.2402791625124738</v>
      </c>
      <c r="G336" s="72">
        <v>231</v>
      </c>
      <c r="H336" s="72">
        <v>13961.22</v>
      </c>
      <c r="I336" s="72">
        <v>25</v>
      </c>
      <c r="J336" s="72">
        <v>0.84</v>
      </c>
      <c r="K336" s="107">
        <v>7.05</v>
      </c>
      <c r="L336" s="107">
        <v>3.29</v>
      </c>
      <c r="M336" s="31">
        <f>(K336-L336)/L336*100</f>
        <v>114.28571428571428</v>
      </c>
      <c r="N336" s="109">
        <f>D336/D401*100</f>
        <v>1.7356063620903048</v>
      </c>
    </row>
    <row r="337" spans="1:14">
      <c r="A337" s="269"/>
      <c r="B337" s="195" t="s">
        <v>27</v>
      </c>
      <c r="C337" s="72"/>
      <c r="D337" s="107"/>
      <c r="E337" s="107"/>
      <c r="F337" s="12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69"/>
      <c r="B338" s="14" t="s">
        <v>28</v>
      </c>
      <c r="C338" s="72"/>
      <c r="D338" s="107"/>
      <c r="E338" s="107"/>
      <c r="F338" s="12"/>
      <c r="G338" s="72"/>
      <c r="H338" s="72"/>
      <c r="I338" s="75"/>
      <c r="J338" s="75"/>
      <c r="K338" s="75"/>
      <c r="L338" s="129"/>
      <c r="M338" s="31"/>
      <c r="N338" s="109"/>
    </row>
    <row r="339" spans="1:14">
      <c r="A339" s="269"/>
      <c r="B339" s="14" t="s">
        <v>29</v>
      </c>
      <c r="C339" s="72"/>
      <c r="D339" s="107"/>
      <c r="E339" s="107"/>
      <c r="F339" s="12"/>
      <c r="G339" s="72"/>
      <c r="H339" s="72"/>
      <c r="I339" s="75"/>
      <c r="J339" s="75"/>
      <c r="K339" s="75"/>
      <c r="L339" s="129"/>
      <c r="M339" s="31"/>
      <c r="N339" s="109"/>
    </row>
    <row r="340" spans="1:14">
      <c r="A340" s="269"/>
      <c r="B340" s="14" t="s">
        <v>30</v>
      </c>
      <c r="C340" s="72"/>
      <c r="D340" s="107"/>
      <c r="E340" s="107"/>
      <c r="F340" s="12"/>
      <c r="G340" s="72"/>
      <c r="H340" s="72"/>
      <c r="I340" s="75"/>
      <c r="J340" s="75"/>
      <c r="K340" s="75"/>
      <c r="L340" s="129"/>
      <c r="M340" s="31"/>
      <c r="N340" s="109"/>
    </row>
    <row r="341" spans="1:14" ht="14.25" thickBot="1">
      <c r="A341" s="270"/>
      <c r="B341" s="15" t="s">
        <v>31</v>
      </c>
      <c r="C341" s="16">
        <f t="shared" ref="C341:L341" si="73">C329+C331+C332+C333+C334+C335+C336+C337</f>
        <v>43.309999999999995</v>
      </c>
      <c r="D341" s="16">
        <f t="shared" si="73"/>
        <v>298.76</v>
      </c>
      <c r="E341" s="16">
        <f t="shared" si="73"/>
        <v>255.50000000000003</v>
      </c>
      <c r="F341" s="17">
        <f>(D341-E341)/E341*100</f>
        <v>16.931506849315049</v>
      </c>
      <c r="G341" s="16">
        <f t="shared" si="73"/>
        <v>3383</v>
      </c>
      <c r="H341" s="16">
        <f t="shared" si="73"/>
        <v>173928.14</v>
      </c>
      <c r="I341" s="16">
        <f t="shared" si="73"/>
        <v>292</v>
      </c>
      <c r="J341" s="16">
        <f t="shared" si="73"/>
        <v>6.41</v>
      </c>
      <c r="K341" s="16">
        <f t="shared" si="73"/>
        <v>149.46</v>
      </c>
      <c r="L341" s="16">
        <f t="shared" si="73"/>
        <v>83.25909200000001</v>
      </c>
      <c r="M341" s="16">
        <f t="shared" ref="M341:M343" si="74">(K341-L341)/L341*100</f>
        <v>79.511926457233031</v>
      </c>
      <c r="N341" s="110">
        <f>D341/D406*100</f>
        <v>1.548815273616045</v>
      </c>
    </row>
    <row r="342" spans="1:14" ht="14.25" thickTop="1">
      <c r="A342" s="268" t="s">
        <v>66</v>
      </c>
      <c r="B342" s="18" t="s">
        <v>19</v>
      </c>
      <c r="C342" s="32">
        <v>84.832900999999993</v>
      </c>
      <c r="D342" s="32">
        <v>526.368064</v>
      </c>
      <c r="E342" s="32">
        <v>400.81851699999999</v>
      </c>
      <c r="F342" s="201">
        <f>(D342-E342)/E342*100</f>
        <v>31.323290136318732</v>
      </c>
      <c r="G342" s="31">
        <v>4239</v>
      </c>
      <c r="H342" s="31">
        <v>416741.56851200003</v>
      </c>
      <c r="I342" s="31">
        <v>452</v>
      </c>
      <c r="J342" s="34">
        <v>26.436565000000002</v>
      </c>
      <c r="K342" s="31">
        <v>138.274914</v>
      </c>
      <c r="L342" s="31">
        <v>130.81273100000001</v>
      </c>
      <c r="M342" s="111">
        <f t="shared" si="74"/>
        <v>5.704477647515807</v>
      </c>
      <c r="N342" s="112">
        <f>D342/D394*100</f>
        <v>5.2652098280533863</v>
      </c>
    </row>
    <row r="343" spans="1:14">
      <c r="A343" s="269"/>
      <c r="B343" s="195" t="s">
        <v>20</v>
      </c>
      <c r="C343" s="32">
        <v>29.283995999999973</v>
      </c>
      <c r="D343" s="32">
        <v>185.85277199999999</v>
      </c>
      <c r="E343" s="31">
        <v>158.85473500000001</v>
      </c>
      <c r="F343" s="12">
        <f>(D343-E343)/E343*100</f>
        <v>16.995424782270408</v>
      </c>
      <c r="G343" s="31">
        <v>2128</v>
      </c>
      <c r="H343" s="31">
        <v>42560</v>
      </c>
      <c r="I343" s="31">
        <v>216</v>
      </c>
      <c r="J343" s="34">
        <v>8.0138560000000041</v>
      </c>
      <c r="K343" s="31">
        <v>46.393194000000001</v>
      </c>
      <c r="L343" s="31">
        <v>62.657736</v>
      </c>
      <c r="M343" s="31">
        <f t="shared" si="74"/>
        <v>-25.957755639303659</v>
      </c>
      <c r="N343" s="109">
        <f>D343/D395*100</f>
        <v>5.8714031221155283</v>
      </c>
    </row>
    <row r="344" spans="1:14">
      <c r="A344" s="269"/>
      <c r="B344" s="195" t="s">
        <v>21</v>
      </c>
      <c r="C344" s="32">
        <v>0</v>
      </c>
      <c r="D344" s="32">
        <v>1.122077</v>
      </c>
      <c r="E344" s="31">
        <v>9.4339999999999993E-2</v>
      </c>
      <c r="F344" s="12">
        <f>(D344-E344)/E344*100</f>
        <v>1089.3968624125503</v>
      </c>
      <c r="G344" s="31">
        <v>18</v>
      </c>
      <c r="H344" s="31">
        <v>1458.785077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0.33862739219006688</v>
      </c>
    </row>
    <row r="345" spans="1:14">
      <c r="A345" s="269"/>
      <c r="B345" s="195" t="s">
        <v>22</v>
      </c>
      <c r="C345" s="32">
        <v>0.32367699999999999</v>
      </c>
      <c r="D345" s="32">
        <v>5.1930180000000004</v>
      </c>
      <c r="E345" s="31">
        <v>-0.103772</v>
      </c>
      <c r="F345" s="12">
        <f>(D345-E345)/E345*100</f>
        <v>-5104.2574104768146</v>
      </c>
      <c r="G345" s="31">
        <v>115</v>
      </c>
      <c r="H345" s="31">
        <v>43082.8</v>
      </c>
      <c r="I345" s="31">
        <v>1</v>
      </c>
      <c r="J345" s="34">
        <v>0</v>
      </c>
      <c r="K345" s="31">
        <v>0</v>
      </c>
      <c r="L345" s="31">
        <v>0.06</v>
      </c>
      <c r="M345" s="31"/>
      <c r="N345" s="109">
        <f>D345/D397*100</f>
        <v>1.400148980404019</v>
      </c>
    </row>
    <row r="346" spans="1:14">
      <c r="A346" s="269"/>
      <c r="B346" s="195" t="s">
        <v>23</v>
      </c>
      <c r="C346" s="32">
        <v>0</v>
      </c>
      <c r="D346" s="32">
        <v>0</v>
      </c>
      <c r="E346" s="31">
        <v>0</v>
      </c>
      <c r="F346" s="12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69"/>
      <c r="B347" s="195" t="s">
        <v>24</v>
      </c>
      <c r="C347" s="32">
        <v>11.022148000000001</v>
      </c>
      <c r="D347" s="32">
        <v>115.724082</v>
      </c>
      <c r="E347" s="31">
        <v>89.999433999999994</v>
      </c>
      <c r="F347" s="12">
        <f>(D347-E347)/E347*100</f>
        <v>28.583121978300447</v>
      </c>
      <c r="G347" s="31">
        <v>228</v>
      </c>
      <c r="H347" s="31">
        <v>249736.47868999999</v>
      </c>
      <c r="I347" s="31">
        <v>11</v>
      </c>
      <c r="J347" s="34">
        <v>6.4699999999994873E-2</v>
      </c>
      <c r="K347" s="31">
        <v>61.999699999999997</v>
      </c>
      <c r="L347" s="31">
        <v>2.6715</v>
      </c>
      <c r="M347" s="31"/>
      <c r="N347" s="109">
        <f>D347/D399*100</f>
        <v>11.649217484397024</v>
      </c>
    </row>
    <row r="348" spans="1:14">
      <c r="A348" s="269"/>
      <c r="B348" s="195" t="s">
        <v>25</v>
      </c>
      <c r="C348" s="32">
        <v>0</v>
      </c>
      <c r="D348" s="32">
        <v>0</v>
      </c>
      <c r="E348" s="33">
        <v>9.0525000000000002</v>
      </c>
      <c r="F348" s="12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5.1040000000000001</v>
      </c>
      <c r="M348" s="31"/>
      <c r="N348" s="109"/>
    </row>
    <row r="349" spans="1:14">
      <c r="A349" s="269"/>
      <c r="B349" s="195" t="s">
        <v>26</v>
      </c>
      <c r="C349" s="32">
        <v>27.902008000000002</v>
      </c>
      <c r="D349" s="32">
        <v>62.516601000000001</v>
      </c>
      <c r="E349" s="31">
        <v>35.361390999999998</v>
      </c>
      <c r="F349" s="12">
        <f>(D349-E349)/E349*100</f>
        <v>76.793387454696017</v>
      </c>
      <c r="G349" s="31">
        <v>1921</v>
      </c>
      <c r="H349" s="31">
        <v>386760.81079999998</v>
      </c>
      <c r="I349" s="31">
        <v>35</v>
      </c>
      <c r="J349" s="34">
        <v>0.89204599999999967</v>
      </c>
      <c r="K349" s="31">
        <v>5.5418229999999999</v>
      </c>
      <c r="L349" s="31">
        <v>10.672817</v>
      </c>
      <c r="M349" s="31">
        <f>(K349-L349)/L349*100</f>
        <v>-48.075348804350341</v>
      </c>
      <c r="N349" s="109">
        <f>D349/D401*100</f>
        <v>5.2392182729049299</v>
      </c>
    </row>
    <row r="350" spans="1:14">
      <c r="A350" s="269"/>
      <c r="B350" s="195" t="s">
        <v>27</v>
      </c>
      <c r="C350" s="32">
        <v>0</v>
      </c>
      <c r="D350" s="32">
        <v>0</v>
      </c>
      <c r="E350" s="31">
        <v>0</v>
      </c>
      <c r="F350" s="12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69"/>
      <c r="B351" s="14" t="s">
        <v>28</v>
      </c>
      <c r="C351" s="32">
        <v>0</v>
      </c>
      <c r="D351" s="32">
        <v>0</v>
      </c>
      <c r="E351" s="34">
        <v>0</v>
      </c>
      <c r="F351" s="12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69"/>
      <c r="B352" s="14" t="s">
        <v>29</v>
      </c>
      <c r="C352" s="32">
        <v>0</v>
      </c>
      <c r="D352" s="32">
        <v>0</v>
      </c>
      <c r="E352" s="34">
        <v>0</v>
      </c>
      <c r="F352" s="12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69"/>
      <c r="B353" s="14" t="s">
        <v>30</v>
      </c>
      <c r="C353" s="32">
        <v>0</v>
      </c>
      <c r="D353" s="32">
        <v>0</v>
      </c>
      <c r="E353" s="34">
        <v>0</v>
      </c>
      <c r="F353" s="12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70"/>
      <c r="B354" s="15" t="s">
        <v>31</v>
      </c>
      <c r="C354" s="16">
        <f t="shared" ref="C354:L354" si="75">C342+C344+C345+C346+C347+C348+C349+C350</f>
        <v>124.08073400000001</v>
      </c>
      <c r="D354" s="16">
        <f t="shared" si="75"/>
        <v>710.92384200000004</v>
      </c>
      <c r="E354" s="16">
        <f t="shared" si="75"/>
        <v>535.22240999999997</v>
      </c>
      <c r="F354" s="17">
        <f>(D354-E354)/E354*100</f>
        <v>32.827742022237089</v>
      </c>
      <c r="G354" s="16">
        <f t="shared" si="75"/>
        <v>6521</v>
      </c>
      <c r="H354" s="16">
        <f t="shared" si="75"/>
        <v>1097780.4430789999</v>
      </c>
      <c r="I354" s="16">
        <f t="shared" si="75"/>
        <v>501</v>
      </c>
      <c r="J354" s="16">
        <f t="shared" si="75"/>
        <v>27.393310999999997</v>
      </c>
      <c r="K354" s="16">
        <f t="shared" si="75"/>
        <v>208.63843699999998</v>
      </c>
      <c r="L354" s="16">
        <f t="shared" si="75"/>
        <v>149.32104800000005</v>
      </c>
      <c r="M354" s="16">
        <f t="shared" ref="M354:M356" si="76">(K354-L354)/L354*100</f>
        <v>39.724733916949148</v>
      </c>
      <c r="N354" s="110">
        <f>D354/D406*100</f>
        <v>3.6855325507678409</v>
      </c>
    </row>
    <row r="355" spans="1:14" ht="15" thickTop="1" thickBot="1">
      <c r="A355" s="268" t="s">
        <v>43</v>
      </c>
      <c r="B355" s="18" t="s">
        <v>19</v>
      </c>
      <c r="C355" s="94">
        <v>7.87</v>
      </c>
      <c r="D355" s="94">
        <v>70.58</v>
      </c>
      <c r="E355" s="94">
        <v>74.16</v>
      </c>
      <c r="F355" s="201">
        <f>(D355-E355)/E355*100</f>
        <v>-4.8274002157497282</v>
      </c>
      <c r="G355" s="95">
        <v>700</v>
      </c>
      <c r="H355" s="95">
        <v>65451.26</v>
      </c>
      <c r="I355" s="95">
        <v>69</v>
      </c>
      <c r="J355" s="95">
        <v>3.01</v>
      </c>
      <c r="K355" s="95">
        <v>18.96</v>
      </c>
      <c r="L355" s="95">
        <v>9.9</v>
      </c>
      <c r="M355" s="111">
        <f t="shared" si="76"/>
        <v>91.515151515151516</v>
      </c>
      <c r="N355" s="112">
        <f>D355/D394*100</f>
        <v>0.70600504681075782</v>
      </c>
    </row>
    <row r="356" spans="1:14" ht="14.25" thickBot="1">
      <c r="A356" s="271"/>
      <c r="B356" s="195" t="s">
        <v>20</v>
      </c>
      <c r="C356" s="95">
        <v>3.11</v>
      </c>
      <c r="D356" s="95">
        <v>29.38</v>
      </c>
      <c r="E356" s="95">
        <v>30.87</v>
      </c>
      <c r="F356" s="12">
        <f>(D356-E356)/E356*100</f>
        <v>-4.8266925817946289</v>
      </c>
      <c r="G356" s="95">
        <v>381</v>
      </c>
      <c r="H356" s="95">
        <v>7620</v>
      </c>
      <c r="I356" s="95">
        <v>33</v>
      </c>
      <c r="J356" s="95">
        <v>1.97</v>
      </c>
      <c r="K356" s="95">
        <v>13.69</v>
      </c>
      <c r="L356" s="95">
        <v>2.21</v>
      </c>
      <c r="M356" s="31">
        <f t="shared" si="76"/>
        <v>519.45701357466066</v>
      </c>
      <c r="N356" s="109">
        <f>D356/D395*100</f>
        <v>0.92816384642223271</v>
      </c>
    </row>
    <row r="357" spans="1:14" ht="14.25" thickBot="1">
      <c r="A357" s="271"/>
      <c r="B357" s="195" t="s">
        <v>21</v>
      </c>
      <c r="C357" s="95"/>
      <c r="D357" s="95">
        <v>1.74</v>
      </c>
      <c r="E357" s="95">
        <v>0.74</v>
      </c>
      <c r="F357" s="12">
        <f>(D357-E357)/E357*100</f>
        <v>135.13513513513513</v>
      </c>
      <c r="G357" s="95">
        <v>2</v>
      </c>
      <c r="H357" s="95">
        <v>1226.46</v>
      </c>
      <c r="I357" s="95"/>
      <c r="J357" s="95"/>
      <c r="K357" s="95"/>
      <c r="L357" s="95"/>
      <c r="M357" s="31"/>
      <c r="N357" s="109">
        <f>D357/D396*100</f>
        <v>0.52510804731824678</v>
      </c>
    </row>
    <row r="358" spans="1:14" ht="14.25" thickBot="1">
      <c r="A358" s="271"/>
      <c r="B358" s="195" t="s">
        <v>22</v>
      </c>
      <c r="C358" s="95"/>
      <c r="D358" s="95"/>
      <c r="E358" s="95">
        <v>1.4E-2</v>
      </c>
      <c r="F358" s="12">
        <f>(D358-E358)/E358*100</f>
        <v>-100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71"/>
      <c r="B359" s="195" t="s">
        <v>23</v>
      </c>
      <c r="C359" s="95"/>
      <c r="D359" s="95"/>
      <c r="E359" s="95"/>
      <c r="F359" s="12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71"/>
      <c r="B360" s="195" t="s">
        <v>24</v>
      </c>
      <c r="C360" s="95"/>
      <c r="D360" s="95">
        <v>0.83</v>
      </c>
      <c r="E360" s="95">
        <v>0.73</v>
      </c>
      <c r="F360" s="12">
        <f>(D360-E360)/E360*100</f>
        <v>13.698630136986298</v>
      </c>
      <c r="G360" s="95">
        <v>1</v>
      </c>
      <c r="H360" s="95">
        <v>990</v>
      </c>
      <c r="I360" s="95">
        <v>1</v>
      </c>
      <c r="J360" s="95"/>
      <c r="K360" s="95"/>
      <c r="L360" s="95">
        <v>0.78</v>
      </c>
      <c r="M360" s="31">
        <f>(K360-L360)/L360*100</f>
        <v>-100</v>
      </c>
      <c r="N360" s="109">
        <f>D360/D399*100</f>
        <v>8.3550894031283213E-2</v>
      </c>
    </row>
    <row r="361" spans="1:14" ht="14.25" thickBot="1">
      <c r="A361" s="271"/>
      <c r="B361" s="195" t="s">
        <v>25</v>
      </c>
      <c r="C361" s="95">
        <v>98.93</v>
      </c>
      <c r="D361" s="95">
        <v>1459.21</v>
      </c>
      <c r="E361" s="95">
        <v>1227.99</v>
      </c>
      <c r="F361" s="12">
        <f>(D361-E361)/E361*100</f>
        <v>18.829143559800979</v>
      </c>
      <c r="G361" s="95">
        <v>217</v>
      </c>
      <c r="H361" s="95">
        <v>26107.03</v>
      </c>
      <c r="I361" s="95">
        <v>215</v>
      </c>
      <c r="J361" s="95">
        <v>14.34</v>
      </c>
      <c r="K361" s="95">
        <v>36.79</v>
      </c>
      <c r="L361" s="95">
        <v>49.76</v>
      </c>
      <c r="M361" s="31">
        <f>(K361-L361)/L361*100</f>
        <v>-26.065112540192924</v>
      </c>
      <c r="N361" s="109">
        <f>D361/D400*100</f>
        <v>23.073491448911668</v>
      </c>
    </row>
    <row r="362" spans="1:14" ht="14.25" thickBot="1">
      <c r="A362" s="271"/>
      <c r="B362" s="195" t="s">
        <v>26</v>
      </c>
      <c r="C362" s="95">
        <v>0.11</v>
      </c>
      <c r="D362" s="95">
        <v>1.56</v>
      </c>
      <c r="E362" s="95">
        <v>1.26</v>
      </c>
      <c r="F362" s="12">
        <f>(D362-E362)/E362*100</f>
        <v>23.809523809523814</v>
      </c>
      <c r="G362" s="95">
        <v>148</v>
      </c>
      <c r="H362" s="95">
        <v>5362.06</v>
      </c>
      <c r="I362" s="95">
        <v>1</v>
      </c>
      <c r="J362" s="95"/>
      <c r="K362" s="95">
        <v>0.62</v>
      </c>
      <c r="L362" s="95">
        <v>0.63</v>
      </c>
      <c r="M362" s="31">
        <f>(K362-L362)/L362*100</f>
        <v>-1.5873015873015885</v>
      </c>
      <c r="N362" s="109">
        <f>D362/D401*100</f>
        <v>0.13073616247517506</v>
      </c>
    </row>
    <row r="363" spans="1:14" ht="14.25" thickBot="1">
      <c r="A363" s="271"/>
      <c r="B363" s="195" t="s">
        <v>27</v>
      </c>
      <c r="C363" s="95"/>
      <c r="D363" s="95"/>
      <c r="E363" s="95"/>
      <c r="F363" s="12"/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71"/>
      <c r="B364" s="14" t="s">
        <v>28</v>
      </c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71"/>
      <c r="B365" s="14" t="s">
        <v>29</v>
      </c>
      <c r="C365" s="34"/>
      <c r="D365" s="34"/>
      <c r="E365" s="34"/>
      <c r="F365" s="12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71"/>
      <c r="B366" s="14" t="s">
        <v>30</v>
      </c>
      <c r="C366" s="34"/>
      <c r="D366" s="34"/>
      <c r="E366" s="34"/>
      <c r="F366" s="12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72"/>
      <c r="B367" s="15" t="s">
        <v>31</v>
      </c>
      <c r="C367" s="16">
        <f t="shared" ref="C367:L367" si="77">C355+C357+C358+C359+C360+C361+C362+C363</f>
        <v>106.91000000000001</v>
      </c>
      <c r="D367" s="16">
        <f t="shared" si="77"/>
        <v>1533.92</v>
      </c>
      <c r="E367" s="16">
        <f t="shared" si="77"/>
        <v>1304.894</v>
      </c>
      <c r="F367" s="17">
        <f>(D367-E367)/E367*100</f>
        <v>17.551310681174108</v>
      </c>
      <c r="G367" s="16">
        <f t="shared" si="77"/>
        <v>1068</v>
      </c>
      <c r="H367" s="16">
        <f t="shared" si="77"/>
        <v>99136.81</v>
      </c>
      <c r="I367" s="16">
        <f t="shared" si="77"/>
        <v>286</v>
      </c>
      <c r="J367" s="16">
        <f t="shared" si="77"/>
        <v>17.350000000000001</v>
      </c>
      <c r="K367" s="16">
        <f t="shared" si="77"/>
        <v>56.37</v>
      </c>
      <c r="L367" s="16">
        <f t="shared" si="77"/>
        <v>61.07</v>
      </c>
      <c r="M367" s="16">
        <f>(K367-L367)/L367*100</f>
        <v>-7.6960864581627684</v>
      </c>
      <c r="N367" s="110">
        <f>D367/D406*100</f>
        <v>7.9520642807106841</v>
      </c>
    </row>
    <row r="368" spans="1:14" ht="14.25" thickTop="1">
      <c r="A368" s="273" t="s">
        <v>44</v>
      </c>
      <c r="B368" s="18" t="s">
        <v>19</v>
      </c>
      <c r="C368" s="34"/>
      <c r="D368" s="34"/>
      <c r="E368" s="34"/>
      <c r="F368" s="22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74"/>
      <c r="B369" s="195" t="s">
        <v>20</v>
      </c>
      <c r="C369" s="34"/>
      <c r="D369" s="34"/>
      <c r="E369" s="34"/>
      <c r="F369" s="12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74"/>
      <c r="B370" s="195" t="s">
        <v>21</v>
      </c>
      <c r="C370" s="34"/>
      <c r="D370" s="34"/>
      <c r="E370" s="34"/>
      <c r="F370" s="12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74"/>
      <c r="B371" s="195" t="s">
        <v>22</v>
      </c>
      <c r="C371" s="34"/>
      <c r="D371" s="34"/>
      <c r="E371" s="34"/>
      <c r="F371" s="12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74"/>
      <c r="B372" s="195" t="s">
        <v>23</v>
      </c>
      <c r="C372" s="34"/>
      <c r="D372" s="34"/>
      <c r="E372" s="34"/>
      <c r="F372" s="12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74"/>
      <c r="B373" s="195" t="s">
        <v>24</v>
      </c>
      <c r="C373" s="34"/>
      <c r="D373" s="34"/>
      <c r="E373" s="34"/>
      <c r="F373" s="12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74"/>
      <c r="B374" s="195" t="s">
        <v>25</v>
      </c>
      <c r="C374" s="33"/>
      <c r="D374" s="33"/>
      <c r="E374" s="33"/>
      <c r="F374" s="12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4">
        <f>D374/D400*100</f>
        <v>0</v>
      </c>
    </row>
    <row r="375" spans="1:14">
      <c r="A375" s="274"/>
      <c r="B375" s="195" t="s">
        <v>26</v>
      </c>
      <c r="C375" s="34"/>
      <c r="D375" s="34"/>
      <c r="E375" s="34"/>
      <c r="F375" s="12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74"/>
      <c r="B376" s="195" t="s">
        <v>27</v>
      </c>
      <c r="C376" s="34"/>
      <c r="D376" s="34"/>
      <c r="E376" s="34"/>
      <c r="F376" s="12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74"/>
      <c r="B377" s="14" t="s">
        <v>28</v>
      </c>
      <c r="C377" s="34"/>
      <c r="D377" s="34"/>
      <c r="E377" s="34"/>
      <c r="F377" s="12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74"/>
      <c r="B378" s="14" t="s">
        <v>29</v>
      </c>
      <c r="C378" s="34"/>
      <c r="D378" s="34"/>
      <c r="E378" s="34"/>
      <c r="F378" s="12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74"/>
      <c r="B379" s="14" t="s">
        <v>30</v>
      </c>
      <c r="C379" s="34"/>
      <c r="D379" s="34"/>
      <c r="E379" s="34"/>
      <c r="F379" s="12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70"/>
      <c r="B380" s="15" t="s">
        <v>31</v>
      </c>
      <c r="C380" s="16">
        <f t="shared" ref="C380:L380" si="78">C368+C370+C371+C372+C373+C374+C375+C376</f>
        <v>0</v>
      </c>
      <c r="D380" s="16">
        <f t="shared" si="78"/>
        <v>0</v>
      </c>
      <c r="E380" s="16">
        <f t="shared" si="78"/>
        <v>0</v>
      </c>
      <c r="F380" s="17" t="e">
        <f t="shared" ref="F380:F406" si="79">(D380-E380)/E380*100</f>
        <v>#DIV/0!</v>
      </c>
      <c r="G380" s="16">
        <f t="shared" si="78"/>
        <v>0</v>
      </c>
      <c r="H380" s="16">
        <f t="shared" si="78"/>
        <v>0</v>
      </c>
      <c r="I380" s="16">
        <f t="shared" si="78"/>
        <v>0</v>
      </c>
      <c r="J380" s="16">
        <f t="shared" si="78"/>
        <v>0</v>
      </c>
      <c r="K380" s="16">
        <f t="shared" si="78"/>
        <v>0</v>
      </c>
      <c r="L380" s="16">
        <f t="shared" si="78"/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73" t="s">
        <v>118</v>
      </c>
      <c r="B381" s="18" t="s">
        <v>19</v>
      </c>
      <c r="C381" s="34">
        <v>62.305326000000001</v>
      </c>
      <c r="D381" s="34">
        <v>532.12142300000005</v>
      </c>
      <c r="E381" s="34">
        <v>556.30106999999998</v>
      </c>
      <c r="F381" s="224">
        <f t="shared" si="79"/>
        <v>-4.346503773577127</v>
      </c>
      <c r="G381" s="34">
        <v>4164</v>
      </c>
      <c r="H381" s="34">
        <v>481744.38016399997</v>
      </c>
      <c r="I381" s="34">
        <v>606</v>
      </c>
      <c r="J381" s="34">
        <v>28.545014999999999</v>
      </c>
      <c r="K381" s="34">
        <v>256.70529499999998</v>
      </c>
      <c r="L381" s="34">
        <v>264.51604299999997</v>
      </c>
      <c r="M381" s="34">
        <f>(K381-L381)/L381*100</f>
        <v>-2.9528447164922964</v>
      </c>
      <c r="N381" s="114" t="e">
        <f>D381/D407*100</f>
        <v>#DIV/0!</v>
      </c>
    </row>
    <row r="382" spans="1:14">
      <c r="A382" s="274"/>
      <c r="B382" s="195" t="s">
        <v>20</v>
      </c>
      <c r="C382" s="34">
        <v>20.985021000000003</v>
      </c>
      <c r="D382" s="34">
        <v>166.49752100000001</v>
      </c>
      <c r="E382" s="34">
        <v>166.896974</v>
      </c>
      <c r="F382" s="12">
        <f t="shared" si="79"/>
        <v>-0.23934106798125296</v>
      </c>
      <c r="G382" s="34">
        <v>1985</v>
      </c>
      <c r="H382" s="34">
        <v>39680</v>
      </c>
      <c r="I382" s="34">
        <v>260</v>
      </c>
      <c r="J382" s="34">
        <v>15.957583</v>
      </c>
      <c r="K382" s="34">
        <v>62.583038000000009</v>
      </c>
      <c r="L382" s="34">
        <v>41.399856</v>
      </c>
      <c r="M382" s="31">
        <f>(K382-L382)/L382*100</f>
        <v>51.167284253355881</v>
      </c>
      <c r="N382" s="114"/>
    </row>
    <row r="383" spans="1:14">
      <c r="A383" s="274"/>
      <c r="B383" s="195" t="s">
        <v>21</v>
      </c>
      <c r="C383" s="34">
        <v>0</v>
      </c>
      <c r="D383" s="34">
        <v>0.19811300000000004</v>
      </c>
      <c r="E383" s="34">
        <v>5.3302000000000002E-2</v>
      </c>
      <c r="F383" s="12">
        <f t="shared" si="79"/>
        <v>271.68023713931939</v>
      </c>
      <c r="G383" s="34">
        <v>2</v>
      </c>
      <c r="H383" s="34">
        <v>120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4"/>
    </row>
    <row r="384" spans="1:14">
      <c r="A384" s="274"/>
      <c r="B384" s="195" t="s">
        <v>22</v>
      </c>
      <c r="C384" s="34">
        <v>1.4355780000000002</v>
      </c>
      <c r="D384" s="34">
        <v>11.700267999999999</v>
      </c>
      <c r="E384" s="34">
        <v>2.4249360000000002</v>
      </c>
      <c r="F384" s="12">
        <f t="shared" si="79"/>
        <v>382.49801231867553</v>
      </c>
      <c r="G384" s="34">
        <v>969</v>
      </c>
      <c r="H384" s="34">
        <v>178077.92</v>
      </c>
      <c r="I384" s="34">
        <v>1</v>
      </c>
      <c r="J384" s="34">
        <v>0</v>
      </c>
      <c r="K384" s="34">
        <v>0.22713</v>
      </c>
      <c r="L384" s="34">
        <v>0.15</v>
      </c>
      <c r="M384" s="31">
        <f>(K384-L384)/L384*100</f>
        <v>51.420000000000009</v>
      </c>
      <c r="N384" s="114"/>
    </row>
    <row r="385" spans="1:14">
      <c r="A385" s="274"/>
      <c r="B385" s="195" t="s">
        <v>23</v>
      </c>
      <c r="C385" s="34">
        <v>0</v>
      </c>
      <c r="D385" s="34">
        <v>1.1132E-2</v>
      </c>
      <c r="E385" s="34">
        <v>0.25603599999999999</v>
      </c>
      <c r="F385" s="224">
        <f t="shared" si="79"/>
        <v>-95.652173913043484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80">(K385-L385)/L385*100</f>
        <v>#DIV/0!</v>
      </c>
      <c r="N385" s="114"/>
    </row>
    <row r="386" spans="1:14">
      <c r="A386" s="274"/>
      <c r="B386" s="195" t="s">
        <v>24</v>
      </c>
      <c r="C386" s="34">
        <v>3.1369310000000001</v>
      </c>
      <c r="D386" s="34">
        <v>121.85671600000002</v>
      </c>
      <c r="E386" s="34">
        <v>95.233692000000005</v>
      </c>
      <c r="F386" s="12">
        <f t="shared" si="79"/>
        <v>27.95546769309334</v>
      </c>
      <c r="G386" s="34">
        <v>1269</v>
      </c>
      <c r="H386" s="34">
        <v>24571.14</v>
      </c>
      <c r="I386" s="34">
        <v>8</v>
      </c>
      <c r="J386" s="34">
        <v>3.84</v>
      </c>
      <c r="K386" s="34">
        <v>8.5847999999999995</v>
      </c>
      <c r="L386" s="34">
        <v>7.3693690000000007</v>
      </c>
      <c r="M386" s="31">
        <f t="shared" si="80"/>
        <v>16.493013173855168</v>
      </c>
      <c r="N386" s="114"/>
    </row>
    <row r="387" spans="1:14">
      <c r="A387" s="274"/>
      <c r="B387" s="195" t="s">
        <v>25</v>
      </c>
      <c r="C387" s="33"/>
      <c r="D387" s="33"/>
      <c r="E387" s="33"/>
      <c r="F387" s="12" t="e">
        <f t="shared" si="79"/>
        <v>#DIV/0!</v>
      </c>
      <c r="G387" s="33"/>
      <c r="H387" s="33"/>
      <c r="I387" s="33"/>
      <c r="J387" s="33"/>
      <c r="K387" s="33"/>
      <c r="L387" s="33"/>
      <c r="M387" s="31" t="e">
        <f t="shared" si="80"/>
        <v>#DIV/0!</v>
      </c>
      <c r="N387" s="114" t="e">
        <f>D387/D413*100</f>
        <v>#VALUE!</v>
      </c>
    </row>
    <row r="388" spans="1:14">
      <c r="A388" s="274"/>
      <c r="B388" s="195" t="s">
        <v>26</v>
      </c>
      <c r="C388" s="34">
        <v>4.698296</v>
      </c>
      <c r="D388" s="34">
        <v>31.350001000000002</v>
      </c>
      <c r="E388" s="34">
        <v>30.851990999999995</v>
      </c>
      <c r="F388" s="12">
        <f t="shared" si="79"/>
        <v>1.6141907989017885</v>
      </c>
      <c r="G388" s="34">
        <v>1690</v>
      </c>
      <c r="H388" s="34">
        <v>121864.17</v>
      </c>
      <c r="I388" s="34">
        <v>38</v>
      </c>
      <c r="J388" s="34">
        <v>1.4303170000000001</v>
      </c>
      <c r="K388" s="34">
        <v>8.9119060000000001</v>
      </c>
      <c r="L388" s="34">
        <v>6.9119130000000002</v>
      </c>
      <c r="M388" s="31">
        <f t="shared" si="80"/>
        <v>28.935448116896147</v>
      </c>
      <c r="N388" s="114"/>
    </row>
    <row r="389" spans="1:14">
      <c r="A389" s="274"/>
      <c r="B389" s="195" t="s">
        <v>27</v>
      </c>
      <c r="C389" s="34">
        <v>0</v>
      </c>
      <c r="D389" s="34">
        <v>1.6253299999999999</v>
      </c>
      <c r="E389" s="34">
        <v>1</v>
      </c>
      <c r="F389" s="224">
        <f t="shared" si="79"/>
        <v>62.532999999999994</v>
      </c>
      <c r="G389" s="34">
        <v>3</v>
      </c>
      <c r="H389" s="34">
        <v>77.8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80"/>
        <v>#DIV/0!</v>
      </c>
      <c r="N389" s="114"/>
    </row>
    <row r="390" spans="1:14">
      <c r="A390" s="274"/>
      <c r="B390" s="14" t="s">
        <v>28</v>
      </c>
      <c r="C390" s="34"/>
      <c r="D390" s="34"/>
      <c r="E390" s="34"/>
      <c r="F390" s="12" t="e">
        <f t="shared" si="79"/>
        <v>#DIV/0!</v>
      </c>
      <c r="G390" s="34"/>
      <c r="H390" s="34"/>
      <c r="I390" s="34"/>
      <c r="J390" s="34"/>
      <c r="K390" s="34"/>
      <c r="L390" s="34"/>
      <c r="M390" s="31" t="e">
        <f t="shared" si="80"/>
        <v>#DIV/0!</v>
      </c>
      <c r="N390" s="114"/>
    </row>
    <row r="391" spans="1:14">
      <c r="A391" s="274"/>
      <c r="B391" s="14" t="s">
        <v>29</v>
      </c>
      <c r="C391" s="34">
        <v>0</v>
      </c>
      <c r="D391" s="34">
        <v>0</v>
      </c>
      <c r="E391" s="34"/>
      <c r="F391" s="12" t="e">
        <f t="shared" si="79"/>
        <v>#DIV/0!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/>
      <c r="M391" s="31" t="e">
        <f t="shared" si="80"/>
        <v>#DIV/0!</v>
      </c>
      <c r="N391" s="114"/>
    </row>
    <row r="392" spans="1:14">
      <c r="A392" s="274"/>
      <c r="B392" s="14" t="s">
        <v>30</v>
      </c>
      <c r="C392" s="34">
        <v>0</v>
      </c>
      <c r="D392" s="34">
        <v>1.6253299999999999</v>
      </c>
      <c r="E392" s="34">
        <v>0</v>
      </c>
      <c r="F392" s="12" t="e">
        <f t="shared" si="79"/>
        <v>#DIV/0!</v>
      </c>
      <c r="G392" s="34">
        <v>3</v>
      </c>
      <c r="H392" s="34">
        <v>77.8</v>
      </c>
      <c r="I392" s="34">
        <v>0</v>
      </c>
      <c r="J392" s="34">
        <v>0</v>
      </c>
      <c r="K392" s="34">
        <v>0</v>
      </c>
      <c r="L392" s="34"/>
      <c r="M392" s="31" t="e">
        <f t="shared" si="80"/>
        <v>#DIV/0!</v>
      </c>
      <c r="N392" s="114"/>
    </row>
    <row r="393" spans="1:14" ht="14.25" thickBot="1">
      <c r="A393" s="270"/>
      <c r="B393" s="15" t="s">
        <v>31</v>
      </c>
      <c r="C393" s="16">
        <f t="shared" ref="C393:D393" si="81">C381+C383+C384+C385+C386+C387+C388+C389</f>
        <v>71.576131000000004</v>
      </c>
      <c r="D393" s="16">
        <f t="shared" si="81"/>
        <v>698.8629830000001</v>
      </c>
      <c r="E393" s="16">
        <f t="shared" ref="E393" si="82">E381+E383+E384+E385+E386+E387+E388+E389</f>
        <v>686.12102700000003</v>
      </c>
      <c r="F393" s="17">
        <f t="shared" si="79"/>
        <v>1.8571003508977248</v>
      </c>
      <c r="G393" s="16">
        <f t="shared" ref="G393:K393" si="83">G381+G383+G384+G385+G386+G387+G388+G389</f>
        <v>8099</v>
      </c>
      <c r="H393" s="16">
        <f t="shared" si="83"/>
        <v>806456.01016400009</v>
      </c>
      <c r="I393" s="16">
        <f t="shared" si="83"/>
        <v>653</v>
      </c>
      <c r="J393" s="16">
        <f t="shared" si="83"/>
        <v>33.815331999999998</v>
      </c>
      <c r="K393" s="16">
        <f t="shared" si="83"/>
        <v>274.42913099999993</v>
      </c>
      <c r="L393" s="16">
        <f t="shared" ref="L393" si="84">L381+L383+L384+L385+L386+L387+L388+L389</f>
        <v>278.94732499999998</v>
      </c>
      <c r="M393" s="16">
        <f>(K393-L393)/L393*100</f>
        <v>-1.6197301766561307</v>
      </c>
      <c r="N393" s="110">
        <f>D393/D406*100</f>
        <v>3.623007304308711</v>
      </c>
    </row>
    <row r="394" spans="1:14" ht="15" thickTop="1" thickBot="1">
      <c r="A394" s="269" t="s">
        <v>48</v>
      </c>
      <c r="B394" s="197" t="s">
        <v>19</v>
      </c>
      <c r="C394" s="32">
        <f>C225+C238+C251+C264+C277+C290+C303+C316+C329+C342+C355+C368+C381</f>
        <v>1161.3981029999998</v>
      </c>
      <c r="D394" s="32">
        <f t="shared" ref="D394:E394" si="85">D225+D238+D251+D264+D277+D290+D303+D316+D329+D342+D355+D368+D381</f>
        <v>9997.0956750000005</v>
      </c>
      <c r="E394" s="32">
        <f t="shared" si="85"/>
        <v>8654.3087049999995</v>
      </c>
      <c r="F394" s="26">
        <f t="shared" si="79"/>
        <v>15.515820105009775</v>
      </c>
      <c r="G394" s="32">
        <f>G225+G238+G251+G264+G277+G290+G303+G316+G329+G342+G355+G368+G381</f>
        <v>71163</v>
      </c>
      <c r="H394" s="32">
        <f t="shared" ref="H394:I394" si="86">H225+H238+H251+H264+H277+H290+H303+H316+H329+H342+H355+H368+H381</f>
        <v>9552921.2828110028</v>
      </c>
      <c r="I394" s="32">
        <f t="shared" si="86"/>
        <v>6645</v>
      </c>
      <c r="J394" s="32">
        <f>J225+J238+J251+J264+J277+J290+J303+J316+J329+J342+J355+J368+J381</f>
        <v>607.14600299999995</v>
      </c>
      <c r="K394" s="32">
        <f t="shared" ref="K394" si="87">K225+K238+K251+K264+K277+K290+K303+K316+K329+K342+K355+K368+K381</f>
        <v>4908.8028279999999</v>
      </c>
      <c r="L394" s="32">
        <f>L225+L238+L251+L264+L277+L290+L303+L316+L329+L342+L355+L368+L381</f>
        <v>3380.4228410000005</v>
      </c>
      <c r="M394" s="32">
        <f t="shared" ref="M394:M406" si="88">(K394-L394)/L394*100</f>
        <v>45.212686663419667</v>
      </c>
      <c r="N394" s="113">
        <f>D394/D406*100</f>
        <v>51.826397353196228</v>
      </c>
    </row>
    <row r="395" spans="1:14" ht="14.25" thickBot="1">
      <c r="A395" s="271"/>
      <c r="B395" s="195" t="s">
        <v>20</v>
      </c>
      <c r="C395" s="32">
        <f>C226+C239+C252+C265+C278+C291+C304+C317+C330+C343+C356+C369+C382</f>
        <v>395.92780800000008</v>
      </c>
      <c r="D395" s="32">
        <f t="shared" ref="D395:E395" si="89">D226+D239+D252+D265+D278+D291+D304+D317+D330+D343+D356+D369+D382</f>
        <v>3165.3893990000006</v>
      </c>
      <c r="E395" s="32">
        <f t="shared" si="89"/>
        <v>3020.6348229999994</v>
      </c>
      <c r="F395" s="12">
        <f t="shared" si="79"/>
        <v>4.7921905321953311</v>
      </c>
      <c r="G395" s="32">
        <f>G226+G239+G252+G265+G278+G291+G304+G317+G330+G343+G356+G369+G382</f>
        <v>37044</v>
      </c>
      <c r="H395" s="32">
        <f t="shared" ref="H395:I395" si="90">H226+H239+H252+H265+H278+H291+H304+H317+H330+H343+H356+H369+H382</f>
        <v>753880</v>
      </c>
      <c r="I395" s="32">
        <f t="shared" si="90"/>
        <v>3645</v>
      </c>
      <c r="J395" s="32">
        <f>J226+J239+J252+J265+J278+J291+J304+J317+J330+J343+J356+J369+J382</f>
        <v>242.71131</v>
      </c>
      <c r="K395" s="32">
        <f t="shared" ref="K395" si="91">K226+K239+K252+K265+K278+K291+K304+K317+K330+K343+K356+K369+K382</f>
        <v>1852.8916090000002</v>
      </c>
      <c r="L395" s="32">
        <f>L226+L239+L252+L265+L278+L291+L304+L317+L330+L343+L356+L369+L382</f>
        <v>1203.5197680000001</v>
      </c>
      <c r="M395" s="31">
        <f t="shared" si="88"/>
        <v>53.956059407243572</v>
      </c>
      <c r="N395" s="109">
        <f>D395/D406*100</f>
        <v>16.40983882753218</v>
      </c>
    </row>
    <row r="396" spans="1:14" ht="14.25" thickBot="1">
      <c r="A396" s="271"/>
      <c r="B396" s="195" t="s">
        <v>21</v>
      </c>
      <c r="C396" s="32">
        <f t="shared" ref="C396:E405" si="92">C227+C240+C253+C266+C279+C292+C305+C318+C331+C344+C357+C370+C383</f>
        <v>20.545544999999976</v>
      </c>
      <c r="D396" s="32">
        <f t="shared" si="92"/>
        <v>331.36037599999992</v>
      </c>
      <c r="E396" s="32">
        <f t="shared" si="92"/>
        <v>234.42918600000002</v>
      </c>
      <c r="F396" s="12">
        <f t="shared" si="79"/>
        <v>41.347748398529141</v>
      </c>
      <c r="G396" s="32">
        <f t="shared" ref="G396:I396" si="93">G227+G240+G253+G266+G279+G292+G305+G318+G331+G344+G357+G370+G383</f>
        <v>1933</v>
      </c>
      <c r="H396" s="32">
        <f t="shared" si="93"/>
        <v>317650.66337699996</v>
      </c>
      <c r="I396" s="32">
        <f t="shared" si="93"/>
        <v>28</v>
      </c>
      <c r="J396" s="32">
        <f t="shared" ref="J396:L396" si="94">J227+J240+J253+J266+J279+J292+J305+J318+J331+J344+J357+J370+J383</f>
        <v>2.3841579999999993</v>
      </c>
      <c r="K396" s="32">
        <f t="shared" si="94"/>
        <v>32.930537999999999</v>
      </c>
      <c r="L396" s="32">
        <f t="shared" si="94"/>
        <v>32.278088999999994</v>
      </c>
      <c r="M396" s="31">
        <f t="shared" si="88"/>
        <v>2.021337136780323</v>
      </c>
      <c r="N396" s="109">
        <f>D396/D406*100</f>
        <v>1.7178203622304038</v>
      </c>
    </row>
    <row r="397" spans="1:14" ht="14.25" thickBot="1">
      <c r="A397" s="271"/>
      <c r="B397" s="195" t="s">
        <v>22</v>
      </c>
      <c r="C397" s="32">
        <f t="shared" si="92"/>
        <v>44.822945000000026</v>
      </c>
      <c r="D397" s="32">
        <f t="shared" si="92"/>
        <v>370.89038900000003</v>
      </c>
      <c r="E397" s="32">
        <f t="shared" si="92"/>
        <v>218.03679899999997</v>
      </c>
      <c r="F397" s="12">
        <f t="shared" si="79"/>
        <v>70.104491856899841</v>
      </c>
      <c r="G397" s="32">
        <f t="shared" ref="G397:I397" si="95">G228+G241+G254+G267+G280+G293+G306+G319+G332+G345+G358+G371+G384</f>
        <v>22400</v>
      </c>
      <c r="H397" s="32">
        <f t="shared" si="95"/>
        <v>532321.77</v>
      </c>
      <c r="I397" s="32">
        <f t="shared" si="95"/>
        <v>126</v>
      </c>
      <c r="J397" s="32">
        <f t="shared" ref="J397:L397" si="96">J228+J241+J254+J267+J280+J293+J306+J319+J332+J345+J358+J371+J384</f>
        <v>4.4820000000000011</v>
      </c>
      <c r="K397" s="32">
        <f t="shared" si="96"/>
        <v>30.49803</v>
      </c>
      <c r="L397" s="32">
        <f t="shared" si="96"/>
        <v>45.336950000000002</v>
      </c>
      <c r="M397" s="31">
        <f t="shared" si="88"/>
        <v>-32.730300560580275</v>
      </c>
      <c r="N397" s="109">
        <f>D397/D406*100</f>
        <v>1.9227496964807755</v>
      </c>
    </row>
    <row r="398" spans="1:14" ht="14.25" thickBot="1">
      <c r="A398" s="271"/>
      <c r="B398" s="195" t="s">
        <v>23</v>
      </c>
      <c r="C398" s="32">
        <f t="shared" si="92"/>
        <v>6.1773600000000037</v>
      </c>
      <c r="D398" s="32">
        <f t="shared" si="92"/>
        <v>61.030113</v>
      </c>
      <c r="E398" s="32">
        <f t="shared" si="92"/>
        <v>52.267904000000001</v>
      </c>
      <c r="F398" s="12">
        <f t="shared" si="79"/>
        <v>16.764033621857109</v>
      </c>
      <c r="G398" s="32">
        <f t="shared" ref="G398:I398" si="97">G229+G242+G255+G268+G281+G294+G307+G320+G333+G346+G359+G372+G385</f>
        <v>447</v>
      </c>
      <c r="H398" s="32">
        <f t="shared" si="97"/>
        <v>266253.24999999994</v>
      </c>
      <c r="I398" s="32">
        <f t="shared" si="97"/>
        <v>3</v>
      </c>
      <c r="J398" s="32">
        <f t="shared" ref="J398:L398" si="98">J229+J242+J255+J268+J281+J294+J307+J320+J333+J346+J359+J372+J385</f>
        <v>0</v>
      </c>
      <c r="K398" s="32">
        <f t="shared" si="98"/>
        <v>0</v>
      </c>
      <c r="L398" s="32">
        <f t="shared" si="98"/>
        <v>0</v>
      </c>
      <c r="M398" s="31" t="e">
        <f t="shared" si="88"/>
        <v>#DIV/0!</v>
      </c>
      <c r="N398" s="109">
        <f>D398/D406*100</f>
        <v>0.31638897832679458</v>
      </c>
    </row>
    <row r="399" spans="1:14" ht="14.25" thickBot="1">
      <c r="A399" s="271"/>
      <c r="B399" s="195" t="s">
        <v>24</v>
      </c>
      <c r="C399" s="32">
        <f t="shared" si="92"/>
        <v>64.559239000000048</v>
      </c>
      <c r="D399" s="32">
        <f t="shared" si="92"/>
        <v>993.40648550000014</v>
      </c>
      <c r="E399" s="32">
        <f t="shared" si="92"/>
        <v>719.098162</v>
      </c>
      <c r="F399" s="12">
        <f t="shared" si="79"/>
        <v>38.146158340479829</v>
      </c>
      <c r="G399" s="32">
        <f t="shared" ref="G399:I399" si="99">G230+G243+G256+G269+G282+G295+G308+G321+G334+G347+G360+G373+G386</f>
        <v>6625</v>
      </c>
      <c r="H399" s="32">
        <f t="shared" si="99"/>
        <v>1620221.225659</v>
      </c>
      <c r="I399" s="32">
        <f t="shared" si="99"/>
        <v>345</v>
      </c>
      <c r="J399" s="32">
        <f t="shared" ref="J399:L399" si="100">J230+J243+J256+J269+J282+J295+J308+J321+J334+J347+J360+J373+J386</f>
        <v>27.624076999999964</v>
      </c>
      <c r="K399" s="32">
        <f t="shared" si="100"/>
        <v>572.58534700000007</v>
      </c>
      <c r="L399" s="32">
        <f t="shared" si="100"/>
        <v>268.09176099999996</v>
      </c>
      <c r="M399" s="31">
        <f t="shared" si="88"/>
        <v>113.57812148505381</v>
      </c>
      <c r="N399" s="109">
        <f>D399/D406*100</f>
        <v>5.1499636418919419</v>
      </c>
    </row>
    <row r="400" spans="1:14" ht="14.25" thickBot="1">
      <c r="A400" s="271"/>
      <c r="B400" s="195" t="s">
        <v>25</v>
      </c>
      <c r="C400" s="32">
        <f t="shared" si="92"/>
        <v>144.25024999999988</v>
      </c>
      <c r="D400" s="32">
        <f t="shared" si="92"/>
        <v>6324.1837640000003</v>
      </c>
      <c r="E400" s="32">
        <f t="shared" si="92"/>
        <v>5035.8328899999997</v>
      </c>
      <c r="F400" s="12">
        <f t="shared" si="79"/>
        <v>25.583670112611713</v>
      </c>
      <c r="G400" s="32">
        <f t="shared" ref="G400:I400" si="101">G231+G244+G257+G270+G283+G296+G309+G322+G335+G348+G361+G374+G387</f>
        <v>1353</v>
      </c>
      <c r="H400" s="32">
        <f t="shared" si="101"/>
        <v>321268.661096</v>
      </c>
      <c r="I400" s="32">
        <f t="shared" si="101"/>
        <v>1975</v>
      </c>
      <c r="J400" s="32">
        <f t="shared" ref="J400:L400" si="102">J231+J244+J257+J270+J283+J296+J309+J322+J335+J348+J361+J374+J387</f>
        <v>383.48073000000005</v>
      </c>
      <c r="K400" s="32">
        <f t="shared" si="102"/>
        <v>1206.4285749999999</v>
      </c>
      <c r="L400" s="32">
        <f t="shared" si="102"/>
        <v>682.73996900000009</v>
      </c>
      <c r="M400" s="31">
        <f t="shared" si="88"/>
        <v>76.703961944258126</v>
      </c>
      <c r="N400" s="109">
        <f>D400/D406*100</f>
        <v>32.785488040024809</v>
      </c>
    </row>
    <row r="401" spans="1:14" ht="14.25" thickBot="1">
      <c r="A401" s="271"/>
      <c r="B401" s="195" t="s">
        <v>26</v>
      </c>
      <c r="C401" s="32">
        <f t="shared" si="92"/>
        <v>137.66217099999955</v>
      </c>
      <c r="D401" s="32">
        <f t="shared" si="92"/>
        <v>1193.2429180000001</v>
      </c>
      <c r="E401" s="32">
        <f t="shared" si="92"/>
        <v>1254.3950260000001</v>
      </c>
      <c r="F401" s="12">
        <f t="shared" si="79"/>
        <v>-4.8750279403611083</v>
      </c>
      <c r="G401" s="32">
        <f t="shared" ref="G401:I401" si="103">G232+G245+G258+G271+G284+G297+G310+G323+G336+G349+G362+G375+G388</f>
        <v>67139</v>
      </c>
      <c r="H401" s="32">
        <f t="shared" si="103"/>
        <v>12797094.483576233</v>
      </c>
      <c r="I401" s="32">
        <f t="shared" si="103"/>
        <v>6382</v>
      </c>
      <c r="J401" s="32">
        <f t="shared" ref="J401:L401" si="104">J232+J245+J258+J271+J284+J297+J310+J323+J336+J349+J362+J375+J388</f>
        <v>49.521076000000008</v>
      </c>
      <c r="K401" s="32">
        <f t="shared" si="104"/>
        <v>366.7679260000001</v>
      </c>
      <c r="L401" s="32">
        <f t="shared" si="104"/>
        <v>362.42663300000009</v>
      </c>
      <c r="M401" s="31">
        <f t="shared" si="88"/>
        <v>1.197840501969955</v>
      </c>
      <c r="N401" s="109">
        <f>D401/D406*100</f>
        <v>6.1859447601170787</v>
      </c>
    </row>
    <row r="402" spans="1:14" ht="14.25" thickBot="1">
      <c r="A402" s="271"/>
      <c r="B402" s="195" t="s">
        <v>27</v>
      </c>
      <c r="C402" s="32">
        <f t="shared" si="92"/>
        <v>0</v>
      </c>
      <c r="D402" s="32">
        <f t="shared" si="92"/>
        <v>18.372780999999996</v>
      </c>
      <c r="E402" s="32">
        <f t="shared" si="92"/>
        <v>34.189545000000003</v>
      </c>
      <c r="F402" s="12">
        <f t="shared" si="79"/>
        <v>-46.261990324820076</v>
      </c>
      <c r="G402" s="32">
        <f t="shared" ref="G402:I402" si="105">G233+G246+G259+G272+G285+G298+G311+G324+G337+G350+G363+G376+G389</f>
        <v>1674</v>
      </c>
      <c r="H402" s="32">
        <f t="shared" si="105"/>
        <v>185420.935845</v>
      </c>
      <c r="I402" s="32">
        <f t="shared" si="105"/>
        <v>0</v>
      </c>
      <c r="J402" s="32">
        <f t="shared" ref="J402:L402" si="106">J233+J246+J259+J272+J285+J298+J311+J324+J337+J350+J363+J376+J389</f>
        <v>0</v>
      </c>
      <c r="K402" s="32">
        <f t="shared" si="106"/>
        <v>0</v>
      </c>
      <c r="L402" s="32">
        <f t="shared" si="106"/>
        <v>0</v>
      </c>
      <c r="M402" s="31" t="e">
        <f t="shared" si="88"/>
        <v>#DIV/0!</v>
      </c>
      <c r="N402" s="109">
        <f>D402/D406*100</f>
        <v>9.5247167731967702E-2</v>
      </c>
    </row>
    <row r="403" spans="1:14" ht="14.25" thickBot="1">
      <c r="A403" s="271"/>
      <c r="B403" s="14" t="s">
        <v>28</v>
      </c>
      <c r="C403" s="32">
        <f t="shared" si="92"/>
        <v>0</v>
      </c>
      <c r="D403" s="32">
        <f t="shared" si="92"/>
        <v>0</v>
      </c>
      <c r="E403" s="32">
        <f t="shared" si="92"/>
        <v>0</v>
      </c>
      <c r="F403" s="12" t="e">
        <f t="shared" si="79"/>
        <v>#DIV/0!</v>
      </c>
      <c r="G403" s="32">
        <f t="shared" ref="G403:I403" si="107">G234+G247+G260+G273+G286+G299+G312+G325+G338+G351+G364+G377+G390</f>
        <v>0</v>
      </c>
      <c r="H403" s="32">
        <f t="shared" si="107"/>
        <v>0</v>
      </c>
      <c r="I403" s="32">
        <f t="shared" si="107"/>
        <v>0</v>
      </c>
      <c r="J403" s="32">
        <f t="shared" ref="J403:L403" si="108">J234+J247+J260+J273+J286+J299+J312+J325+J338+J351+J364+J377+J390</f>
        <v>0</v>
      </c>
      <c r="K403" s="32">
        <f t="shared" si="108"/>
        <v>0</v>
      </c>
      <c r="L403" s="32">
        <f t="shared" si="108"/>
        <v>0</v>
      </c>
      <c r="M403" s="31" t="e">
        <f t="shared" si="88"/>
        <v>#DIV/0!</v>
      </c>
      <c r="N403" s="109">
        <f>D403/D406*100</f>
        <v>0</v>
      </c>
    </row>
    <row r="404" spans="1:14" ht="14.25" thickBot="1">
      <c r="A404" s="271"/>
      <c r="B404" s="14" t="s">
        <v>29</v>
      </c>
      <c r="C404" s="32">
        <f t="shared" si="92"/>
        <v>0</v>
      </c>
      <c r="D404" s="32">
        <f t="shared" si="92"/>
        <v>7.8770740000000004</v>
      </c>
      <c r="E404" s="32">
        <f t="shared" si="92"/>
        <v>7.2672789999999994</v>
      </c>
      <c r="F404" s="12">
        <f t="shared" si="79"/>
        <v>8.3909672382194369</v>
      </c>
      <c r="G404" s="32">
        <f t="shared" ref="G404:I404" si="109">G235+G248+G261+G274+G287+G300+G313+G326+G339+G352+G365+G378+G391</f>
        <v>1662</v>
      </c>
      <c r="H404" s="32">
        <f t="shared" si="109"/>
        <v>181981.21</v>
      </c>
      <c r="I404" s="32">
        <f t="shared" si="109"/>
        <v>0</v>
      </c>
      <c r="J404" s="32">
        <f t="shared" ref="J404:L404" si="110">J235+J248+J261+J274+J287+J300+J313+J326+J339+J352+J365+J378+J391</f>
        <v>0</v>
      </c>
      <c r="K404" s="32">
        <f t="shared" si="110"/>
        <v>0</v>
      </c>
      <c r="L404" s="32">
        <f t="shared" si="110"/>
        <v>0</v>
      </c>
      <c r="M404" s="31" t="e">
        <f t="shared" si="88"/>
        <v>#DIV/0!</v>
      </c>
      <c r="N404" s="109">
        <f>D404/D406*100</f>
        <v>4.0835896782045245E-2</v>
      </c>
    </row>
    <row r="405" spans="1:14" ht="14.25" thickBot="1">
      <c r="A405" s="271"/>
      <c r="B405" s="14" t="s">
        <v>30</v>
      </c>
      <c r="C405" s="32">
        <f t="shared" si="92"/>
        <v>0</v>
      </c>
      <c r="D405" s="32">
        <f t="shared" si="92"/>
        <v>10.437987999999999</v>
      </c>
      <c r="E405" s="32">
        <f t="shared" si="92"/>
        <v>25.922265999999997</v>
      </c>
      <c r="F405" s="12">
        <f t="shared" si="79"/>
        <v>-59.733504779250389</v>
      </c>
      <c r="G405" s="32">
        <f t="shared" ref="G405:I405" si="111">G236+G249+G262+G275+G288+G301+G314+G327+G340+G353+G366+G379+G392</f>
        <v>11</v>
      </c>
      <c r="H405" s="32">
        <f t="shared" si="111"/>
        <v>3323.7258449999999</v>
      </c>
      <c r="I405" s="32">
        <f t="shared" si="111"/>
        <v>0</v>
      </c>
      <c r="J405" s="32">
        <f t="shared" ref="J405:L405" si="112">J236+J249+J262+J275+J288+J301+J314+J327+J340+J353+J366+J379+J392</f>
        <v>0</v>
      </c>
      <c r="K405" s="32">
        <f t="shared" si="112"/>
        <v>0</v>
      </c>
      <c r="L405" s="32">
        <f t="shared" si="112"/>
        <v>0</v>
      </c>
      <c r="M405" s="31" t="e">
        <f t="shared" si="88"/>
        <v>#DIV/0!</v>
      </c>
      <c r="N405" s="109">
        <f>D405/D406*100</f>
        <v>5.4112047262756043E-2</v>
      </c>
    </row>
    <row r="406" spans="1:14" ht="14.25" thickBot="1">
      <c r="A406" s="272"/>
      <c r="B406" s="15" t="s">
        <v>31</v>
      </c>
      <c r="C406" s="16">
        <f t="shared" ref="C406:L406" si="113">C394+C396+C397+C398+C399+C400+C401+C402</f>
        <v>1579.415612999999</v>
      </c>
      <c r="D406" s="16">
        <f t="shared" si="113"/>
        <v>19289.582501500001</v>
      </c>
      <c r="E406" s="16">
        <f t="shared" si="113"/>
        <v>16202.558216999998</v>
      </c>
      <c r="F406" s="17">
        <f t="shared" si="79"/>
        <v>19.05269676032421</v>
      </c>
      <c r="G406" s="16">
        <f t="shared" si="113"/>
        <v>172734</v>
      </c>
      <c r="H406" s="16">
        <f t="shared" si="113"/>
        <v>25593152.272364233</v>
      </c>
      <c r="I406" s="16">
        <f t="shared" si="113"/>
        <v>15504</v>
      </c>
      <c r="J406" s="16">
        <f t="shared" si="113"/>
        <v>1074.6380439999998</v>
      </c>
      <c r="K406" s="16">
        <f t="shared" si="113"/>
        <v>7118.0132439999998</v>
      </c>
      <c r="L406" s="16">
        <f t="shared" si="113"/>
        <v>4771.2962430000007</v>
      </c>
      <c r="M406" s="16">
        <f t="shared" si="88"/>
        <v>49.184055683880089</v>
      </c>
      <c r="N406" s="110">
        <f>D406/D406*100</f>
        <v>100</v>
      </c>
    </row>
    <row r="407" spans="1:14" ht="14.25" thickTop="1"/>
    <row r="409" spans="1:14">
      <c r="A409" s="235" t="s">
        <v>120</v>
      </c>
      <c r="B409" s="235"/>
      <c r="C409" s="235"/>
      <c r="D409" s="235"/>
      <c r="E409" s="235"/>
      <c r="F409" s="235"/>
      <c r="G409" s="235"/>
      <c r="H409" s="235"/>
      <c r="I409" s="235"/>
      <c r="J409" s="235"/>
      <c r="K409" s="235"/>
      <c r="L409" s="235"/>
      <c r="M409" s="235"/>
      <c r="N409" s="235"/>
    </row>
    <row r="410" spans="1:14">
      <c r="A410" s="235"/>
      <c r="B410" s="235"/>
      <c r="C410" s="235"/>
      <c r="D410" s="235"/>
      <c r="E410" s="235"/>
      <c r="F410" s="235"/>
      <c r="G410" s="235"/>
      <c r="H410" s="235"/>
      <c r="I410" s="235"/>
      <c r="J410" s="235"/>
      <c r="K410" s="235"/>
      <c r="L410" s="235"/>
      <c r="M410" s="235"/>
      <c r="N410" s="235"/>
    </row>
    <row r="411" spans="1:14" ht="14.25" thickBot="1">
      <c r="A411" s="282" t="str">
        <f>A3</f>
        <v>财字3号表                                             （2023年8月）                                           单位：万元</v>
      </c>
      <c r="B411" s="282"/>
      <c r="C411" s="282"/>
      <c r="D411" s="282"/>
      <c r="E411" s="282"/>
      <c r="F411" s="282"/>
      <c r="G411" s="282"/>
      <c r="H411" s="282"/>
      <c r="I411" s="282"/>
      <c r="J411" s="282"/>
      <c r="K411" s="282"/>
      <c r="L411" s="282"/>
      <c r="M411" s="282"/>
      <c r="N411" s="282"/>
    </row>
    <row r="412" spans="1:14" ht="14.25" thickBot="1">
      <c r="A412" s="275" t="s">
        <v>2</v>
      </c>
      <c r="B412" s="37" t="s">
        <v>3</v>
      </c>
      <c r="C412" s="283" t="s">
        <v>4</v>
      </c>
      <c r="D412" s="283"/>
      <c r="E412" s="283"/>
      <c r="F412" s="284"/>
      <c r="G412" s="237" t="s">
        <v>5</v>
      </c>
      <c r="H412" s="284"/>
      <c r="I412" s="237" t="s">
        <v>6</v>
      </c>
      <c r="J412" s="285"/>
      <c r="K412" s="285"/>
      <c r="L412" s="285"/>
      <c r="M412" s="285"/>
      <c r="N412" s="264" t="s">
        <v>7</v>
      </c>
    </row>
    <row r="413" spans="1:14" ht="14.25" thickBot="1">
      <c r="A413" s="275"/>
      <c r="B413" s="24" t="s">
        <v>8</v>
      </c>
      <c r="C413" s="278" t="s">
        <v>9</v>
      </c>
      <c r="D413" s="278" t="s">
        <v>10</v>
      </c>
      <c r="E413" s="278" t="s">
        <v>11</v>
      </c>
      <c r="F413" s="225" t="s">
        <v>12</v>
      </c>
      <c r="G413" s="278" t="s">
        <v>13</v>
      </c>
      <c r="H413" s="278" t="s">
        <v>14</v>
      </c>
      <c r="I413" s="195" t="s">
        <v>13</v>
      </c>
      <c r="J413" s="286" t="s">
        <v>15</v>
      </c>
      <c r="K413" s="287"/>
      <c r="L413" s="288"/>
      <c r="M413" s="97" t="s">
        <v>12</v>
      </c>
      <c r="N413" s="265"/>
    </row>
    <row r="414" spans="1:14" ht="14.25" thickBot="1">
      <c r="A414" s="275"/>
      <c r="B414" s="38" t="s">
        <v>16</v>
      </c>
      <c r="C414" s="279"/>
      <c r="D414" s="279"/>
      <c r="E414" s="279"/>
      <c r="F414" s="226" t="s">
        <v>17</v>
      </c>
      <c r="G414" s="289"/>
      <c r="H414" s="289"/>
      <c r="I414" s="24" t="s">
        <v>18</v>
      </c>
      <c r="J414" s="196" t="s">
        <v>9</v>
      </c>
      <c r="K414" s="25" t="s">
        <v>10</v>
      </c>
      <c r="L414" s="196" t="s">
        <v>11</v>
      </c>
      <c r="M414" s="195" t="s">
        <v>17</v>
      </c>
      <c r="N414" s="116" t="s">
        <v>17</v>
      </c>
    </row>
    <row r="415" spans="1:14" ht="14.25" thickBot="1">
      <c r="A415" s="275"/>
      <c r="B415" s="195" t="s">
        <v>19</v>
      </c>
      <c r="C415" s="71">
        <v>467.93737999999985</v>
      </c>
      <c r="D415" s="71">
        <v>3519.0125429999998</v>
      </c>
      <c r="E415" s="71">
        <v>3155.2850600000002</v>
      </c>
      <c r="F415" s="12">
        <f t="shared" ref="F415:F423" si="114">(D415-E415)/E415*100</f>
        <v>11.527563313090946</v>
      </c>
      <c r="G415" s="75">
        <v>27429</v>
      </c>
      <c r="H415" s="75">
        <v>3067940.32</v>
      </c>
      <c r="I415" s="75">
        <v>2577</v>
      </c>
      <c r="J415" s="72">
        <v>164.67984799999999</v>
      </c>
      <c r="K415" s="72">
        <v>1445.956733</v>
      </c>
      <c r="L415" s="72">
        <v>1038.4305690000001</v>
      </c>
      <c r="M415" s="31">
        <f t="shared" ref="M415:M422" si="115">(K415-L415)/L415*100</f>
        <v>39.244430601888403</v>
      </c>
      <c r="N415" s="109">
        <f t="shared" ref="N415:N423" si="116">D415/D519*100</f>
        <v>51.587566426825184</v>
      </c>
    </row>
    <row r="416" spans="1:14" ht="14.25" thickBot="1">
      <c r="A416" s="275"/>
      <c r="B416" s="195" t="s">
        <v>20</v>
      </c>
      <c r="C416" s="71">
        <v>166.09021699999994</v>
      </c>
      <c r="D416" s="71">
        <v>1235.2011680000001</v>
      </c>
      <c r="E416" s="71">
        <v>1152.007359</v>
      </c>
      <c r="F416" s="12">
        <f t="shared" si="114"/>
        <v>7.2216386770494676</v>
      </c>
      <c r="G416" s="75">
        <v>15943</v>
      </c>
      <c r="H416" s="75">
        <v>318860</v>
      </c>
      <c r="I416" s="75">
        <v>1489</v>
      </c>
      <c r="J416" s="72">
        <v>82.959654999999998</v>
      </c>
      <c r="K416" s="72">
        <v>563.372254</v>
      </c>
      <c r="L416" s="72">
        <v>397.97936800000002</v>
      </c>
      <c r="M416" s="31">
        <f t="shared" si="115"/>
        <v>41.558155848923292</v>
      </c>
      <c r="N416" s="109">
        <f t="shared" si="116"/>
        <v>51.922911963317695</v>
      </c>
    </row>
    <row r="417" spans="1:14" ht="14.25" thickBot="1">
      <c r="A417" s="275"/>
      <c r="B417" s="195" t="s">
        <v>21</v>
      </c>
      <c r="C417" s="71">
        <v>8.2829749999999649</v>
      </c>
      <c r="D417" s="71">
        <v>402.49410599999999</v>
      </c>
      <c r="E417" s="71">
        <v>113.169095</v>
      </c>
      <c r="F417" s="12">
        <f t="shared" si="114"/>
        <v>255.65726314238</v>
      </c>
      <c r="G417" s="75">
        <v>223</v>
      </c>
      <c r="H417" s="75">
        <v>190828.91</v>
      </c>
      <c r="I417" s="75">
        <v>74</v>
      </c>
      <c r="J417" s="72">
        <v>6.0394000000000148</v>
      </c>
      <c r="K417" s="72">
        <v>108.05731100000001</v>
      </c>
      <c r="L417" s="72">
        <v>13.14456</v>
      </c>
      <c r="M417" s="31">
        <f t="shared" si="115"/>
        <v>722.06868088395515</v>
      </c>
      <c r="N417" s="109">
        <f t="shared" si="116"/>
        <v>80.474182097770409</v>
      </c>
    </row>
    <row r="418" spans="1:14" ht="14.25" thickBot="1">
      <c r="A418" s="275"/>
      <c r="B418" s="195" t="s">
        <v>22</v>
      </c>
      <c r="C418" s="71">
        <v>32.99623200000002</v>
      </c>
      <c r="D418" s="71">
        <v>280.27174400000001</v>
      </c>
      <c r="E418" s="71">
        <v>212.54296500000001</v>
      </c>
      <c r="F418" s="12">
        <f t="shared" si="114"/>
        <v>31.865923673361763</v>
      </c>
      <c r="G418" s="75">
        <v>24842</v>
      </c>
      <c r="H418" s="75">
        <v>189809.3</v>
      </c>
      <c r="I418" s="75">
        <v>981</v>
      </c>
      <c r="J418" s="72">
        <v>12.942999999999984</v>
      </c>
      <c r="K418" s="72">
        <v>107.91379599999999</v>
      </c>
      <c r="L418" s="72">
        <v>94.069950000000006</v>
      </c>
      <c r="M418" s="31">
        <f t="shared" si="115"/>
        <v>14.716544443788887</v>
      </c>
      <c r="N418" s="109">
        <f t="shared" si="116"/>
        <v>51.248711229193297</v>
      </c>
    </row>
    <row r="419" spans="1:14" ht="14.25" thickBot="1">
      <c r="A419" s="275"/>
      <c r="B419" s="195" t="s">
        <v>23</v>
      </c>
      <c r="C419" s="71">
        <v>0.77183500000000027</v>
      </c>
      <c r="D419" s="71">
        <v>5.9193440000000006</v>
      </c>
      <c r="E419" s="71">
        <v>13.455495000000001</v>
      </c>
      <c r="F419" s="12">
        <f t="shared" si="114"/>
        <v>-56.007980382735823</v>
      </c>
      <c r="G419" s="75">
        <v>47</v>
      </c>
      <c r="H419" s="75">
        <v>443.19</v>
      </c>
      <c r="I419" s="75">
        <v>3</v>
      </c>
      <c r="J419" s="72">
        <v>0</v>
      </c>
      <c r="K419" s="72">
        <v>3.1455380000000002</v>
      </c>
      <c r="L419" s="72"/>
      <c r="M419" s="31" t="e">
        <f t="shared" si="115"/>
        <v>#DIV/0!</v>
      </c>
      <c r="N419" s="109">
        <f t="shared" si="116"/>
        <v>86.048545771052062</v>
      </c>
    </row>
    <row r="420" spans="1:14" ht="14.25" thickBot="1">
      <c r="A420" s="275"/>
      <c r="B420" s="195" t="s">
        <v>24</v>
      </c>
      <c r="C420" s="71">
        <v>66.379413</v>
      </c>
      <c r="D420" s="71">
        <v>331.87308899999999</v>
      </c>
      <c r="E420" s="71">
        <v>707.70862999999997</v>
      </c>
      <c r="F420" s="12">
        <f t="shared" si="114"/>
        <v>-53.105971167823682</v>
      </c>
      <c r="G420" s="75">
        <v>362</v>
      </c>
      <c r="H420" s="75">
        <v>124605.04</v>
      </c>
      <c r="I420" s="75">
        <v>43</v>
      </c>
      <c r="J420" s="72">
        <v>0.3847050000000003</v>
      </c>
      <c r="K420" s="72">
        <v>14.228232</v>
      </c>
      <c r="L420" s="72">
        <v>602.43003799999997</v>
      </c>
      <c r="M420" s="31">
        <f t="shared" si="115"/>
        <v>-97.638193466043603</v>
      </c>
      <c r="N420" s="109">
        <f t="shared" si="116"/>
        <v>63.730641011403989</v>
      </c>
    </row>
    <row r="421" spans="1:14" ht="14.25" thickBot="1">
      <c r="A421" s="275"/>
      <c r="B421" s="195" t="s">
        <v>25</v>
      </c>
      <c r="C421" s="71">
        <v>0</v>
      </c>
      <c r="D421" s="71">
        <v>3158.4656890000001</v>
      </c>
      <c r="E421" s="71">
        <v>2504.255733</v>
      </c>
      <c r="F421" s="12">
        <f t="shared" si="114"/>
        <v>26.123927655594599</v>
      </c>
      <c r="G421" s="75">
        <v>333</v>
      </c>
      <c r="H421" s="75">
        <v>247052.97</v>
      </c>
      <c r="I421" s="75">
        <v>504</v>
      </c>
      <c r="J421" s="72">
        <v>296.13855999999987</v>
      </c>
      <c r="K421" s="72">
        <v>1159.3428349999999</v>
      </c>
      <c r="L421" s="72">
        <v>865.75614099999996</v>
      </c>
      <c r="M421" s="31">
        <f t="shared" si="115"/>
        <v>33.911014903213946</v>
      </c>
      <c r="N421" s="109">
        <f t="shared" si="116"/>
        <v>52.378811201978259</v>
      </c>
    </row>
    <row r="422" spans="1:14" ht="14.25" thickBot="1">
      <c r="A422" s="275"/>
      <c r="B422" s="195" t="s">
        <v>26</v>
      </c>
      <c r="C422" s="71">
        <v>41.255299000000036</v>
      </c>
      <c r="D422" s="71">
        <v>654.39332300000001</v>
      </c>
      <c r="E422" s="71">
        <v>407.04758500000003</v>
      </c>
      <c r="F422" s="12">
        <f t="shared" si="114"/>
        <v>60.765804076690429</v>
      </c>
      <c r="G422" s="75">
        <v>35235</v>
      </c>
      <c r="H422" s="75">
        <v>3214920</v>
      </c>
      <c r="I422" s="75">
        <v>277</v>
      </c>
      <c r="J422" s="72">
        <v>56.488012999999995</v>
      </c>
      <c r="K422" s="72">
        <v>149.307964</v>
      </c>
      <c r="L422" s="72">
        <v>71.333744999999993</v>
      </c>
      <c r="M422" s="31">
        <f t="shared" si="115"/>
        <v>109.30902197830777</v>
      </c>
      <c r="N422" s="109">
        <f t="shared" si="116"/>
        <v>59.612113918031859</v>
      </c>
    </row>
    <row r="423" spans="1:14" ht="14.25" thickBot="1">
      <c r="A423" s="275"/>
      <c r="B423" s="195" t="s">
        <v>27</v>
      </c>
      <c r="C423" s="71">
        <v>0</v>
      </c>
      <c r="D423" s="71">
        <v>81.7</v>
      </c>
      <c r="E423" s="71">
        <v>22.3</v>
      </c>
      <c r="F423" s="12">
        <f t="shared" si="114"/>
        <v>266.3677130044843</v>
      </c>
      <c r="G423" s="75">
        <v>19</v>
      </c>
      <c r="H423" s="75">
        <v>36545.01</v>
      </c>
      <c r="I423" s="75">
        <v>0</v>
      </c>
      <c r="J423" s="72"/>
      <c r="K423" s="72"/>
      <c r="L423" s="72"/>
      <c r="M423" s="31"/>
      <c r="N423" s="109">
        <f t="shared" si="116"/>
        <v>99.684153748153463</v>
      </c>
    </row>
    <row r="424" spans="1:14" ht="14.25" thickBot="1">
      <c r="A424" s="275"/>
      <c r="B424" s="14" t="s">
        <v>28</v>
      </c>
      <c r="C424" s="71"/>
      <c r="D424" s="71"/>
      <c r="E424" s="71"/>
      <c r="F424" s="12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75"/>
      <c r="B425" s="14" t="s">
        <v>29</v>
      </c>
      <c r="C425" s="71">
        <v>0</v>
      </c>
      <c r="D425" s="71">
        <v>72.386302999999998</v>
      </c>
      <c r="E425" s="71">
        <v>3.575472</v>
      </c>
      <c r="F425" s="12">
        <f>(D425-E425)/E425*100</f>
        <v>1924.5243984570425</v>
      </c>
      <c r="G425" s="75">
        <v>5</v>
      </c>
      <c r="H425" s="75">
        <v>33494.050000000003</v>
      </c>
      <c r="I425" s="75">
        <v>0</v>
      </c>
      <c r="J425" s="72"/>
      <c r="K425" s="72"/>
      <c r="L425" s="72"/>
      <c r="M425" s="31"/>
      <c r="N425" s="109">
        <f>D425/D529*100</f>
        <v>100</v>
      </c>
    </row>
    <row r="426" spans="1:14" ht="14.25" thickBot="1">
      <c r="A426" s="275"/>
      <c r="B426" s="14" t="s">
        <v>30</v>
      </c>
      <c r="C426" s="71">
        <v>0</v>
      </c>
      <c r="D426" s="71">
        <v>9.3171080000000011</v>
      </c>
      <c r="E426" s="71">
        <v>18.727392999999999</v>
      </c>
      <c r="F426" s="12"/>
      <c r="G426" s="75">
        <v>14</v>
      </c>
      <c r="H426" s="75">
        <v>3050.96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76"/>
      <c r="B427" s="15" t="s">
        <v>31</v>
      </c>
      <c r="C427" s="16">
        <f>C415+C417+C418+C419+C420+C421+C422+C423</f>
        <v>617.62313399999982</v>
      </c>
      <c r="D427" s="16">
        <f t="shared" ref="D427:L427" si="117">D415+D417+D418+D419+D420+D421+D422+D423</f>
        <v>8434.1298380000007</v>
      </c>
      <c r="E427" s="16">
        <f t="shared" si="117"/>
        <v>7135.7645630000006</v>
      </c>
      <c r="F427" s="17">
        <f>(D427-E427)/E427*100</f>
        <v>18.195180958354719</v>
      </c>
      <c r="G427" s="16">
        <f t="shared" si="117"/>
        <v>88490</v>
      </c>
      <c r="H427" s="16">
        <f t="shared" si="117"/>
        <v>7072144.7400000002</v>
      </c>
      <c r="I427" s="16">
        <f t="shared" si="117"/>
        <v>4459</v>
      </c>
      <c r="J427" s="16">
        <f t="shared" si="117"/>
        <v>536.67352599999981</v>
      </c>
      <c r="K427" s="16">
        <f t="shared" si="117"/>
        <v>2987.952409</v>
      </c>
      <c r="L427" s="16">
        <f t="shared" si="117"/>
        <v>2685.1650030000001</v>
      </c>
      <c r="M427" s="16">
        <f t="shared" ref="M427:M430" si="118">(K427-L427)/L427*100</f>
        <v>11.276305391352516</v>
      </c>
      <c r="N427" s="110">
        <f>D427/D531*100</f>
        <v>54.044660593500936</v>
      </c>
    </row>
    <row r="428" spans="1:14" ht="15" thickTop="1" thickBot="1">
      <c r="A428" s="275" t="s">
        <v>32</v>
      </c>
      <c r="B428" s="195" t="s">
        <v>19</v>
      </c>
      <c r="C428" s="19">
        <v>94.984441000000004</v>
      </c>
      <c r="D428" s="19">
        <v>814.62837500000001</v>
      </c>
      <c r="E428" s="19">
        <v>714.96038599999997</v>
      </c>
      <c r="F428" s="12">
        <f>(D428-E428)/E428*100</f>
        <v>13.940351235068293</v>
      </c>
      <c r="G428" s="20">
        <v>5802</v>
      </c>
      <c r="H428" s="20">
        <v>750249.7182</v>
      </c>
      <c r="I428" s="20">
        <v>842</v>
      </c>
      <c r="J428" s="19">
        <v>69.713262999999898</v>
      </c>
      <c r="K428" s="20">
        <v>516.83526900000004</v>
      </c>
      <c r="L428" s="20">
        <v>268.54283400000003</v>
      </c>
      <c r="M428" s="31">
        <f t="shared" si="118"/>
        <v>92.459154951794389</v>
      </c>
      <c r="N428" s="109">
        <f>D428/D519*100</f>
        <v>11.942184034576533</v>
      </c>
    </row>
    <row r="429" spans="1:14" ht="14.25" thickBot="1">
      <c r="A429" s="275"/>
      <c r="B429" s="195" t="s">
        <v>20</v>
      </c>
      <c r="C429" s="20">
        <v>34.476582999999998</v>
      </c>
      <c r="D429" s="20">
        <v>261.16628400000002</v>
      </c>
      <c r="E429" s="20">
        <v>241.333968</v>
      </c>
      <c r="F429" s="12">
        <f>(D429-E429)/E429*100</f>
        <v>8.2177888858148727</v>
      </c>
      <c r="G429" s="20">
        <v>2870</v>
      </c>
      <c r="H429" s="20">
        <v>56920</v>
      </c>
      <c r="I429" s="21">
        <v>487</v>
      </c>
      <c r="J429" s="20">
        <v>47.024538999999997</v>
      </c>
      <c r="K429" s="20">
        <v>256.57632100000001</v>
      </c>
      <c r="L429" s="20">
        <v>84.882388000000006</v>
      </c>
      <c r="M429" s="31">
        <f t="shared" si="118"/>
        <v>202.27274119573545</v>
      </c>
      <c r="N429" s="109">
        <f>D429/D520*100</f>
        <v>10.978384997704948</v>
      </c>
    </row>
    <row r="430" spans="1:14" ht="14.25" thickBot="1">
      <c r="A430" s="275"/>
      <c r="B430" s="195" t="s">
        <v>21</v>
      </c>
      <c r="C430" s="20">
        <v>22.641508999999999</v>
      </c>
      <c r="D430" s="20">
        <v>22.642264000000001</v>
      </c>
      <c r="E430" s="20">
        <v>24.446475</v>
      </c>
      <c r="F430" s="12">
        <f>(D430-E430)/E430*100</f>
        <v>-7.3802501178595232</v>
      </c>
      <c r="G430" s="20">
        <v>2</v>
      </c>
      <c r="H430" s="20">
        <v>24000.938754999999</v>
      </c>
      <c r="I430" s="20">
        <v>2</v>
      </c>
      <c r="J430" s="20">
        <v>0.58860000000000001</v>
      </c>
      <c r="K430" s="20">
        <v>0.58860000000000001</v>
      </c>
      <c r="L430" s="20"/>
      <c r="M430" s="31" t="e">
        <f t="shared" si="118"/>
        <v>#DIV/0!</v>
      </c>
      <c r="N430" s="109">
        <f>D430/D521*100</f>
        <v>4.5270667298710494</v>
      </c>
    </row>
    <row r="431" spans="1:14" ht="14.25" thickBot="1">
      <c r="A431" s="275"/>
      <c r="B431" s="195" t="s">
        <v>22</v>
      </c>
      <c r="C431" s="20">
        <v>4.2984489999999997</v>
      </c>
      <c r="D431" s="20">
        <v>34.294919999999998</v>
      </c>
      <c r="E431" s="20">
        <v>18.139745000000001</v>
      </c>
      <c r="F431" s="12">
        <f>(D431-E431)/E431*100</f>
        <v>89.059548521768065</v>
      </c>
      <c r="G431" s="20">
        <v>1574</v>
      </c>
      <c r="H431" s="20">
        <v>52874.25</v>
      </c>
      <c r="I431" s="20">
        <v>6</v>
      </c>
      <c r="J431" s="20">
        <v>6.5000000000001307E-2</v>
      </c>
      <c r="K431" s="20">
        <v>14.021451000000001</v>
      </c>
      <c r="L431" s="20">
        <v>26.518077999999999</v>
      </c>
      <c r="M431" s="31"/>
      <c r="N431" s="109">
        <f>D431/D522*100</f>
        <v>6.2709512797275977</v>
      </c>
    </row>
    <row r="432" spans="1:14" ht="14.25" thickBot="1">
      <c r="A432" s="275"/>
      <c r="B432" s="195" t="s">
        <v>23</v>
      </c>
      <c r="C432" s="20"/>
      <c r="D432" s="20"/>
      <c r="E432" s="20"/>
      <c r="F432" s="12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75"/>
      <c r="B433" s="195" t="s">
        <v>24</v>
      </c>
      <c r="C433" s="20">
        <v>2.4150839999999998</v>
      </c>
      <c r="D433" s="20">
        <v>27.467692</v>
      </c>
      <c r="E433" s="20">
        <v>40.809542</v>
      </c>
      <c r="F433" s="12">
        <f>(D433-E433)/E433*100</f>
        <v>-32.692966757627424</v>
      </c>
      <c r="G433" s="20">
        <v>555</v>
      </c>
      <c r="H433" s="20">
        <v>126211</v>
      </c>
      <c r="I433" s="20">
        <v>6</v>
      </c>
      <c r="J433" s="20">
        <v>4.6647949999999998</v>
      </c>
      <c r="K433" s="20">
        <v>77.575473000000002</v>
      </c>
      <c r="L433" s="20">
        <v>34.241042999999998</v>
      </c>
      <c r="M433" s="31">
        <f>(K433-L433)/L433*100</f>
        <v>126.55698017142763</v>
      </c>
      <c r="N433" s="109">
        <f>D433/D524*100</f>
        <v>5.2747079419380496</v>
      </c>
    </row>
    <row r="434" spans="1:14" ht="14.25" thickBot="1">
      <c r="A434" s="275"/>
      <c r="B434" s="195" t="s">
        <v>25</v>
      </c>
      <c r="C434" s="22">
        <v>10.0458</v>
      </c>
      <c r="D434" s="22">
        <v>2000.6116030000001</v>
      </c>
      <c r="E434" s="22">
        <v>1274.1004129999999</v>
      </c>
      <c r="F434" s="12">
        <f>(D434-E434)/E434*100</f>
        <v>57.02150180528983</v>
      </c>
      <c r="G434" s="22">
        <v>837</v>
      </c>
      <c r="H434" s="22">
        <v>95330.582970000003</v>
      </c>
      <c r="I434" s="22">
        <v>1913</v>
      </c>
      <c r="J434" s="22">
        <v>82.570408999999998</v>
      </c>
      <c r="K434" s="22">
        <v>214.31785099999999</v>
      </c>
      <c r="L434" s="22">
        <v>27.655944999999999</v>
      </c>
      <c r="M434" s="31"/>
      <c r="N434" s="109">
        <f>D434/D525*100</f>
        <v>33.177393000334121</v>
      </c>
    </row>
    <row r="435" spans="1:14" ht="14.25" thickBot="1">
      <c r="A435" s="275"/>
      <c r="B435" s="195" t="s">
        <v>26</v>
      </c>
      <c r="C435" s="20">
        <v>3.28</v>
      </c>
      <c r="D435" s="20">
        <v>32.659999999999997</v>
      </c>
      <c r="E435" s="20">
        <v>30.2</v>
      </c>
      <c r="F435" s="12">
        <f>(D435-E435)/E435*100</f>
        <v>8.1456953642384011</v>
      </c>
      <c r="G435" s="20">
        <v>9514</v>
      </c>
      <c r="H435" s="20">
        <v>962318.4</v>
      </c>
      <c r="I435" s="20">
        <v>1160</v>
      </c>
      <c r="J435" s="20">
        <v>-2.6325139999999898</v>
      </c>
      <c r="K435" s="20">
        <v>85.256991999999997</v>
      </c>
      <c r="L435" s="20">
        <v>358.65666800000002</v>
      </c>
      <c r="M435" s="31">
        <f>(K435-L435)/L435*100</f>
        <v>-76.228800519610019</v>
      </c>
      <c r="N435" s="109">
        <f>D435/D526*100</f>
        <v>2.9751703939114309</v>
      </c>
    </row>
    <row r="436" spans="1:14" ht="14.25" thickBot="1">
      <c r="A436" s="275"/>
      <c r="B436" s="195" t="s">
        <v>27</v>
      </c>
      <c r="C436" s="20"/>
      <c r="D436" s="20"/>
      <c r="E436" s="20"/>
      <c r="F436" s="12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75"/>
      <c r="B437" s="14" t="s">
        <v>28</v>
      </c>
      <c r="C437" s="40"/>
      <c r="D437" s="40"/>
      <c r="E437" s="40"/>
      <c r="F437" s="12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75"/>
      <c r="B438" s="14" t="s">
        <v>29</v>
      </c>
      <c r="C438" s="40"/>
      <c r="D438" s="40"/>
      <c r="E438" s="40"/>
      <c r="F438" s="12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75"/>
      <c r="B439" s="14" t="s">
        <v>30</v>
      </c>
      <c r="C439" s="40"/>
      <c r="D439" s="40"/>
      <c r="E439" s="40"/>
      <c r="F439" s="12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76"/>
      <c r="B440" s="15" t="s">
        <v>31</v>
      </c>
      <c r="C440" s="16">
        <f t="shared" ref="C440:L440" si="119">C428+C430+C431+C432+C433+C434+C435+C436</f>
        <v>137.66528300000002</v>
      </c>
      <c r="D440" s="16">
        <f t="shared" si="119"/>
        <v>2932.304854</v>
      </c>
      <c r="E440" s="16">
        <f t="shared" si="119"/>
        <v>2102.6565609999998</v>
      </c>
      <c r="F440" s="17">
        <f>(D440-E440)/E440*100</f>
        <v>39.457147134167684</v>
      </c>
      <c r="G440" s="16">
        <f t="shared" si="119"/>
        <v>18284</v>
      </c>
      <c r="H440" s="16">
        <f t="shared" si="119"/>
        <v>2010984.8899250003</v>
      </c>
      <c r="I440" s="16">
        <f t="shared" si="119"/>
        <v>3929</v>
      </c>
      <c r="J440" s="16">
        <f t="shared" si="119"/>
        <v>154.96955299999991</v>
      </c>
      <c r="K440" s="16">
        <f t="shared" si="119"/>
        <v>908.59563600000001</v>
      </c>
      <c r="L440" s="16">
        <f t="shared" si="119"/>
        <v>715.61456799999996</v>
      </c>
      <c r="M440" s="16">
        <f t="shared" ref="M440:M444" si="120">(K440-L440)/L440*100</f>
        <v>26.967179907941734</v>
      </c>
      <c r="N440" s="110">
        <f>D440/D531*100</f>
        <v>18.78977720702067</v>
      </c>
    </row>
    <row r="441" spans="1:14" ht="14.25" thickTop="1">
      <c r="A441" s="241" t="s">
        <v>33</v>
      </c>
      <c r="B441" s="18" t="s">
        <v>19</v>
      </c>
      <c r="C441" s="105">
        <v>140.13794299999995</v>
      </c>
      <c r="D441" s="105">
        <v>1123.2452490000001</v>
      </c>
      <c r="E441" s="91">
        <v>1126.6093249999999</v>
      </c>
      <c r="F441" s="201">
        <f>(D441-E441)/E441*100</f>
        <v>-0.29860182454994694</v>
      </c>
      <c r="G441" s="72">
        <v>8788</v>
      </c>
      <c r="H441" s="72">
        <v>1886244.4847709984</v>
      </c>
      <c r="I441" s="72">
        <v>336</v>
      </c>
      <c r="J441" s="72">
        <v>66.67</v>
      </c>
      <c r="K441" s="72">
        <v>217</v>
      </c>
      <c r="L441" s="72">
        <v>356</v>
      </c>
      <c r="M441" s="111">
        <f t="shared" si="120"/>
        <v>-39.044943820224717</v>
      </c>
      <c r="N441" s="112">
        <f t="shared" ref="N441:N446" si="121">D441/D519*100</f>
        <v>16.466405898912793</v>
      </c>
    </row>
    <row r="442" spans="1:14">
      <c r="A442" s="232"/>
      <c r="B442" s="195" t="s">
        <v>20</v>
      </c>
      <c r="C442" s="105">
        <v>49.072709000000032</v>
      </c>
      <c r="D442" s="105">
        <v>366.16805900000003</v>
      </c>
      <c r="E442" s="91">
        <v>375.16525999999999</v>
      </c>
      <c r="F442" s="12">
        <f>(D442-E442)/E442*100</f>
        <v>-2.3981967306887535</v>
      </c>
      <c r="G442" s="72">
        <v>4463</v>
      </c>
      <c r="H442" s="72">
        <v>89260</v>
      </c>
      <c r="I442" s="72">
        <v>261</v>
      </c>
      <c r="J442" s="72">
        <v>45.8</v>
      </c>
      <c r="K442" s="72">
        <v>106</v>
      </c>
      <c r="L442" s="72">
        <v>151</v>
      </c>
      <c r="M442" s="31">
        <f t="shared" si="120"/>
        <v>-29.80132450331126</v>
      </c>
      <c r="N442" s="109">
        <f t="shared" si="121"/>
        <v>15.392239243118919</v>
      </c>
    </row>
    <row r="443" spans="1:14">
      <c r="A443" s="232"/>
      <c r="B443" s="195" t="s">
        <v>21</v>
      </c>
      <c r="C443" s="105">
        <v>0.85709699999999955</v>
      </c>
      <c r="D443" s="105">
        <v>29.268377999999998</v>
      </c>
      <c r="E443" s="91">
        <v>30.096097999999998</v>
      </c>
      <c r="F443" s="12">
        <f>(D443-E443)/E443*100</f>
        <v>-2.750256860540524</v>
      </c>
      <c r="G443" s="72">
        <v>548</v>
      </c>
      <c r="H443" s="72">
        <v>58630.214529999968</v>
      </c>
      <c r="I443" s="72">
        <v>6</v>
      </c>
      <c r="J443" s="72">
        <v>0</v>
      </c>
      <c r="K443" s="72">
        <v>1.632655</v>
      </c>
      <c r="L443" s="72">
        <v>3</v>
      </c>
      <c r="M443" s="31">
        <f t="shared" si="120"/>
        <v>-45.578166666666668</v>
      </c>
      <c r="N443" s="109">
        <f t="shared" si="121"/>
        <v>5.8518839052971803</v>
      </c>
    </row>
    <row r="444" spans="1:14">
      <c r="A444" s="232"/>
      <c r="B444" s="195" t="s">
        <v>22</v>
      </c>
      <c r="C444" s="105">
        <v>0.57753800000000144</v>
      </c>
      <c r="D444" s="105">
        <v>6.7304620000000011</v>
      </c>
      <c r="E444" s="91">
        <v>13.381067999999999</v>
      </c>
      <c r="F444" s="12">
        <f>(D444-E444)/E444*100</f>
        <v>-49.701608272224597</v>
      </c>
      <c r="G444" s="72">
        <v>144</v>
      </c>
      <c r="H444" s="72">
        <v>15004.009999999997</v>
      </c>
      <c r="I444" s="72">
        <v>9</v>
      </c>
      <c r="J444" s="72">
        <v>2</v>
      </c>
      <c r="K444" s="72">
        <v>3</v>
      </c>
      <c r="L444" s="72">
        <v>10</v>
      </c>
      <c r="M444" s="31">
        <f t="shared" si="120"/>
        <v>-70</v>
      </c>
      <c r="N444" s="109">
        <f t="shared" si="121"/>
        <v>1.2306895392104129</v>
      </c>
    </row>
    <row r="445" spans="1:14">
      <c r="A445" s="232"/>
      <c r="B445" s="195" t="s">
        <v>23</v>
      </c>
      <c r="C445" s="105">
        <v>9.4339999999999979E-3</v>
      </c>
      <c r="D445" s="105">
        <v>0.16368199999999999</v>
      </c>
      <c r="E445" s="91">
        <v>2.8301999999999997E-2</v>
      </c>
      <c r="F445" s="12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21"/>
        <v>2.3794187445259714</v>
      </c>
    </row>
    <row r="446" spans="1:14">
      <c r="A446" s="232"/>
      <c r="B446" s="195" t="s">
        <v>24</v>
      </c>
      <c r="C446" s="105">
        <v>0.85156399999999621</v>
      </c>
      <c r="D446" s="105">
        <v>58.486171000000006</v>
      </c>
      <c r="E446" s="91">
        <v>62.541304999999994</v>
      </c>
      <c r="F446" s="12">
        <f>(D446-E446)/E446*100</f>
        <v>-6.4839293008036663</v>
      </c>
      <c r="G446" s="72">
        <v>79</v>
      </c>
      <c r="H446" s="72">
        <v>36075.372259999996</v>
      </c>
      <c r="I446" s="72">
        <v>6</v>
      </c>
      <c r="J446" s="72">
        <v>0.15</v>
      </c>
      <c r="K446" s="72">
        <v>0.43995000000000001</v>
      </c>
      <c r="L446" s="72">
        <v>2</v>
      </c>
      <c r="M446" s="31"/>
      <c r="N446" s="109">
        <f t="shared" si="121"/>
        <v>11.231284764196674</v>
      </c>
    </row>
    <row r="447" spans="1:14">
      <c r="A447" s="232"/>
      <c r="B447" s="195" t="s">
        <v>25</v>
      </c>
      <c r="C447" s="105">
        <v>0</v>
      </c>
      <c r="D447" s="105">
        <v>0</v>
      </c>
      <c r="E447" s="91">
        <v>0</v>
      </c>
      <c r="F447" s="12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32"/>
      <c r="B448" s="195" t="s">
        <v>26</v>
      </c>
      <c r="C448" s="105">
        <v>26.021601000000089</v>
      </c>
      <c r="D448" s="105">
        <v>139.81645899999995</v>
      </c>
      <c r="E448" s="91">
        <v>160.78810399999995</v>
      </c>
      <c r="F448" s="12">
        <f>(D448-E448)/E448*100</f>
        <v>-13.043032710927422</v>
      </c>
      <c r="G448" s="72">
        <v>4289</v>
      </c>
      <c r="H448" s="72">
        <v>3401800.3725000974</v>
      </c>
      <c r="I448" s="72">
        <v>4</v>
      </c>
      <c r="J448" s="72">
        <v>0.40989999999999999</v>
      </c>
      <c r="K448" s="72">
        <v>0.40989999999999999</v>
      </c>
      <c r="L448" s="72">
        <v>7.35</v>
      </c>
      <c r="M448" s="31">
        <f>(K448-L448)/L448*100</f>
        <v>-94.423129251700672</v>
      </c>
      <c r="N448" s="109">
        <f>D448/D526*100</f>
        <v>12.736613270004021</v>
      </c>
    </row>
    <row r="449" spans="1:14">
      <c r="A449" s="232"/>
      <c r="B449" s="195" t="s">
        <v>27</v>
      </c>
      <c r="C449" s="105">
        <v>0</v>
      </c>
      <c r="D449" s="105">
        <v>0</v>
      </c>
      <c r="E449" s="91">
        <v>0</v>
      </c>
      <c r="F449" s="12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32"/>
      <c r="B450" s="14" t="s">
        <v>28</v>
      </c>
      <c r="C450" s="105">
        <v>0</v>
      </c>
      <c r="D450" s="105"/>
      <c r="E450" s="91">
        <v>0</v>
      </c>
      <c r="F450" s="12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32"/>
      <c r="B451" s="14" t="s">
        <v>29</v>
      </c>
      <c r="C451" s="105">
        <v>0</v>
      </c>
      <c r="D451" s="105"/>
      <c r="E451" s="91">
        <v>0</v>
      </c>
      <c r="F451" s="12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32"/>
      <c r="B452" s="14" t="s">
        <v>30</v>
      </c>
      <c r="C452" s="105">
        <v>0</v>
      </c>
      <c r="D452" s="105">
        <v>0</v>
      </c>
      <c r="E452" s="91">
        <v>0</v>
      </c>
      <c r="F452" s="12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30"/>
      <c r="B453" s="15" t="s">
        <v>31</v>
      </c>
      <c r="C453" s="16">
        <f t="shared" ref="C453:L453" si="122">C441+C443+C444+C445+C446+C447+C448+C449</f>
        <v>168.45517700000005</v>
      </c>
      <c r="D453" s="16">
        <f t="shared" si="122"/>
        <v>1357.710401</v>
      </c>
      <c r="E453" s="16">
        <f t="shared" si="122"/>
        <v>1393.4442019999997</v>
      </c>
      <c r="F453" s="17">
        <f>(D453-E453)/E453*100</f>
        <v>-2.5644228128195721</v>
      </c>
      <c r="G453" s="16">
        <f t="shared" si="122"/>
        <v>13848</v>
      </c>
      <c r="H453" s="16">
        <f t="shared" si="122"/>
        <v>5397754.4540610956</v>
      </c>
      <c r="I453" s="16">
        <f t="shared" si="122"/>
        <v>361</v>
      </c>
      <c r="J453" s="16">
        <f t="shared" si="122"/>
        <v>69.229900000000001</v>
      </c>
      <c r="K453" s="16">
        <f t="shared" si="122"/>
        <v>222.482505</v>
      </c>
      <c r="L453" s="16">
        <f t="shared" si="122"/>
        <v>378.35</v>
      </c>
      <c r="M453" s="16">
        <f t="shared" ref="M453:M455" si="123">(K453-L453)/L453*100</f>
        <v>-41.196641998149865</v>
      </c>
      <c r="N453" s="110">
        <f>D453/D531*100</f>
        <v>8.7000080880555988</v>
      </c>
    </row>
    <row r="454" spans="1:14" ht="14.25" thickTop="1">
      <c r="A454" s="232" t="s">
        <v>34</v>
      </c>
      <c r="B454" s="195" t="s">
        <v>19</v>
      </c>
      <c r="C454" s="32">
        <v>38.574384000000002</v>
      </c>
      <c r="D454" s="32">
        <v>257.14428400000003</v>
      </c>
      <c r="E454" s="32">
        <v>202.72484499999999</v>
      </c>
      <c r="F454" s="12">
        <f>(D454-E454)/E454*100</f>
        <v>26.843990927703036</v>
      </c>
      <c r="G454" s="121">
        <v>1651</v>
      </c>
      <c r="H454" s="121">
        <v>173025.138462</v>
      </c>
      <c r="I454" s="121">
        <v>61</v>
      </c>
      <c r="J454" s="121">
        <v>10.952935</v>
      </c>
      <c r="K454" s="121">
        <v>114.329796</v>
      </c>
      <c r="L454" s="121">
        <v>71.238370000000003</v>
      </c>
      <c r="M454" s="31">
        <f t="shared" si="123"/>
        <v>60.489067899784899</v>
      </c>
      <c r="N454" s="109">
        <f>D454/D519*100</f>
        <v>3.7696506250072788</v>
      </c>
    </row>
    <row r="455" spans="1:14">
      <c r="A455" s="232"/>
      <c r="B455" s="195" t="s">
        <v>20</v>
      </c>
      <c r="C455" s="31">
        <v>12.043240000000001</v>
      </c>
      <c r="D455" s="31">
        <v>90.708701000000005</v>
      </c>
      <c r="E455" s="31">
        <v>72.389013000000006</v>
      </c>
      <c r="F455" s="12">
        <f>(D455-E455)/E455*100</f>
        <v>25.307276948229696</v>
      </c>
      <c r="G455" s="121">
        <v>870</v>
      </c>
      <c r="H455" s="121">
        <v>17260</v>
      </c>
      <c r="I455" s="121">
        <v>28</v>
      </c>
      <c r="J455" s="121">
        <v>4.8345250000000002</v>
      </c>
      <c r="K455" s="121">
        <v>58.536681000000002</v>
      </c>
      <c r="L455" s="121">
        <v>30.428992999999998</v>
      </c>
      <c r="M455" s="31">
        <f t="shared" si="123"/>
        <v>92.371403812147207</v>
      </c>
      <c r="N455" s="109">
        <f>D455/D520*100</f>
        <v>3.8130306369091032</v>
      </c>
    </row>
    <row r="456" spans="1:14">
      <c r="A456" s="232"/>
      <c r="B456" s="195" t="s">
        <v>21</v>
      </c>
      <c r="C456" s="31">
        <v>0.117925</v>
      </c>
      <c r="D456" s="31">
        <v>39.218738000000002</v>
      </c>
      <c r="E456" s="31">
        <v>10.212401</v>
      </c>
      <c r="F456" s="12">
        <f>(D456-E456)/E456*100</f>
        <v>284.03053307444549</v>
      </c>
      <c r="G456" s="121">
        <v>88</v>
      </c>
      <c r="H456" s="121">
        <v>30505.302100000001</v>
      </c>
      <c r="I456" s="121">
        <v>12</v>
      </c>
      <c r="J456" s="121">
        <v>7.3425000000000002</v>
      </c>
      <c r="K456" s="121">
        <v>18.479399999999998</v>
      </c>
      <c r="L456" s="121">
        <v>2.2280000000000002</v>
      </c>
      <c r="M456" s="31"/>
      <c r="N456" s="109">
        <f>D456/D521*100</f>
        <v>7.8413467834899135</v>
      </c>
    </row>
    <row r="457" spans="1:14">
      <c r="A457" s="232"/>
      <c r="B457" s="195" t="s">
        <v>22</v>
      </c>
      <c r="C457" s="31">
        <v>4.3989000000000003</v>
      </c>
      <c r="D457" s="31">
        <v>44.819332000000003</v>
      </c>
      <c r="E457" s="31">
        <v>44.504882000000002</v>
      </c>
      <c r="F457" s="12">
        <f>(D457-E457)/E457*100</f>
        <v>0.70655169920459693</v>
      </c>
      <c r="G457" s="121">
        <v>2319</v>
      </c>
      <c r="H457" s="121">
        <v>115793.4</v>
      </c>
      <c r="I457" s="121">
        <v>285</v>
      </c>
      <c r="J457" s="121">
        <v>7.3692000000000002</v>
      </c>
      <c r="K457" s="121">
        <v>32.169899999999998</v>
      </c>
      <c r="L457" s="121">
        <v>46.423763000000001</v>
      </c>
      <c r="M457" s="31">
        <f t="shared" ref="M457:M462" si="124">(K457-L457)/L457*100</f>
        <v>-30.703807875290078</v>
      </c>
      <c r="N457" s="109">
        <f>D457/D522*100</f>
        <v>8.1953784222834205</v>
      </c>
    </row>
    <row r="458" spans="1:14">
      <c r="A458" s="232"/>
      <c r="B458" s="195" t="s">
        <v>23</v>
      </c>
      <c r="C458" s="31">
        <v>0</v>
      </c>
      <c r="D458" s="31">
        <v>3.3019E-2</v>
      </c>
      <c r="E458" s="31">
        <v>3.3019E-2</v>
      </c>
      <c r="F458" s="12"/>
      <c r="G458" s="121">
        <v>4</v>
      </c>
      <c r="H458" s="121">
        <v>3.5</v>
      </c>
      <c r="I458" s="121">
        <v>0</v>
      </c>
      <c r="J458" s="121">
        <v>0</v>
      </c>
      <c r="K458" s="121">
        <v>0</v>
      </c>
      <c r="L458" s="121">
        <v>0</v>
      </c>
      <c r="M458" s="31"/>
      <c r="N458" s="109"/>
    </row>
    <row r="459" spans="1:14">
      <c r="A459" s="232"/>
      <c r="B459" s="195" t="s">
        <v>24</v>
      </c>
      <c r="C459" s="31">
        <v>7.8896199999999999</v>
      </c>
      <c r="D459" s="31">
        <v>62.903509999999997</v>
      </c>
      <c r="E459" s="31">
        <v>26.024142000000001</v>
      </c>
      <c r="F459" s="12">
        <f>(D459-E459)/E459*100</f>
        <v>141.71213790641013</v>
      </c>
      <c r="G459" s="121">
        <v>370</v>
      </c>
      <c r="H459" s="121">
        <v>96628.918399999995</v>
      </c>
      <c r="I459" s="121">
        <v>9</v>
      </c>
      <c r="J459" s="121">
        <v>0.7722</v>
      </c>
      <c r="K459" s="121">
        <v>13.864124</v>
      </c>
      <c r="L459" s="121">
        <v>55.124892000000003</v>
      </c>
      <c r="M459" s="31">
        <f t="shared" si="124"/>
        <v>-74.849612403775765</v>
      </c>
      <c r="N459" s="109">
        <f>D459/D524*100</f>
        <v>12.079560371245591</v>
      </c>
    </row>
    <row r="460" spans="1:14">
      <c r="A460" s="232"/>
      <c r="B460" s="195" t="s">
        <v>25</v>
      </c>
      <c r="C460" s="33">
        <v>175.095</v>
      </c>
      <c r="D460" s="33">
        <v>587.823666</v>
      </c>
      <c r="E460" s="33">
        <v>310.78080199999999</v>
      </c>
      <c r="F460" s="12">
        <f>(D460-E460)/E460*100</f>
        <v>89.144137030703718</v>
      </c>
      <c r="G460" s="123">
        <v>125</v>
      </c>
      <c r="H460" s="123">
        <v>72915.176000000007</v>
      </c>
      <c r="I460" s="123">
        <v>40</v>
      </c>
      <c r="J460" s="123">
        <v>35.015680000000003</v>
      </c>
      <c r="K460" s="123">
        <v>332.97768000000002</v>
      </c>
      <c r="L460" s="123">
        <v>152.72069999999999</v>
      </c>
      <c r="M460" s="31">
        <f t="shared" si="124"/>
        <v>118.03048309757618</v>
      </c>
      <c r="N460" s="109">
        <f>D460/D525*100</f>
        <v>9.7482473622238324</v>
      </c>
    </row>
    <row r="461" spans="1:14">
      <c r="A461" s="232"/>
      <c r="B461" s="195" t="s">
        <v>26</v>
      </c>
      <c r="C461" s="31">
        <v>4.4657929999999997</v>
      </c>
      <c r="D461" s="31">
        <v>41.790823000000003</v>
      </c>
      <c r="E461" s="31">
        <v>57.930894000000002</v>
      </c>
      <c r="F461" s="12">
        <f>(D461-E461)/E461*100</f>
        <v>-27.86090440793128</v>
      </c>
      <c r="G461" s="121">
        <v>1761</v>
      </c>
      <c r="H461" s="121">
        <v>85425.7</v>
      </c>
      <c r="I461" s="121">
        <v>13</v>
      </c>
      <c r="J461" s="121">
        <v>1.1345879999999999</v>
      </c>
      <c r="K461" s="121">
        <v>26.603328999999999</v>
      </c>
      <c r="L461" s="121">
        <v>11.295838</v>
      </c>
      <c r="M461" s="31">
        <f t="shared" si="124"/>
        <v>135.51443460856999</v>
      </c>
      <c r="N461" s="109">
        <f>D461/D526*100</f>
        <v>3.8069448660989864</v>
      </c>
    </row>
    <row r="462" spans="1:14">
      <c r="A462" s="232"/>
      <c r="B462" s="195" t="s">
        <v>27</v>
      </c>
      <c r="C462" s="34">
        <v>0</v>
      </c>
      <c r="D462" s="34">
        <v>0</v>
      </c>
      <c r="E462" s="34">
        <v>0.24899199999999999</v>
      </c>
      <c r="F462" s="12">
        <f>(D462-E462)/E462*100</f>
        <v>-100</v>
      </c>
      <c r="G462" s="121">
        <v>0</v>
      </c>
      <c r="H462" s="121">
        <v>0</v>
      </c>
      <c r="I462" s="121">
        <v>0</v>
      </c>
      <c r="J462" s="121">
        <v>0</v>
      </c>
      <c r="K462" s="122">
        <v>0</v>
      </c>
      <c r="L462" s="121">
        <v>0</v>
      </c>
      <c r="M462" s="31" t="e">
        <f t="shared" si="124"/>
        <v>#DIV/0!</v>
      </c>
      <c r="N462" s="109">
        <f>D462/D527*100</f>
        <v>0</v>
      </c>
    </row>
    <row r="463" spans="1:14">
      <c r="A463" s="232"/>
      <c r="B463" s="14" t="s">
        <v>28</v>
      </c>
      <c r="C463" s="34">
        <v>0</v>
      </c>
      <c r="D463" s="34">
        <v>0</v>
      </c>
      <c r="E463" s="34">
        <v>0</v>
      </c>
      <c r="F463" s="12" t="e">
        <f>(D463-E463)/E463*100</f>
        <v>#DIV/0!</v>
      </c>
      <c r="G463" s="122">
        <v>0</v>
      </c>
      <c r="H463" s="122">
        <v>0</v>
      </c>
      <c r="I463" s="122">
        <v>0</v>
      </c>
      <c r="J463" s="122">
        <v>0</v>
      </c>
      <c r="K463" s="122">
        <v>0</v>
      </c>
      <c r="L463" s="122">
        <v>0</v>
      </c>
      <c r="M463" s="31"/>
      <c r="N463" s="109" t="e">
        <f>D463/D528*100</f>
        <v>#DIV/0!</v>
      </c>
    </row>
    <row r="464" spans="1:14">
      <c r="A464" s="232"/>
      <c r="B464" s="14" t="s">
        <v>29</v>
      </c>
      <c r="C464" s="34">
        <v>0</v>
      </c>
      <c r="D464" s="34">
        <v>0</v>
      </c>
      <c r="E464" s="34">
        <v>0</v>
      </c>
      <c r="F464" s="12"/>
      <c r="G464" s="122">
        <v>0</v>
      </c>
      <c r="H464" s="122">
        <v>0</v>
      </c>
      <c r="I464" s="122">
        <v>0</v>
      </c>
      <c r="J464" s="122">
        <v>0</v>
      </c>
      <c r="K464" s="122">
        <v>0</v>
      </c>
      <c r="L464" s="122">
        <v>0</v>
      </c>
      <c r="M464" s="31"/>
      <c r="N464" s="109"/>
    </row>
    <row r="465" spans="1:14">
      <c r="A465" s="232"/>
      <c r="B465" s="14" t="s">
        <v>30</v>
      </c>
      <c r="C465" s="34">
        <v>0</v>
      </c>
      <c r="D465" s="34">
        <v>0</v>
      </c>
      <c r="E465" s="34">
        <v>0.24899199999999999</v>
      </c>
      <c r="F465" s="12"/>
      <c r="G465" s="122">
        <v>0</v>
      </c>
      <c r="H465" s="122">
        <v>0</v>
      </c>
      <c r="I465" s="122">
        <v>0</v>
      </c>
      <c r="J465" s="122">
        <v>0</v>
      </c>
      <c r="K465" s="122">
        <v>0</v>
      </c>
      <c r="L465" s="122">
        <v>0</v>
      </c>
      <c r="M465" s="31" t="e">
        <f>(K465-L465)/L465*100</f>
        <v>#DIV/0!</v>
      </c>
      <c r="N465" s="109"/>
    </row>
    <row r="466" spans="1:14" ht="14.25" thickBot="1">
      <c r="A466" s="230"/>
      <c r="B466" s="15" t="s">
        <v>31</v>
      </c>
      <c r="C466" s="16">
        <f t="shared" ref="C466:L466" si="125">C454+C456+C457+C458+C459+C460+C461+C462</f>
        <v>230.54162199999999</v>
      </c>
      <c r="D466" s="16">
        <f t="shared" si="125"/>
        <v>1033.7333720000001</v>
      </c>
      <c r="E466" s="16">
        <f t="shared" si="125"/>
        <v>652.45997699999998</v>
      </c>
      <c r="F466" s="17">
        <f>(D466-E466)/E466*100</f>
        <v>58.43628857559797</v>
      </c>
      <c r="G466" s="16">
        <f t="shared" si="125"/>
        <v>6318</v>
      </c>
      <c r="H466" s="16">
        <f t="shared" si="125"/>
        <v>574297.13496199995</v>
      </c>
      <c r="I466" s="16">
        <f t="shared" si="125"/>
        <v>420</v>
      </c>
      <c r="J466" s="16">
        <f t="shared" si="125"/>
        <v>62.587103000000006</v>
      </c>
      <c r="K466" s="16">
        <f t="shared" si="125"/>
        <v>538.42422899999997</v>
      </c>
      <c r="L466" s="16">
        <f t="shared" si="125"/>
        <v>339.03156300000001</v>
      </c>
      <c r="M466" s="16">
        <f>(K466-L466)/L466*100</f>
        <v>58.812419774615485</v>
      </c>
      <c r="N466" s="110">
        <f>D466/D531*100</f>
        <v>6.6240110487987547</v>
      </c>
    </row>
    <row r="467" spans="1:14" ht="14.25" thickTop="1">
      <c r="A467" s="232" t="s">
        <v>36</v>
      </c>
      <c r="B467" s="195" t="s">
        <v>19</v>
      </c>
      <c r="C467" s="32">
        <v>35.135126</v>
      </c>
      <c r="D467" s="32">
        <v>259.68898999999999</v>
      </c>
      <c r="E467" s="32">
        <v>187.27846299999999</v>
      </c>
      <c r="F467" s="224">
        <f>(D467-E467)/E467*100</f>
        <v>38.664631180788795</v>
      </c>
      <c r="G467" s="31">
        <v>2127</v>
      </c>
      <c r="H467" s="31">
        <v>193626.10038600001</v>
      </c>
      <c r="I467" s="33">
        <v>182</v>
      </c>
      <c r="J467" s="31">
        <v>2.731786</v>
      </c>
      <c r="K467" s="31">
        <v>165.09339600000001</v>
      </c>
      <c r="L467" s="31">
        <v>102.27912499999999</v>
      </c>
      <c r="M467" s="31">
        <f>(K467-L467)/L467*100</f>
        <v>61.414556489410742</v>
      </c>
      <c r="N467" s="109">
        <f>D467/D519*100</f>
        <v>3.8069551779770796</v>
      </c>
    </row>
    <row r="468" spans="1:14">
      <c r="A468" s="232"/>
      <c r="B468" s="195" t="s">
        <v>20</v>
      </c>
      <c r="C468" s="31">
        <v>14.318565</v>
      </c>
      <c r="D468" s="31">
        <v>113.046457</v>
      </c>
      <c r="E468" s="31">
        <v>81.099903999999995</v>
      </c>
      <c r="F468" s="12">
        <f>(D468-E468)/E468*100</f>
        <v>39.391603965400513</v>
      </c>
      <c r="G468" s="31">
        <v>1223</v>
      </c>
      <c r="H468" s="31">
        <v>24460</v>
      </c>
      <c r="I468" s="33">
        <v>109</v>
      </c>
      <c r="J468" s="31">
        <v>2.0847609999999999</v>
      </c>
      <c r="K468" s="31">
        <v>86.124962999999994</v>
      </c>
      <c r="L468" s="31">
        <v>13.631596</v>
      </c>
      <c r="M468" s="34">
        <f>(K468-L468)/L468*100</f>
        <v>531.80395751165156</v>
      </c>
      <c r="N468" s="109">
        <f>D468/D520*100</f>
        <v>4.7520204697345134</v>
      </c>
    </row>
    <row r="469" spans="1:14">
      <c r="A469" s="232"/>
      <c r="B469" s="195" t="s">
        <v>21</v>
      </c>
      <c r="C469" s="31">
        <v>0</v>
      </c>
      <c r="D469" s="31">
        <v>5.2735999999999998E-2</v>
      </c>
      <c r="E469" s="31">
        <v>1.6056600000000001</v>
      </c>
      <c r="F469" s="12"/>
      <c r="G469" s="31">
        <v>2</v>
      </c>
      <c r="H469" s="31">
        <v>32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32"/>
      <c r="B470" s="195" t="s">
        <v>22</v>
      </c>
      <c r="C470" s="31">
        <v>0.112926</v>
      </c>
      <c r="D470" s="31">
        <v>2.1061169999999998</v>
      </c>
      <c r="E470" s="31">
        <v>1.7005539999999999</v>
      </c>
      <c r="F470" s="12">
        <f>(D470-E470)/E470*100</f>
        <v>23.848875131280742</v>
      </c>
      <c r="G470" s="31">
        <v>310</v>
      </c>
      <c r="H470" s="31">
        <v>15769.76</v>
      </c>
      <c r="I470" s="33">
        <v>1</v>
      </c>
      <c r="J470" s="31">
        <v>0</v>
      </c>
      <c r="K470" s="31">
        <v>0</v>
      </c>
      <c r="L470" s="31">
        <v>0</v>
      </c>
      <c r="M470" s="34" t="e">
        <f t="shared" ref="M470:M475" si="126">(K470-L470)/L470*100</f>
        <v>#DIV/0!</v>
      </c>
      <c r="N470" s="109">
        <f>D470/D522*100</f>
        <v>0.38511117962677993</v>
      </c>
    </row>
    <row r="471" spans="1:14">
      <c r="A471" s="232"/>
      <c r="B471" s="195" t="s">
        <v>23</v>
      </c>
      <c r="C471" s="31">
        <v>0.31273699999999999</v>
      </c>
      <c r="D471" s="31">
        <v>0.74793600000000005</v>
      </c>
      <c r="E471" s="31">
        <v>0.78962600000000005</v>
      </c>
      <c r="F471" s="12"/>
      <c r="G471" s="31">
        <v>18</v>
      </c>
      <c r="H471" s="31">
        <v>6052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10.872624589788597</v>
      </c>
    </row>
    <row r="472" spans="1:14">
      <c r="A472" s="232"/>
      <c r="B472" s="195" t="s">
        <v>24</v>
      </c>
      <c r="C472" s="31">
        <v>1.887E-3</v>
      </c>
      <c r="D472" s="31">
        <v>0.62377199999999999</v>
      </c>
      <c r="E472" s="31">
        <v>0.66339899999999996</v>
      </c>
      <c r="F472" s="12">
        <f>(D472-E472)/E472*100</f>
        <v>-5.9733282685080882</v>
      </c>
      <c r="G472" s="31">
        <v>11</v>
      </c>
      <c r="H472" s="31">
        <v>1639.4623999999999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0.11978491394029689</v>
      </c>
    </row>
    <row r="473" spans="1:14">
      <c r="A473" s="232"/>
      <c r="B473" s="195" t="s">
        <v>25</v>
      </c>
      <c r="C473" s="33">
        <v>0</v>
      </c>
      <c r="D473" s="33">
        <v>1.0806659999999999</v>
      </c>
      <c r="E473" s="31">
        <v>4.47</v>
      </c>
      <c r="F473" s="12"/>
      <c r="G473" s="33">
        <v>1</v>
      </c>
      <c r="H473" s="33">
        <v>400.24669999999998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32"/>
      <c r="B474" s="195" t="s">
        <v>26</v>
      </c>
      <c r="C474" s="31">
        <v>5.0893769999999998</v>
      </c>
      <c r="D474" s="31">
        <v>35.934044999999998</v>
      </c>
      <c r="E474" s="31">
        <v>26.016603</v>
      </c>
      <c r="F474" s="12">
        <f>(D474-E474)/E474*100</f>
        <v>38.1196653536974</v>
      </c>
      <c r="G474" s="31">
        <v>1081</v>
      </c>
      <c r="H474" s="31">
        <v>460789.302616</v>
      </c>
      <c r="I474" s="33">
        <v>5102</v>
      </c>
      <c r="J474" s="31">
        <v>1.052281</v>
      </c>
      <c r="K474" s="31">
        <v>9.9054359999999999</v>
      </c>
      <c r="L474" s="31">
        <v>4.8246570000000002</v>
      </c>
      <c r="M474" s="34">
        <f t="shared" si="126"/>
        <v>105.30860535785239</v>
      </c>
      <c r="N474" s="109">
        <f>D474/D526*100</f>
        <v>3.2734202944727828</v>
      </c>
    </row>
    <row r="475" spans="1:14">
      <c r="A475" s="232"/>
      <c r="B475" s="195" t="s">
        <v>27</v>
      </c>
      <c r="C475" s="31">
        <v>0</v>
      </c>
      <c r="D475" s="34">
        <v>0</v>
      </c>
      <c r="E475" s="31">
        <v>0</v>
      </c>
      <c r="F475" s="12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6"/>
        <v>#DIV/0!</v>
      </c>
      <c r="N475" s="109">
        <f>D475/D527*100</f>
        <v>0</v>
      </c>
    </row>
    <row r="476" spans="1:14">
      <c r="A476" s="232"/>
      <c r="B476" s="14" t="s">
        <v>28</v>
      </c>
      <c r="C476" s="34">
        <v>0</v>
      </c>
      <c r="D476" s="34">
        <v>0</v>
      </c>
      <c r="E476" s="41">
        <v>0</v>
      </c>
      <c r="F476" s="12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32"/>
      <c r="B477" s="14" t="s">
        <v>29</v>
      </c>
      <c r="C477" s="34">
        <v>0</v>
      </c>
      <c r="D477" s="34">
        <v>0</v>
      </c>
      <c r="E477" s="41">
        <v>0</v>
      </c>
      <c r="F477" s="12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32"/>
      <c r="B478" s="14" t="s">
        <v>30</v>
      </c>
      <c r="C478" s="41">
        <v>0</v>
      </c>
      <c r="D478" s="41">
        <v>0</v>
      </c>
      <c r="E478" s="41">
        <v>0</v>
      </c>
      <c r="F478" s="12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30"/>
      <c r="B479" s="15" t="s">
        <v>31</v>
      </c>
      <c r="C479" s="16">
        <f t="shared" ref="C479:L479" si="127">C467+C469+C470+C471+C472+C473+C474+C475</f>
        <v>40.652053000000002</v>
      </c>
      <c r="D479" s="16">
        <f t="shared" si="127"/>
        <v>300.23426199999994</v>
      </c>
      <c r="E479" s="16">
        <f t="shared" si="127"/>
        <v>222.524305</v>
      </c>
      <c r="F479" s="17">
        <f t="shared" ref="F479:F485" si="128">(D479-E479)/E479*100</f>
        <v>34.922008631821114</v>
      </c>
      <c r="G479" s="16">
        <f t="shared" si="127"/>
        <v>3550</v>
      </c>
      <c r="H479" s="16">
        <f t="shared" si="127"/>
        <v>678308.87210200005</v>
      </c>
      <c r="I479" s="16">
        <f t="shared" si="127"/>
        <v>5285</v>
      </c>
      <c r="J479" s="16">
        <f t="shared" si="127"/>
        <v>3.7840670000000003</v>
      </c>
      <c r="K479" s="16">
        <f t="shared" si="127"/>
        <v>174.99883200000002</v>
      </c>
      <c r="L479" s="16">
        <f t="shared" si="127"/>
        <v>107.103782</v>
      </c>
      <c r="M479" s="16">
        <f>(K479-L479)/L479*100</f>
        <v>63.391832419139064</v>
      </c>
      <c r="N479" s="110">
        <f>D479/D531*100</f>
        <v>1.9238568886174447</v>
      </c>
    </row>
    <row r="480" spans="1:14" ht="14.25" thickTop="1">
      <c r="A480" s="241" t="s">
        <v>40</v>
      </c>
      <c r="B480" s="18" t="s">
        <v>19</v>
      </c>
      <c r="C480" s="34">
        <v>53.150272999999999</v>
      </c>
      <c r="D480" s="34">
        <v>522.81961000000001</v>
      </c>
      <c r="E480" s="34">
        <v>582.47380899999996</v>
      </c>
      <c r="F480" s="227">
        <f t="shared" si="128"/>
        <v>-10.241524696606565</v>
      </c>
      <c r="G480" s="34">
        <v>3185</v>
      </c>
      <c r="H480" s="34">
        <v>332297.96027800004</v>
      </c>
      <c r="I480" s="34">
        <v>312</v>
      </c>
      <c r="J480" s="34">
        <v>7.56</v>
      </c>
      <c r="K480" s="34">
        <v>443.5</v>
      </c>
      <c r="L480" s="31">
        <v>154.12</v>
      </c>
      <c r="M480" s="34">
        <f>(K480-L480)/L480*100</f>
        <v>187.76278224759926</v>
      </c>
      <c r="N480" s="112">
        <f t="shared" ref="N480:N488" si="129">D480/D519*100</f>
        <v>7.6643635197528299</v>
      </c>
    </row>
    <row r="481" spans="1:14">
      <c r="A481" s="232"/>
      <c r="B481" s="195" t="s">
        <v>20</v>
      </c>
      <c r="C481" s="34">
        <v>18.630196999999999</v>
      </c>
      <c r="D481" s="34">
        <v>180.20332199999999</v>
      </c>
      <c r="E481" s="34">
        <v>215.343042</v>
      </c>
      <c r="F481" s="12">
        <f t="shared" si="128"/>
        <v>-16.318019692505324</v>
      </c>
      <c r="G481" s="34">
        <v>1667</v>
      </c>
      <c r="H481" s="34">
        <v>33340</v>
      </c>
      <c r="I481" s="34">
        <v>166</v>
      </c>
      <c r="J481" s="34">
        <v>3.33</v>
      </c>
      <c r="K481" s="34">
        <v>164.18</v>
      </c>
      <c r="L481" s="31">
        <v>62.31</v>
      </c>
      <c r="M481" s="34">
        <f>(K481-L481)/L481*100</f>
        <v>163.48900658000321</v>
      </c>
      <c r="N481" s="109">
        <f t="shared" si="129"/>
        <v>7.5750262111988151</v>
      </c>
    </row>
    <row r="482" spans="1:14">
      <c r="A482" s="232"/>
      <c r="B482" s="195" t="s">
        <v>21</v>
      </c>
      <c r="C482" s="34">
        <v>5.1885000000000001E-2</v>
      </c>
      <c r="D482" s="34">
        <v>4.0489059999999997</v>
      </c>
      <c r="E482" s="34">
        <v>31.247639000000003</v>
      </c>
      <c r="F482" s="12">
        <f t="shared" si="128"/>
        <v>-87.042521836609808</v>
      </c>
      <c r="G482" s="34">
        <v>6</v>
      </c>
      <c r="H482" s="34">
        <v>19131.292837000001</v>
      </c>
      <c r="I482" s="34">
        <v>2</v>
      </c>
      <c r="J482" s="34"/>
      <c r="K482" s="34">
        <v>3.6</v>
      </c>
      <c r="L482" s="31"/>
      <c r="M482" s="34"/>
      <c r="N482" s="109">
        <f t="shared" si="129"/>
        <v>0.80953334193856541</v>
      </c>
    </row>
    <row r="483" spans="1:14">
      <c r="A483" s="232"/>
      <c r="B483" s="195" t="s">
        <v>22</v>
      </c>
      <c r="C483" s="34">
        <v>3.9454019999999996</v>
      </c>
      <c r="D483" s="34">
        <v>155.99383799999998</v>
      </c>
      <c r="E483" s="34">
        <v>161.746028</v>
      </c>
      <c r="F483" s="12">
        <f t="shared" si="128"/>
        <v>-3.5563098959066943</v>
      </c>
      <c r="G483" s="34">
        <v>745</v>
      </c>
      <c r="H483" s="34">
        <v>38711.199999999997</v>
      </c>
      <c r="I483" s="34">
        <v>19</v>
      </c>
      <c r="J483" s="34"/>
      <c r="K483" s="34">
        <v>4.7300000000000004</v>
      </c>
      <c r="L483" s="31">
        <v>5.64</v>
      </c>
      <c r="M483" s="34">
        <f>(K483-L483)/L483*100</f>
        <v>-16.134751773049633</v>
      </c>
      <c r="N483" s="109">
        <f t="shared" si="129"/>
        <v>28.524042570611606</v>
      </c>
    </row>
    <row r="484" spans="1:14">
      <c r="A484" s="232"/>
      <c r="B484" s="195" t="s">
        <v>23</v>
      </c>
      <c r="C484" s="34">
        <v>0</v>
      </c>
      <c r="D484" s="34">
        <v>1.5094E-2</v>
      </c>
      <c r="E484" s="34">
        <v>0.28301999999999999</v>
      </c>
      <c r="F484" s="12">
        <f t="shared" si="128"/>
        <v>-94.666807999434667</v>
      </c>
      <c r="G484" s="34">
        <v>1</v>
      </c>
      <c r="H484" s="34">
        <v>0.1</v>
      </c>
      <c r="I484" s="34">
        <v>1</v>
      </c>
      <c r="J484" s="34"/>
      <c r="K484" s="34"/>
      <c r="L484" s="31"/>
      <c r="M484" s="34" t="e">
        <f>(K484-L484)/L484*100</f>
        <v>#DIV/0!</v>
      </c>
      <c r="N484" s="109">
        <f t="shared" si="129"/>
        <v>0.21941903526273512</v>
      </c>
    </row>
    <row r="485" spans="1:14">
      <c r="A485" s="232"/>
      <c r="B485" s="195" t="s">
        <v>24</v>
      </c>
      <c r="C485" s="34">
        <v>0.64981099999999992</v>
      </c>
      <c r="D485" s="34">
        <v>32.972059999999999</v>
      </c>
      <c r="E485" s="34">
        <v>28.798116999999998</v>
      </c>
      <c r="F485" s="12">
        <f t="shared" si="128"/>
        <v>14.493805272059982</v>
      </c>
      <c r="G485" s="34">
        <v>52</v>
      </c>
      <c r="H485" s="34">
        <v>60871.4882</v>
      </c>
      <c r="I485" s="34">
        <v>172</v>
      </c>
      <c r="J485" s="34">
        <v>5.05</v>
      </c>
      <c r="K485" s="34">
        <v>47.79</v>
      </c>
      <c r="L485" s="31">
        <v>38.22</v>
      </c>
      <c r="M485" s="34">
        <f>(K485-L485)/L485*100</f>
        <v>25.0392464678179</v>
      </c>
      <c r="N485" s="109">
        <f t="shared" si="129"/>
        <v>6.3317291727334757</v>
      </c>
    </row>
    <row r="486" spans="1:14">
      <c r="A486" s="232"/>
      <c r="B486" s="195" t="s">
        <v>25</v>
      </c>
      <c r="C486" s="34">
        <v>5.1959999999999997</v>
      </c>
      <c r="D486" s="34">
        <v>47.732999999999997</v>
      </c>
      <c r="E486" s="34">
        <v>80.483985000000004</v>
      </c>
      <c r="F486" s="12"/>
      <c r="G486" s="34">
        <v>9</v>
      </c>
      <c r="H486" s="34">
        <v>2050.62</v>
      </c>
      <c r="I486" s="34"/>
      <c r="J486" s="34"/>
      <c r="K486" s="34"/>
      <c r="L486" s="31"/>
      <c r="M486" s="34"/>
      <c r="N486" s="109">
        <f t="shared" si="129"/>
        <v>0.79158618180070039</v>
      </c>
    </row>
    <row r="487" spans="1:14">
      <c r="A487" s="232"/>
      <c r="B487" s="195" t="s">
        <v>26</v>
      </c>
      <c r="C487" s="34">
        <v>5.5885050000000005</v>
      </c>
      <c r="D487" s="34">
        <v>115.32427</v>
      </c>
      <c r="E487" s="34">
        <v>112.996551</v>
      </c>
      <c r="F487" s="12">
        <f>(D487-E487)/E487*100</f>
        <v>2.0599911938905127</v>
      </c>
      <c r="G487" s="34">
        <v>1265</v>
      </c>
      <c r="H487" s="34">
        <v>285756.76800000004</v>
      </c>
      <c r="I487" s="34">
        <v>85</v>
      </c>
      <c r="J487" s="34">
        <v>7.76</v>
      </c>
      <c r="K487" s="34">
        <v>28.86</v>
      </c>
      <c r="L487" s="31">
        <v>15.29</v>
      </c>
      <c r="M487" s="34">
        <f>(K487-L487)/L487*100</f>
        <v>88.750817527795959</v>
      </c>
      <c r="N487" s="109">
        <f t="shared" si="129"/>
        <v>10.505491543277657</v>
      </c>
    </row>
    <row r="488" spans="1:14">
      <c r="A488" s="232"/>
      <c r="B488" s="195" t="s">
        <v>27</v>
      </c>
      <c r="C488" s="34">
        <v>8.3771999999999999E-2</v>
      </c>
      <c r="D488" s="34">
        <v>0.25886399999999998</v>
      </c>
      <c r="E488" s="34">
        <v>9.5563999999999996E-2</v>
      </c>
      <c r="F488" s="12">
        <f>(D488-E488)/E488*100</f>
        <v>170.8802477920556</v>
      </c>
      <c r="G488" s="34">
        <v>3</v>
      </c>
      <c r="H488" s="34">
        <v>301.47584499999999</v>
      </c>
      <c r="I488" s="31"/>
      <c r="J488" s="31"/>
      <c r="K488" s="31"/>
      <c r="L488" s="31"/>
      <c r="M488" s="31"/>
      <c r="N488" s="109">
        <f t="shared" si="129"/>
        <v>0.31584625184653603</v>
      </c>
    </row>
    <row r="489" spans="1:14">
      <c r="A489" s="232"/>
      <c r="B489" s="14" t="s">
        <v>28</v>
      </c>
      <c r="C489" s="34">
        <v>0</v>
      </c>
      <c r="D489" s="34">
        <v>0</v>
      </c>
      <c r="E489" s="34">
        <v>0</v>
      </c>
      <c r="F489" s="12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32"/>
      <c r="B490" s="14" t="s">
        <v>29</v>
      </c>
      <c r="C490" s="34">
        <v>0</v>
      </c>
      <c r="D490" s="34">
        <v>0</v>
      </c>
      <c r="E490" s="34">
        <v>0</v>
      </c>
      <c r="F490" s="12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9">
        <f>D490/D529*100</f>
        <v>0</v>
      </c>
    </row>
    <row r="491" spans="1:14">
      <c r="A491" s="232"/>
      <c r="B491" s="14" t="s">
        <v>30</v>
      </c>
      <c r="C491" s="34">
        <v>0</v>
      </c>
      <c r="D491" s="34">
        <v>0</v>
      </c>
      <c r="E491" s="34">
        <v>0</v>
      </c>
      <c r="F491" s="12"/>
      <c r="G491" s="34">
        <v>2</v>
      </c>
      <c r="H491" s="34">
        <v>185.47584499999999</v>
      </c>
      <c r="I491" s="34"/>
      <c r="J491" s="34"/>
      <c r="K491" s="34"/>
      <c r="L491" s="34"/>
      <c r="M491" s="31"/>
      <c r="N491" s="109"/>
    </row>
    <row r="492" spans="1:14" ht="14.25" thickBot="1">
      <c r="A492" s="230"/>
      <c r="B492" s="15" t="s">
        <v>31</v>
      </c>
      <c r="C492" s="16">
        <f t="shared" ref="C492:L492" si="130">C480+C482+C483+C484+C485+C486+C487+C488</f>
        <v>68.66564799999999</v>
      </c>
      <c r="D492" s="16">
        <f t="shared" si="130"/>
        <v>879.16564199999993</v>
      </c>
      <c r="E492" s="16">
        <f t="shared" si="130"/>
        <v>998.12471299999993</v>
      </c>
      <c r="F492" s="17">
        <f>(D492-E492)/E492*100</f>
        <v>-11.918257252888999</v>
      </c>
      <c r="G492" s="16">
        <f t="shared" si="130"/>
        <v>5266</v>
      </c>
      <c r="H492" s="16">
        <f t="shared" si="130"/>
        <v>739120.90516000008</v>
      </c>
      <c r="I492" s="16">
        <f t="shared" si="130"/>
        <v>591</v>
      </c>
      <c r="J492" s="16">
        <f t="shared" si="130"/>
        <v>20.369999999999997</v>
      </c>
      <c r="K492" s="16">
        <f t="shared" si="130"/>
        <v>528.48</v>
      </c>
      <c r="L492" s="16">
        <f t="shared" si="130"/>
        <v>213.26999999999998</v>
      </c>
      <c r="M492" s="16">
        <f>(K492-L492)/L492*100</f>
        <v>147.79856519904348</v>
      </c>
      <c r="N492" s="110">
        <f>D492/D531*100</f>
        <v>5.6335638222311832</v>
      </c>
    </row>
    <row r="493" spans="1:14" ht="14.25" thickTop="1">
      <c r="A493" s="229" t="s">
        <v>66</v>
      </c>
      <c r="B493" s="18" t="s">
        <v>19</v>
      </c>
      <c r="C493" s="32">
        <v>44.837208000000032</v>
      </c>
      <c r="D493" s="32">
        <v>324.61639700000001</v>
      </c>
      <c r="E493" s="32">
        <v>339.77166999999997</v>
      </c>
      <c r="F493" s="227">
        <f>(D493-E493)/E493*100</f>
        <v>-4.4604286755278828</v>
      </c>
      <c r="G493" s="31">
        <v>2867</v>
      </c>
      <c r="H493" s="31">
        <v>306403.929818</v>
      </c>
      <c r="I493" s="31">
        <v>354</v>
      </c>
      <c r="J493" s="31">
        <v>4.7390000000000043</v>
      </c>
      <c r="K493" s="31">
        <v>199.66055299999999</v>
      </c>
      <c r="L493" s="31">
        <v>33.145038</v>
      </c>
      <c r="M493" s="32">
        <f>(K493-L493)/L493*100</f>
        <v>502.3844443925513</v>
      </c>
      <c r="N493" s="114">
        <f>D493/D519*100</f>
        <v>4.7587696090443163</v>
      </c>
    </row>
    <row r="494" spans="1:14">
      <c r="A494" s="229"/>
      <c r="B494" s="195" t="s">
        <v>20</v>
      </c>
      <c r="C494" s="32">
        <v>18.133631000000008</v>
      </c>
      <c r="D494" s="32">
        <v>132.35952</v>
      </c>
      <c r="E494" s="32">
        <v>136.025003</v>
      </c>
      <c r="F494" s="12">
        <f>(D494-E494)/E494*100</f>
        <v>-2.6947126771980257</v>
      </c>
      <c r="G494" s="31">
        <v>1588</v>
      </c>
      <c r="H494" s="31">
        <v>31760</v>
      </c>
      <c r="I494" s="31">
        <v>170</v>
      </c>
      <c r="J494" s="31">
        <v>2.2010000000000005</v>
      </c>
      <c r="K494" s="31">
        <v>48.171484</v>
      </c>
      <c r="L494" s="31">
        <v>14.579789999999999</v>
      </c>
      <c r="M494" s="34">
        <f>(K494-L494)/L494*100</f>
        <v>230.39902495166257</v>
      </c>
      <c r="N494" s="114">
        <f>D494/D520*100</f>
        <v>5.5638643182265746</v>
      </c>
    </row>
    <row r="495" spans="1:14">
      <c r="A495" s="229"/>
      <c r="B495" s="195" t="s">
        <v>21</v>
      </c>
      <c r="C495" s="32">
        <v>0.1085379999999998</v>
      </c>
      <c r="D495" s="32">
        <v>2.427959</v>
      </c>
      <c r="E495" s="32">
        <v>21.258769999999998</v>
      </c>
      <c r="F495" s="12">
        <f>(D495-E495)/E495*100</f>
        <v>-88.579024092174663</v>
      </c>
      <c r="G495" s="31">
        <v>18</v>
      </c>
      <c r="H495" s="31">
        <v>3082.354339</v>
      </c>
      <c r="I495" s="31">
        <v>2</v>
      </c>
      <c r="J495" s="31">
        <v>0.52490000000000003</v>
      </c>
      <c r="K495" s="31">
        <v>0.52490000000000003</v>
      </c>
      <c r="L495" s="31">
        <v>21.3109</v>
      </c>
      <c r="M495" s="31"/>
      <c r="N495" s="114">
        <f>D495/D521*100</f>
        <v>0.48544316992289216</v>
      </c>
    </row>
    <row r="496" spans="1:14">
      <c r="A496" s="229"/>
      <c r="B496" s="195" t="s">
        <v>22</v>
      </c>
      <c r="C496" s="32">
        <v>1.1336740000000027</v>
      </c>
      <c r="D496" s="32">
        <v>22.579035000000001</v>
      </c>
      <c r="E496" s="32">
        <v>34.871690999999998</v>
      </c>
      <c r="F496" s="12">
        <f>(D496-E496)/E496*100</f>
        <v>-35.251103825162936</v>
      </c>
      <c r="G496" s="31">
        <v>297</v>
      </c>
      <c r="H496" s="31">
        <v>202480.88639999999</v>
      </c>
      <c r="I496" s="31">
        <v>113</v>
      </c>
      <c r="J496" s="31">
        <v>2.2870000000000026</v>
      </c>
      <c r="K496" s="31">
        <v>25.389489000000001</v>
      </c>
      <c r="L496" s="31">
        <v>2.5333999999999999</v>
      </c>
      <c r="M496" s="31"/>
      <c r="N496" s="114">
        <f>D496/D522*100</f>
        <v>4.1286589508960585</v>
      </c>
    </row>
    <row r="497" spans="1:14">
      <c r="A497" s="229"/>
      <c r="B497" s="195" t="s">
        <v>23</v>
      </c>
      <c r="C497" s="32">
        <v>0</v>
      </c>
      <c r="D497" s="32">
        <v>0</v>
      </c>
      <c r="E497" s="32">
        <v>0</v>
      </c>
      <c r="F497" s="12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29"/>
      <c r="B498" s="195" t="s">
        <v>24</v>
      </c>
      <c r="C498" s="32">
        <v>8.4906000000000148E-2</v>
      </c>
      <c r="D498" s="32">
        <v>6.4170780000000001</v>
      </c>
      <c r="E498" s="32">
        <v>2.2526269999999999</v>
      </c>
      <c r="F498" s="12">
        <f>(D498-E498)/E498*100</f>
        <v>184.87086410666299</v>
      </c>
      <c r="G498" s="31">
        <v>31</v>
      </c>
      <c r="H498" s="31">
        <v>3251.60311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1.2322918245419361</v>
      </c>
    </row>
    <row r="499" spans="1:14">
      <c r="A499" s="229"/>
      <c r="B499" s="195" t="s">
        <v>25</v>
      </c>
      <c r="C499" s="32">
        <v>0</v>
      </c>
      <c r="D499" s="32">
        <v>0</v>
      </c>
      <c r="E499" s="32">
        <v>0</v>
      </c>
      <c r="F499" s="12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29"/>
      <c r="B500" s="195" t="s">
        <v>26</v>
      </c>
      <c r="C500" s="32">
        <v>8.2418709999999891</v>
      </c>
      <c r="D500" s="32">
        <v>77.713331999999994</v>
      </c>
      <c r="E500" s="32">
        <v>95.088144999999997</v>
      </c>
      <c r="F500" s="12">
        <f>(D500-E500)/E500*100</f>
        <v>-18.272323011454269</v>
      </c>
      <c r="G500" s="31">
        <v>1177</v>
      </c>
      <c r="H500" s="31">
        <v>689210.05079999997</v>
      </c>
      <c r="I500" s="31">
        <v>35</v>
      </c>
      <c r="J500" s="31">
        <v>5.0107499999999945</v>
      </c>
      <c r="K500" s="31">
        <v>47.545375999999997</v>
      </c>
      <c r="L500" s="31">
        <v>13.870559</v>
      </c>
      <c r="M500" s="31"/>
      <c r="N500" s="114">
        <f>D500/D526*100</f>
        <v>7.0793142859341645</v>
      </c>
    </row>
    <row r="501" spans="1:14">
      <c r="A501" s="229"/>
      <c r="B501" s="195" t="s">
        <v>27</v>
      </c>
      <c r="C501" s="32">
        <v>0</v>
      </c>
      <c r="D501" s="32">
        <v>0</v>
      </c>
      <c r="E501" s="32">
        <v>2.1036790000000001</v>
      </c>
      <c r="F501" s="12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29"/>
      <c r="B502" s="14" t="s">
        <v>28</v>
      </c>
      <c r="C502" s="32">
        <v>0</v>
      </c>
      <c r="D502" s="32">
        <v>0</v>
      </c>
      <c r="E502" s="32">
        <v>0</v>
      </c>
      <c r="F502" s="12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29"/>
      <c r="B503" s="14" t="s">
        <v>29</v>
      </c>
      <c r="C503" s="32">
        <v>0</v>
      </c>
      <c r="D503" s="32">
        <v>0</v>
      </c>
      <c r="E503" s="32">
        <v>0</v>
      </c>
      <c r="F503" s="12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29"/>
      <c r="B504" s="14" t="s">
        <v>30</v>
      </c>
      <c r="C504" s="32">
        <v>0</v>
      </c>
      <c r="D504" s="32">
        <v>0</v>
      </c>
      <c r="E504" s="32">
        <v>2.1036790000000001</v>
      </c>
      <c r="F504" s="12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30"/>
      <c r="B505" s="15" t="s">
        <v>31</v>
      </c>
      <c r="C505" s="16">
        <f>C493+C495+C496+C497+C498+C499+C500+C501</f>
        <v>54.406197000000034</v>
      </c>
      <c r="D505" s="16">
        <f>D493+D495+D496+D497+D498+D499+D500+D501</f>
        <v>433.75380099999995</v>
      </c>
      <c r="E505" s="16">
        <f>E493+E495+E496+E497+E498+E499+E500+E501</f>
        <v>495.34658200000001</v>
      </c>
      <c r="F505" s="17">
        <f>(D505-E505)/E505*100</f>
        <v>-12.434280004782602</v>
      </c>
      <c r="G505" s="16">
        <f t="shared" ref="G505:L505" si="131">G493+G495+G496+G497+G498+G499+G500+G501</f>
        <v>4390</v>
      </c>
      <c r="H505" s="16">
        <f t="shared" si="131"/>
        <v>1204428.8244670001</v>
      </c>
      <c r="I505" s="16">
        <f t="shared" si="131"/>
        <v>504</v>
      </c>
      <c r="J505" s="16">
        <f t="shared" si="131"/>
        <v>12.56165</v>
      </c>
      <c r="K505" s="16">
        <f t="shared" si="131"/>
        <v>273.120318</v>
      </c>
      <c r="L505" s="16">
        <f t="shared" si="131"/>
        <v>70.859897000000004</v>
      </c>
      <c r="M505" s="16">
        <f>(K505-L505)/L505*100</f>
        <v>285.43708015832988</v>
      </c>
      <c r="N505" s="110">
        <f>D505/D531*100</f>
        <v>2.779430410303573</v>
      </c>
    </row>
    <row r="506" spans="1:14" ht="14.25" thickTop="1">
      <c r="A506" s="232" t="s">
        <v>43</v>
      </c>
      <c r="B506" s="197" t="s">
        <v>19</v>
      </c>
      <c r="C506" s="94">
        <v>0</v>
      </c>
      <c r="D506" s="94">
        <v>0.28000000000000003</v>
      </c>
      <c r="E506" s="94">
        <v>5.37</v>
      </c>
      <c r="F506" s="227">
        <f>(D506-E506)/E506*100</f>
        <v>-94.785847299813781</v>
      </c>
      <c r="G506" s="95">
        <v>4</v>
      </c>
      <c r="H506" s="95">
        <v>620</v>
      </c>
      <c r="I506" s="95">
        <v>0</v>
      </c>
      <c r="J506" s="95">
        <v>0</v>
      </c>
      <c r="K506" s="95">
        <v>0</v>
      </c>
      <c r="L506" s="95">
        <v>0.19</v>
      </c>
      <c r="M506" s="31">
        <f>(K506-L506)/L506*100</f>
        <v>-100</v>
      </c>
      <c r="N506" s="113">
        <f>D506/D519*100</f>
        <v>4.1047079039954011E-3</v>
      </c>
    </row>
    <row r="507" spans="1:14">
      <c r="A507" s="232"/>
      <c r="B507" s="195" t="s">
        <v>20</v>
      </c>
      <c r="C507" s="95">
        <v>0</v>
      </c>
      <c r="D507" s="95">
        <v>0.06</v>
      </c>
      <c r="E507" s="95">
        <v>1.47</v>
      </c>
      <c r="F507" s="12">
        <f>(D507-E507)/E507*100</f>
        <v>-95.918367346938766</v>
      </c>
      <c r="G507" s="95">
        <v>1</v>
      </c>
      <c r="H507" s="95">
        <v>20</v>
      </c>
      <c r="I507" s="95">
        <v>0</v>
      </c>
      <c r="J507" s="95">
        <v>0</v>
      </c>
      <c r="K507" s="95">
        <v>0</v>
      </c>
      <c r="L507" s="95">
        <v>0.19</v>
      </c>
      <c r="M507" s="31">
        <f>(K507-L507)/L507*100</f>
        <v>-100</v>
      </c>
      <c r="N507" s="109">
        <f>D507/D520*100</f>
        <v>2.5221597894401131E-3</v>
      </c>
    </row>
    <row r="508" spans="1:14">
      <c r="A508" s="232"/>
      <c r="B508" s="195" t="s">
        <v>21</v>
      </c>
      <c r="C508" s="95"/>
      <c r="D508" s="95"/>
      <c r="E508" s="95"/>
      <c r="F508" s="12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32"/>
      <c r="B509" s="195" t="s">
        <v>22</v>
      </c>
      <c r="C509" s="95">
        <v>0.09</v>
      </c>
      <c r="D509" s="95">
        <v>0.09</v>
      </c>
      <c r="E509" s="95">
        <v>0.12</v>
      </c>
      <c r="F509" s="12">
        <f>(D509-E509)/E509*100</f>
        <v>-25</v>
      </c>
      <c r="G509" s="95">
        <v>13</v>
      </c>
      <c r="H509" s="95">
        <v>390</v>
      </c>
      <c r="I509" s="95">
        <v>0</v>
      </c>
      <c r="J509" s="95">
        <v>0</v>
      </c>
      <c r="K509" s="95">
        <v>0</v>
      </c>
      <c r="L509" s="95">
        <v>0</v>
      </c>
      <c r="M509" s="31"/>
      <c r="N509" s="109">
        <f>D509/D522*100</f>
        <v>1.6456828450845892E-2</v>
      </c>
    </row>
    <row r="510" spans="1:14">
      <c r="A510" s="232"/>
      <c r="B510" s="195" t="s">
        <v>23</v>
      </c>
      <c r="C510" s="95"/>
      <c r="D510" s="95"/>
      <c r="E510" s="95"/>
      <c r="F510" s="12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32"/>
      <c r="B511" s="195" t="s">
        <v>24</v>
      </c>
      <c r="C511" s="95"/>
      <c r="D511" s="95"/>
      <c r="E511" s="95"/>
      <c r="F511" s="12" t="e">
        <f>(D511-E511)/E511*100</f>
        <v>#DIV/0!</v>
      </c>
      <c r="G511" s="95"/>
      <c r="H511" s="95"/>
      <c r="I511" s="95"/>
      <c r="J511" s="95"/>
      <c r="K511" s="95"/>
      <c r="L511" s="95"/>
      <c r="M511" s="31" t="e">
        <f>(K511-L511)/L511*100</f>
        <v>#DIV/0!</v>
      </c>
      <c r="N511" s="109">
        <f>D511/D524*100</f>
        <v>0</v>
      </c>
    </row>
    <row r="512" spans="1:14">
      <c r="A512" s="232"/>
      <c r="B512" s="195" t="s">
        <v>25</v>
      </c>
      <c r="C512" s="95">
        <v>0</v>
      </c>
      <c r="D512" s="95">
        <v>234.33</v>
      </c>
      <c r="E512" s="95">
        <v>186.82</v>
      </c>
      <c r="F512" s="12"/>
      <c r="G512" s="95">
        <v>22</v>
      </c>
      <c r="H512" s="95">
        <v>4421.26</v>
      </c>
      <c r="I512" s="95">
        <v>0</v>
      </c>
      <c r="J512" s="95">
        <v>0</v>
      </c>
      <c r="K512" s="95">
        <v>0</v>
      </c>
      <c r="L512" s="95">
        <v>0</v>
      </c>
      <c r="M512" s="31" t="e">
        <f>(K512-L512)/L512*100</f>
        <v>#DIV/0!</v>
      </c>
      <c r="N512" s="109">
        <f>D512/D525*100</f>
        <v>3.8860408937497772</v>
      </c>
    </row>
    <row r="513" spans="1:14">
      <c r="A513" s="232"/>
      <c r="B513" s="195" t="s">
        <v>26</v>
      </c>
      <c r="C513" s="95">
        <v>0.11</v>
      </c>
      <c r="D513" s="95">
        <v>0.12</v>
      </c>
      <c r="E513" s="95">
        <v>0.01</v>
      </c>
      <c r="F513" s="12">
        <f>(D513-E513)/E513*100</f>
        <v>1100</v>
      </c>
      <c r="G513" s="95">
        <v>6</v>
      </c>
      <c r="H513" s="95">
        <v>1032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9">
        <f>D513/D526*100</f>
        <v>1.0931428269117322E-2</v>
      </c>
    </row>
    <row r="514" spans="1:14">
      <c r="A514" s="232"/>
      <c r="B514" s="195" t="s">
        <v>27</v>
      </c>
      <c r="C514" s="23"/>
      <c r="D514" s="23"/>
      <c r="E514" s="23"/>
      <c r="F514" s="12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32"/>
      <c r="B515" s="14" t="s">
        <v>28</v>
      </c>
      <c r="C515" s="42"/>
      <c r="D515" s="42"/>
      <c r="E515" s="96"/>
      <c r="F515" s="12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32"/>
      <c r="B516" s="14" t="s">
        <v>29</v>
      </c>
      <c r="C516" s="34"/>
      <c r="D516" s="34"/>
      <c r="E516" s="34"/>
      <c r="F516" s="12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32"/>
      <c r="B517" s="14" t="s">
        <v>30</v>
      </c>
      <c r="C517" s="34"/>
      <c r="D517" s="34"/>
      <c r="E517" s="34"/>
      <c r="F517" s="12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30"/>
      <c r="B518" s="15" t="s">
        <v>31</v>
      </c>
      <c r="C518" s="16">
        <f t="shared" ref="C518:L518" si="132">C506+C508+C509+C510+C511+C512+C513+C514</f>
        <v>0.2</v>
      </c>
      <c r="D518" s="16">
        <f t="shared" si="132"/>
        <v>234.82000000000002</v>
      </c>
      <c r="E518" s="16">
        <f t="shared" si="132"/>
        <v>192.32</v>
      </c>
      <c r="F518" s="17">
        <f t="shared" ref="F518:F531" si="133">(D518-E518)/E518*100</f>
        <v>22.098585690515822</v>
      </c>
      <c r="G518" s="16">
        <f t="shared" si="132"/>
        <v>45</v>
      </c>
      <c r="H518" s="16">
        <f t="shared" si="132"/>
        <v>6463.26</v>
      </c>
      <c r="I518" s="16">
        <f t="shared" si="132"/>
        <v>0</v>
      </c>
      <c r="J518" s="16">
        <f t="shared" si="132"/>
        <v>0</v>
      </c>
      <c r="K518" s="16">
        <f t="shared" si="132"/>
        <v>0</v>
      </c>
      <c r="L518" s="16">
        <f t="shared" si="132"/>
        <v>0.19</v>
      </c>
      <c r="M518" s="16">
        <f t="shared" ref="M518:M531" si="134">(K518-L518)/L518*100</f>
        <v>-100</v>
      </c>
      <c r="N518" s="110">
        <f>D518/D531*100</f>
        <v>1.5046919414718514</v>
      </c>
    </row>
    <row r="519" spans="1:14" ht="15" thickTop="1" thickBot="1">
      <c r="A519" s="271" t="s">
        <v>48</v>
      </c>
      <c r="B519" s="195" t="s">
        <v>19</v>
      </c>
      <c r="C519" s="31">
        <f>C415+C428+C441+C454+C467+C480+C493+C506</f>
        <v>874.75675499999988</v>
      </c>
      <c r="D519" s="31">
        <f>D415+D428+D441+D454+D467+D480+D493+D506</f>
        <v>6821.4354479999993</v>
      </c>
      <c r="E519" s="31">
        <f>E415+E428+E441+E454+E467+E480+E493+E506</f>
        <v>6314.4735579999997</v>
      </c>
      <c r="F519" s="26">
        <f t="shared" si="133"/>
        <v>8.0285693707231385</v>
      </c>
      <c r="G519" s="31">
        <f t="shared" ref="G519:L530" si="135">G415+G428+G441+G454+G467+G480+G493+G506</f>
        <v>51853</v>
      </c>
      <c r="H519" s="31">
        <f t="shared" si="135"/>
        <v>6710407.651914998</v>
      </c>
      <c r="I519" s="31">
        <f t="shared" si="135"/>
        <v>4664</v>
      </c>
      <c r="J519" s="31">
        <f t="shared" si="135"/>
        <v>327.04683199999988</v>
      </c>
      <c r="K519" s="31">
        <f t="shared" si="135"/>
        <v>3102.3757470000005</v>
      </c>
      <c r="L519" s="31">
        <f t="shared" si="135"/>
        <v>2023.9459360000005</v>
      </c>
      <c r="M519" s="32">
        <f t="shared" si="134"/>
        <v>53.283528567533814</v>
      </c>
      <c r="N519" s="109">
        <f>D519/D531*100</f>
        <v>43.71075269515385</v>
      </c>
    </row>
    <row r="520" spans="1:14" ht="14.25" thickBot="1">
      <c r="A520" s="271"/>
      <c r="B520" s="195" t="s">
        <v>20</v>
      </c>
      <c r="C520" s="31">
        <f t="shared" ref="C520:E530" si="136">C416+C429+C442+C455+C468+C481+C494+C507</f>
        <v>312.76514199999997</v>
      </c>
      <c r="D520" s="31">
        <f t="shared" si="136"/>
        <v>2378.9135109999997</v>
      </c>
      <c r="E520" s="31">
        <f t="shared" si="136"/>
        <v>2274.8335489999999</v>
      </c>
      <c r="F520" s="12">
        <f t="shared" si="133"/>
        <v>4.5752781360971477</v>
      </c>
      <c r="G520" s="31">
        <f t="shared" si="135"/>
        <v>28625</v>
      </c>
      <c r="H520" s="31">
        <f t="shared" si="135"/>
        <v>571880</v>
      </c>
      <c r="I520" s="31">
        <f t="shared" si="135"/>
        <v>2710</v>
      </c>
      <c r="J520" s="31">
        <f t="shared" si="135"/>
        <v>188.23448000000002</v>
      </c>
      <c r="K520" s="31">
        <f t="shared" si="135"/>
        <v>1282.9617030000002</v>
      </c>
      <c r="L520" s="31">
        <f t="shared" si="135"/>
        <v>755.00213499999995</v>
      </c>
      <c r="M520" s="31">
        <f t="shared" si="134"/>
        <v>69.928221858604445</v>
      </c>
      <c r="N520" s="109">
        <f>D520/D531*100</f>
        <v>15.243727065242346</v>
      </c>
    </row>
    <row r="521" spans="1:14" ht="14.25" thickBot="1">
      <c r="A521" s="271"/>
      <c r="B521" s="195" t="s">
        <v>21</v>
      </c>
      <c r="C521" s="31">
        <f t="shared" si="136"/>
        <v>32.059928999999961</v>
      </c>
      <c r="D521" s="31">
        <f t="shared" si="136"/>
        <v>500.15308699999991</v>
      </c>
      <c r="E521" s="31">
        <f t="shared" si="136"/>
        <v>232.03613799999997</v>
      </c>
      <c r="F521" s="12">
        <f t="shared" si="133"/>
        <v>115.54965158056545</v>
      </c>
      <c r="G521" s="31">
        <f t="shared" si="135"/>
        <v>887</v>
      </c>
      <c r="H521" s="31">
        <f t="shared" si="135"/>
        <v>326211.01256100001</v>
      </c>
      <c r="I521" s="31">
        <f t="shared" si="135"/>
        <v>98</v>
      </c>
      <c r="J521" s="31">
        <f t="shared" si="135"/>
        <v>14.495400000000016</v>
      </c>
      <c r="K521" s="31">
        <f t="shared" si="135"/>
        <v>132.88286600000001</v>
      </c>
      <c r="L521" s="31">
        <f t="shared" si="135"/>
        <v>39.683459999999997</v>
      </c>
      <c r="M521" s="31">
        <f t="shared" si="134"/>
        <v>234.85705631514998</v>
      </c>
      <c r="N521" s="109">
        <f>D521/D531*100</f>
        <v>3.2049072460232071</v>
      </c>
    </row>
    <row r="522" spans="1:14" ht="14.25" thickBot="1">
      <c r="A522" s="271"/>
      <c r="B522" s="195" t="s">
        <v>22</v>
      </c>
      <c r="C522" s="31">
        <f t="shared" si="136"/>
        <v>47.553121000000033</v>
      </c>
      <c r="D522" s="31">
        <f t="shared" si="136"/>
        <v>546.88544799999988</v>
      </c>
      <c r="E522" s="31">
        <f t="shared" si="136"/>
        <v>487.00693300000006</v>
      </c>
      <c r="F522" s="12">
        <f t="shared" si="133"/>
        <v>12.295207920582071</v>
      </c>
      <c r="G522" s="31">
        <f t="shared" si="135"/>
        <v>30244</v>
      </c>
      <c r="H522" s="31">
        <f t="shared" si="135"/>
        <v>630832.8064</v>
      </c>
      <c r="I522" s="31">
        <f t="shared" si="135"/>
        <v>1414</v>
      </c>
      <c r="J522" s="31">
        <f t="shared" si="135"/>
        <v>24.664199999999987</v>
      </c>
      <c r="K522" s="31">
        <f t="shared" si="135"/>
        <v>187.22463599999998</v>
      </c>
      <c r="L522" s="31">
        <f t="shared" si="135"/>
        <v>185.185191</v>
      </c>
      <c r="M522" s="31">
        <f t="shared" si="134"/>
        <v>1.1013002654191566</v>
      </c>
      <c r="N522" s="109">
        <f>D522/D531*100</f>
        <v>3.504361325755144</v>
      </c>
    </row>
    <row r="523" spans="1:14" ht="14.25" thickBot="1">
      <c r="A523" s="271"/>
      <c r="B523" s="195" t="s">
        <v>23</v>
      </c>
      <c r="C523" s="31">
        <f t="shared" si="136"/>
        <v>1.0940060000000003</v>
      </c>
      <c r="D523" s="31">
        <f t="shared" si="136"/>
        <v>6.8790750000000012</v>
      </c>
      <c r="E523" s="31">
        <f t="shared" si="136"/>
        <v>14.589462000000001</v>
      </c>
      <c r="F523" s="12">
        <f t="shared" si="133"/>
        <v>-52.849015268691879</v>
      </c>
      <c r="G523" s="31">
        <f t="shared" si="135"/>
        <v>70</v>
      </c>
      <c r="H523" s="31">
        <f t="shared" si="135"/>
        <v>6498.79</v>
      </c>
      <c r="I523" s="31">
        <f t="shared" si="135"/>
        <v>4</v>
      </c>
      <c r="J523" s="31">
        <f t="shared" si="135"/>
        <v>0</v>
      </c>
      <c r="K523" s="31">
        <f t="shared" si="135"/>
        <v>3.1455380000000002</v>
      </c>
      <c r="L523" s="31">
        <f t="shared" si="135"/>
        <v>0</v>
      </c>
      <c r="M523" s="31" t="e">
        <f t="shared" si="134"/>
        <v>#DIV/0!</v>
      </c>
      <c r="N523" s="109">
        <f>D523/D531*100</f>
        <v>4.4080098446812356E-2</v>
      </c>
    </row>
    <row r="524" spans="1:14" ht="14.25" thickBot="1">
      <c r="A524" s="271"/>
      <c r="B524" s="195" t="s">
        <v>24</v>
      </c>
      <c r="C524" s="31">
        <f t="shared" si="136"/>
        <v>78.272284999999982</v>
      </c>
      <c r="D524" s="31">
        <f t="shared" si="136"/>
        <v>520.74337199999991</v>
      </c>
      <c r="E524" s="31">
        <f t="shared" si="136"/>
        <v>868.79776199999992</v>
      </c>
      <c r="F524" s="12">
        <f t="shared" si="133"/>
        <v>-40.061612175285511</v>
      </c>
      <c r="G524" s="31">
        <f t="shared" si="135"/>
        <v>1460</v>
      </c>
      <c r="H524" s="31">
        <f t="shared" si="135"/>
        <v>449282.88437000004</v>
      </c>
      <c r="I524" s="31">
        <f t="shared" si="135"/>
        <v>236</v>
      </c>
      <c r="J524" s="31">
        <f t="shared" si="135"/>
        <v>11.021699999999999</v>
      </c>
      <c r="K524" s="31">
        <f t="shared" si="135"/>
        <v>153.89777900000001</v>
      </c>
      <c r="L524" s="31">
        <f t="shared" si="135"/>
        <v>732.01597300000003</v>
      </c>
      <c r="M524" s="31">
        <f t="shared" si="134"/>
        <v>-78.976172013120816</v>
      </c>
      <c r="N524" s="109">
        <f>D524/D531*100</f>
        <v>3.3368467567638116</v>
      </c>
    </row>
    <row r="525" spans="1:14" ht="14.25" thickBot="1">
      <c r="A525" s="271"/>
      <c r="B525" s="195" t="s">
        <v>25</v>
      </c>
      <c r="C525" s="31">
        <f t="shared" si="136"/>
        <v>190.33680000000001</v>
      </c>
      <c r="D525" s="31">
        <f t="shared" si="136"/>
        <v>6030.0446240000001</v>
      </c>
      <c r="E525" s="31">
        <f t="shared" si="136"/>
        <v>4360.9109330000001</v>
      </c>
      <c r="F525" s="12">
        <f t="shared" si="133"/>
        <v>38.274886064956924</v>
      </c>
      <c r="G525" s="31">
        <f t="shared" si="135"/>
        <v>1327</v>
      </c>
      <c r="H525" s="31">
        <f t="shared" si="135"/>
        <v>422170.85567000008</v>
      </c>
      <c r="I525" s="31">
        <f t="shared" si="135"/>
        <v>2457</v>
      </c>
      <c r="J525" s="31">
        <f t="shared" si="135"/>
        <v>413.72464899999989</v>
      </c>
      <c r="K525" s="31">
        <f t="shared" si="135"/>
        <v>1706.6383659999999</v>
      </c>
      <c r="L525" s="31">
        <f t="shared" si="135"/>
        <v>1046.1327859999999</v>
      </c>
      <c r="M525" s="31">
        <f t="shared" si="134"/>
        <v>63.137833823707354</v>
      </c>
      <c r="N525" s="109">
        <f>D525/D531*100</f>
        <v>38.63963696639324</v>
      </c>
    </row>
    <row r="526" spans="1:14" ht="14.25" thickBot="1">
      <c r="A526" s="271"/>
      <c r="B526" s="195" t="s">
        <v>26</v>
      </c>
      <c r="C526" s="31">
        <f t="shared" si="136"/>
        <v>94.052446000000117</v>
      </c>
      <c r="D526" s="31">
        <f t="shared" si="136"/>
        <v>1097.7522519999998</v>
      </c>
      <c r="E526" s="31">
        <f t="shared" si="136"/>
        <v>890.07788199999982</v>
      </c>
      <c r="F526" s="12">
        <f t="shared" si="133"/>
        <v>23.332157129144345</v>
      </c>
      <c r="G526" s="31">
        <f t="shared" si="135"/>
        <v>54328</v>
      </c>
      <c r="H526" s="31">
        <f t="shared" si="135"/>
        <v>9101252.5939160977</v>
      </c>
      <c r="I526" s="31">
        <f t="shared" si="135"/>
        <v>6676</v>
      </c>
      <c r="J526" s="31">
        <f t="shared" si="135"/>
        <v>69.223017999999996</v>
      </c>
      <c r="K526" s="31">
        <f t="shared" si="135"/>
        <v>347.88899699999996</v>
      </c>
      <c r="L526" s="31">
        <f t="shared" si="135"/>
        <v>482.62146700000005</v>
      </c>
      <c r="M526" s="31">
        <f t="shared" si="134"/>
        <v>-27.91680006227325</v>
      </c>
      <c r="N526" s="109">
        <f>D526/D531*100</f>
        <v>7.0342345938036646</v>
      </c>
    </row>
    <row r="527" spans="1:14" ht="14.25" thickBot="1">
      <c r="A527" s="271"/>
      <c r="B527" s="195" t="s">
        <v>27</v>
      </c>
      <c r="C527" s="31">
        <f t="shared" si="136"/>
        <v>8.3771999999999999E-2</v>
      </c>
      <c r="D527" s="31">
        <f t="shared" si="136"/>
        <v>81.958864000000005</v>
      </c>
      <c r="E527" s="31">
        <f t="shared" si="136"/>
        <v>24.748235000000001</v>
      </c>
      <c r="F527" s="12">
        <f t="shared" si="133"/>
        <v>231.17054206087829</v>
      </c>
      <c r="G527" s="31">
        <f t="shared" si="135"/>
        <v>22</v>
      </c>
      <c r="H527" s="31">
        <f t="shared" si="135"/>
        <v>36846.485845000003</v>
      </c>
      <c r="I527" s="31">
        <f t="shared" si="135"/>
        <v>0</v>
      </c>
      <c r="J527" s="31">
        <f t="shared" si="135"/>
        <v>0</v>
      </c>
      <c r="K527" s="31">
        <f t="shared" si="135"/>
        <v>0</v>
      </c>
      <c r="L527" s="31">
        <f t="shared" si="135"/>
        <v>0</v>
      </c>
      <c r="M527" s="31" t="e">
        <f t="shared" si="134"/>
        <v>#DIV/0!</v>
      </c>
      <c r="N527" s="109">
        <f>D527/D531*100</f>
        <v>0.52518031766028206</v>
      </c>
    </row>
    <row r="528" spans="1:14" ht="14.25" thickBot="1">
      <c r="A528" s="271"/>
      <c r="B528" s="14" t="s">
        <v>28</v>
      </c>
      <c r="C528" s="31">
        <f t="shared" si="136"/>
        <v>0</v>
      </c>
      <c r="D528" s="31">
        <f t="shared" si="136"/>
        <v>0</v>
      </c>
      <c r="E528" s="31">
        <f t="shared" si="136"/>
        <v>0</v>
      </c>
      <c r="F528" s="12" t="e">
        <f t="shared" si="133"/>
        <v>#DIV/0!</v>
      </c>
      <c r="G528" s="31">
        <f t="shared" si="135"/>
        <v>0</v>
      </c>
      <c r="H528" s="31">
        <f t="shared" si="135"/>
        <v>0</v>
      </c>
      <c r="I528" s="31">
        <f t="shared" si="135"/>
        <v>0</v>
      </c>
      <c r="J528" s="31">
        <f t="shared" si="135"/>
        <v>0</v>
      </c>
      <c r="K528" s="31">
        <f t="shared" si="135"/>
        <v>0</v>
      </c>
      <c r="L528" s="31">
        <f t="shared" si="135"/>
        <v>0</v>
      </c>
      <c r="M528" s="31" t="e">
        <f t="shared" si="134"/>
        <v>#DIV/0!</v>
      </c>
      <c r="N528" s="109">
        <f>D528/D531*100</f>
        <v>0</v>
      </c>
    </row>
    <row r="529" spans="1:14" ht="14.25" thickBot="1">
      <c r="A529" s="271"/>
      <c r="B529" s="14" t="s">
        <v>29</v>
      </c>
      <c r="C529" s="31">
        <f t="shared" si="136"/>
        <v>0</v>
      </c>
      <c r="D529" s="31">
        <f t="shared" si="136"/>
        <v>72.386302999999998</v>
      </c>
      <c r="E529" s="31">
        <f t="shared" si="136"/>
        <v>3.575472</v>
      </c>
      <c r="F529" s="12">
        <f t="shared" si="133"/>
        <v>1924.5243984570425</v>
      </c>
      <c r="G529" s="31">
        <f t="shared" si="135"/>
        <v>5</v>
      </c>
      <c r="H529" s="31">
        <f t="shared" si="135"/>
        <v>33494.050000000003</v>
      </c>
      <c r="I529" s="31">
        <f t="shared" si="135"/>
        <v>0</v>
      </c>
      <c r="J529" s="31">
        <f t="shared" si="135"/>
        <v>0</v>
      </c>
      <c r="K529" s="31">
        <f t="shared" si="135"/>
        <v>0</v>
      </c>
      <c r="L529" s="31">
        <f t="shared" si="135"/>
        <v>0</v>
      </c>
      <c r="M529" s="31" t="e">
        <f t="shared" si="134"/>
        <v>#DIV/0!</v>
      </c>
      <c r="N529" s="109">
        <f>D529/D531*100</f>
        <v>0.46384075801481855</v>
      </c>
    </row>
    <row r="530" spans="1:14" ht="14.25" thickBot="1">
      <c r="A530" s="271"/>
      <c r="B530" s="14" t="s">
        <v>30</v>
      </c>
      <c r="C530" s="31">
        <f t="shared" si="136"/>
        <v>0</v>
      </c>
      <c r="D530" s="31">
        <f t="shared" si="136"/>
        <v>9.3171080000000011</v>
      </c>
      <c r="E530" s="31">
        <f t="shared" si="136"/>
        <v>21.080064</v>
      </c>
      <c r="F530" s="12">
        <f t="shared" si="133"/>
        <v>-55.801329635431841</v>
      </c>
      <c r="G530" s="31">
        <f t="shared" si="135"/>
        <v>16</v>
      </c>
      <c r="H530" s="31">
        <f t="shared" si="135"/>
        <v>3236.435845</v>
      </c>
      <c r="I530" s="31">
        <f t="shared" si="135"/>
        <v>0</v>
      </c>
      <c r="J530" s="31">
        <f t="shared" si="135"/>
        <v>0</v>
      </c>
      <c r="K530" s="31">
        <f t="shared" si="135"/>
        <v>0</v>
      </c>
      <c r="L530" s="31">
        <f t="shared" si="135"/>
        <v>0</v>
      </c>
      <c r="M530" s="31" t="e">
        <f t="shared" si="134"/>
        <v>#DIV/0!</v>
      </c>
      <c r="N530" s="109">
        <f>D530/D531*100</f>
        <v>5.9702654481828286E-2</v>
      </c>
    </row>
    <row r="531" spans="1:14" ht="14.25" thickBot="1">
      <c r="A531" s="277"/>
      <c r="B531" s="35" t="s">
        <v>31</v>
      </c>
      <c r="C531" s="36">
        <f t="shared" ref="C531:L531" si="137">C519+C521+C522+C523+C524+C525+C526+C527</f>
        <v>1318.209114</v>
      </c>
      <c r="D531" s="36">
        <f t="shared" si="137"/>
        <v>15605.852169999998</v>
      </c>
      <c r="E531" s="36">
        <f t="shared" si="137"/>
        <v>13192.640902999998</v>
      </c>
      <c r="F531" s="205">
        <f t="shared" si="133"/>
        <v>18.29210151889481</v>
      </c>
      <c r="G531" s="36">
        <f t="shared" si="137"/>
        <v>140191</v>
      </c>
      <c r="H531" s="36">
        <f t="shared" si="137"/>
        <v>17683503.080677096</v>
      </c>
      <c r="I531" s="36">
        <f t="shared" si="137"/>
        <v>15549</v>
      </c>
      <c r="J531" s="36">
        <f t="shared" si="137"/>
        <v>860.17579899999976</v>
      </c>
      <c r="K531" s="36">
        <f t="shared" si="137"/>
        <v>5634.0539290000006</v>
      </c>
      <c r="L531" s="36">
        <f t="shared" si="137"/>
        <v>4509.5848130000004</v>
      </c>
      <c r="M531" s="36">
        <f t="shared" si="134"/>
        <v>24.93509186828992</v>
      </c>
      <c r="N531" s="115">
        <f>D531/D531*100</f>
        <v>100</v>
      </c>
    </row>
    <row r="535" spans="1:14">
      <c r="A535" s="235" t="s">
        <v>122</v>
      </c>
      <c r="B535" s="235"/>
      <c r="C535" s="235"/>
      <c r="D535" s="235"/>
      <c r="E535" s="235"/>
      <c r="F535" s="235"/>
      <c r="G535" s="235"/>
      <c r="H535" s="235"/>
      <c r="I535" s="235"/>
      <c r="J535" s="235"/>
      <c r="K535" s="235"/>
      <c r="L535" s="235"/>
      <c r="M535" s="235"/>
      <c r="N535" s="235"/>
    </row>
    <row r="536" spans="1:14">
      <c r="A536" s="235"/>
      <c r="B536" s="235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</row>
    <row r="537" spans="1:14" ht="14.25" thickBot="1">
      <c r="A537" s="282" t="str">
        <f>A3</f>
        <v>财字3号表                                             （2023年8月）                                           单位：万元</v>
      </c>
      <c r="B537" s="282"/>
      <c r="C537" s="282"/>
      <c r="D537" s="282"/>
      <c r="E537" s="282"/>
      <c r="F537" s="282"/>
      <c r="G537" s="282"/>
      <c r="H537" s="282"/>
      <c r="I537" s="282"/>
      <c r="J537" s="282"/>
      <c r="K537" s="282"/>
      <c r="L537" s="282"/>
      <c r="M537" s="282"/>
      <c r="N537" s="282"/>
    </row>
    <row r="538" spans="1:14" ht="14.25" thickBot="1">
      <c r="A538" s="275" t="s">
        <v>67</v>
      </c>
      <c r="B538" s="37" t="s">
        <v>3</v>
      </c>
      <c r="C538" s="283" t="s">
        <v>4</v>
      </c>
      <c r="D538" s="283"/>
      <c r="E538" s="283"/>
      <c r="F538" s="284"/>
      <c r="G538" s="237" t="s">
        <v>5</v>
      </c>
      <c r="H538" s="284"/>
      <c r="I538" s="237" t="s">
        <v>6</v>
      </c>
      <c r="J538" s="285"/>
      <c r="K538" s="285"/>
      <c r="L538" s="285"/>
      <c r="M538" s="285"/>
      <c r="N538" s="266" t="s">
        <v>7</v>
      </c>
    </row>
    <row r="539" spans="1:14" ht="14.25" thickBot="1">
      <c r="A539" s="275"/>
      <c r="B539" s="24" t="s">
        <v>8</v>
      </c>
      <c r="C539" s="280" t="s">
        <v>9</v>
      </c>
      <c r="D539" s="278" t="s">
        <v>10</v>
      </c>
      <c r="E539" s="278" t="s">
        <v>11</v>
      </c>
      <c r="F539" s="193" t="s">
        <v>12</v>
      </c>
      <c r="G539" s="278" t="s">
        <v>13</v>
      </c>
      <c r="H539" s="278" t="s">
        <v>14</v>
      </c>
      <c r="I539" s="195" t="s">
        <v>13</v>
      </c>
      <c r="J539" s="286" t="s">
        <v>15</v>
      </c>
      <c r="K539" s="287"/>
      <c r="L539" s="288"/>
      <c r="M539" s="196" t="s">
        <v>12</v>
      </c>
      <c r="N539" s="267"/>
    </row>
    <row r="540" spans="1:14" ht="14.25" thickBot="1">
      <c r="A540" s="275"/>
      <c r="B540" s="38" t="s">
        <v>16</v>
      </c>
      <c r="C540" s="281"/>
      <c r="D540" s="289"/>
      <c r="E540" s="289"/>
      <c r="F540" s="194" t="s">
        <v>17</v>
      </c>
      <c r="G540" s="289"/>
      <c r="H540" s="289"/>
      <c r="I540" s="24" t="s">
        <v>18</v>
      </c>
      <c r="J540" s="196" t="s">
        <v>9</v>
      </c>
      <c r="K540" s="25" t="s">
        <v>10</v>
      </c>
      <c r="L540" s="196" t="s">
        <v>11</v>
      </c>
      <c r="M540" s="197" t="s">
        <v>17</v>
      </c>
      <c r="N540" s="176" t="s">
        <v>17</v>
      </c>
    </row>
    <row r="541" spans="1:14" ht="14.25" thickBot="1">
      <c r="A541" s="275"/>
      <c r="B541" s="195" t="s">
        <v>19</v>
      </c>
      <c r="C541" s="31">
        <f t="shared" ref="C541:E552" si="138">C202</f>
        <v>2488.0875889999988</v>
      </c>
      <c r="D541" s="31">
        <f t="shared" si="138"/>
        <v>18887.077816000001</v>
      </c>
      <c r="E541" s="31">
        <f t="shared" si="138"/>
        <v>17730.885660999997</v>
      </c>
      <c r="F541" s="12">
        <f t="shared" ref="F541:F572" si="139">(D541-E541)/E541*100</f>
        <v>6.5207806147163243</v>
      </c>
      <c r="G541" s="31">
        <f t="shared" ref="G541:L552" si="140">G202</f>
        <v>133319</v>
      </c>
      <c r="H541" s="31">
        <f t="shared" si="140"/>
        <v>16888013.88462599</v>
      </c>
      <c r="I541" s="31">
        <f t="shared" si="140"/>
        <v>15253</v>
      </c>
      <c r="J541" s="31">
        <f t="shared" si="140"/>
        <v>1622.1430179999995</v>
      </c>
      <c r="K541" s="31">
        <f t="shared" si="140"/>
        <v>12797.793566999997</v>
      </c>
      <c r="L541" s="31">
        <f t="shared" si="140"/>
        <v>9301.8262510000022</v>
      </c>
      <c r="M541" s="31">
        <f t="shared" ref="M541:M592" si="141">(K541-L541)/L541*100</f>
        <v>37.583666063684618</v>
      </c>
      <c r="N541" s="109">
        <f t="shared" ref="N541:N553" si="142">N202</f>
        <v>54.4456026767661</v>
      </c>
    </row>
    <row r="542" spans="1:14" ht="14.25" thickBot="1">
      <c r="A542" s="275"/>
      <c r="B542" s="195" t="s">
        <v>20</v>
      </c>
      <c r="C542" s="31">
        <f t="shared" si="138"/>
        <v>843.70982099999958</v>
      </c>
      <c r="D542" s="31">
        <f t="shared" si="138"/>
        <v>6034.6878730000017</v>
      </c>
      <c r="E542" s="31">
        <f t="shared" si="138"/>
        <v>5906.5967430000001</v>
      </c>
      <c r="F542" s="12">
        <f t="shared" si="139"/>
        <v>2.1686113945700529</v>
      </c>
      <c r="G542" s="31">
        <f t="shared" si="140"/>
        <v>70184</v>
      </c>
      <c r="H542" s="31">
        <f t="shared" si="140"/>
        <v>1403840</v>
      </c>
      <c r="I542" s="31">
        <f t="shared" si="140"/>
        <v>8208</v>
      </c>
      <c r="J542" s="31">
        <f t="shared" si="140"/>
        <v>761.31993400000044</v>
      </c>
      <c r="K542" s="31">
        <f t="shared" si="140"/>
        <v>5268.0252050000008</v>
      </c>
      <c r="L542" s="31">
        <f t="shared" si="140"/>
        <v>3211.2842910000004</v>
      </c>
      <c r="M542" s="31">
        <f t="shared" si="141"/>
        <v>64.04730094324745</v>
      </c>
      <c r="N542" s="109">
        <f t="shared" si="142"/>
        <v>17.396138323384179</v>
      </c>
    </row>
    <row r="543" spans="1:14" ht="14.25" thickBot="1">
      <c r="A543" s="275"/>
      <c r="B543" s="195" t="s">
        <v>21</v>
      </c>
      <c r="C543" s="31">
        <f t="shared" si="138"/>
        <v>108.36145100000012</v>
      </c>
      <c r="D543" s="31">
        <f t="shared" si="138"/>
        <v>1157.8129070000002</v>
      </c>
      <c r="E543" s="31">
        <f t="shared" si="138"/>
        <v>1003.949624</v>
      </c>
      <c r="F543" s="12">
        <f t="shared" si="139"/>
        <v>15.325797163703131</v>
      </c>
      <c r="G543" s="31">
        <f t="shared" si="140"/>
        <v>3436</v>
      </c>
      <c r="H543" s="31">
        <f t="shared" si="140"/>
        <v>1291218.8999729995</v>
      </c>
      <c r="I543" s="31">
        <f t="shared" si="140"/>
        <v>127</v>
      </c>
      <c r="J543" s="31">
        <f t="shared" si="140"/>
        <v>594.60367299999996</v>
      </c>
      <c r="K543" s="31">
        <f t="shared" si="140"/>
        <v>803.31185900000003</v>
      </c>
      <c r="L543" s="31">
        <f t="shared" si="140"/>
        <v>722.23666399999991</v>
      </c>
      <c r="M543" s="31">
        <f t="shared" si="141"/>
        <v>11.225571760782298</v>
      </c>
      <c r="N543" s="109">
        <f t="shared" si="142"/>
        <v>3.3376164445699317</v>
      </c>
    </row>
    <row r="544" spans="1:14" ht="14.25" thickBot="1">
      <c r="A544" s="275"/>
      <c r="B544" s="195" t="s">
        <v>22</v>
      </c>
      <c r="C544" s="31">
        <f t="shared" si="138"/>
        <v>69.276390000000021</v>
      </c>
      <c r="D544" s="31">
        <f t="shared" si="138"/>
        <v>615.46445499999993</v>
      </c>
      <c r="E544" s="31">
        <f t="shared" si="138"/>
        <v>261.84459299999997</v>
      </c>
      <c r="F544" s="12">
        <f t="shared" si="139"/>
        <v>135.04951847525831</v>
      </c>
      <c r="G544" s="31">
        <f t="shared" si="140"/>
        <v>47248</v>
      </c>
      <c r="H544" s="31">
        <f t="shared" si="140"/>
        <v>547190.7849999998</v>
      </c>
      <c r="I544" s="31">
        <f t="shared" si="140"/>
        <v>485</v>
      </c>
      <c r="J544" s="31">
        <f t="shared" si="140"/>
        <v>13.323754999999995</v>
      </c>
      <c r="K544" s="31">
        <f t="shared" si="140"/>
        <v>68.080309</v>
      </c>
      <c r="L544" s="31">
        <f t="shared" si="140"/>
        <v>118.54622000000002</v>
      </c>
      <c r="M544" s="31">
        <f t="shared" si="141"/>
        <v>-42.570662312134466</v>
      </c>
      <c r="N544" s="109">
        <f t="shared" si="142"/>
        <v>1.7741936314899536</v>
      </c>
    </row>
    <row r="545" spans="1:14" ht="14.25" thickBot="1">
      <c r="A545" s="275"/>
      <c r="B545" s="195" t="s">
        <v>23</v>
      </c>
      <c r="C545" s="31">
        <f t="shared" si="138"/>
        <v>5.9931148999999992</v>
      </c>
      <c r="D545" s="31">
        <f t="shared" si="138"/>
        <v>57.546755500000003</v>
      </c>
      <c r="E545" s="31">
        <f t="shared" si="138"/>
        <v>83.088999860000001</v>
      </c>
      <c r="F545" s="12">
        <f t="shared" si="139"/>
        <v>-30.740825383669502</v>
      </c>
      <c r="G545" s="31">
        <f t="shared" si="140"/>
        <v>1492</v>
      </c>
      <c r="H545" s="31">
        <f t="shared" si="140"/>
        <v>233508.35182727</v>
      </c>
      <c r="I545" s="31">
        <f t="shared" si="140"/>
        <v>12</v>
      </c>
      <c r="J545" s="31">
        <f t="shared" si="140"/>
        <v>1</v>
      </c>
      <c r="K545" s="31">
        <f t="shared" si="140"/>
        <v>14.571354999999999</v>
      </c>
      <c r="L545" s="31">
        <f t="shared" si="140"/>
        <v>49.134644999999999</v>
      </c>
      <c r="M545" s="31">
        <f t="shared" si="141"/>
        <v>-70.344031182071234</v>
      </c>
      <c r="N545" s="109">
        <f t="shared" si="142"/>
        <v>0.16588949417234741</v>
      </c>
    </row>
    <row r="546" spans="1:14" ht="14.25" thickBot="1">
      <c r="A546" s="275"/>
      <c r="B546" s="195" t="s">
        <v>24</v>
      </c>
      <c r="C546" s="31">
        <f t="shared" si="138"/>
        <v>1027.6021960000003</v>
      </c>
      <c r="D546" s="31">
        <f t="shared" si="138"/>
        <v>3682.7412479999998</v>
      </c>
      <c r="E546" s="31">
        <f t="shared" si="138"/>
        <v>2745.8433230000001</v>
      </c>
      <c r="F546" s="12">
        <f t="shared" si="139"/>
        <v>34.120589370568389</v>
      </c>
      <c r="G546" s="31">
        <f t="shared" si="140"/>
        <v>6846</v>
      </c>
      <c r="H546" s="31">
        <f t="shared" si="140"/>
        <v>2511728.0553939999</v>
      </c>
      <c r="I546" s="31">
        <f t="shared" si="140"/>
        <v>474</v>
      </c>
      <c r="J546" s="31">
        <f t="shared" si="140"/>
        <v>292.53198099999997</v>
      </c>
      <c r="K546" s="31">
        <f t="shared" si="140"/>
        <v>995.08697700000005</v>
      </c>
      <c r="L546" s="31">
        <f t="shared" si="140"/>
        <v>1612.9585029999996</v>
      </c>
      <c r="M546" s="31">
        <f t="shared" si="141"/>
        <v>-38.306721769394443</v>
      </c>
      <c r="N546" s="109">
        <f t="shared" si="142"/>
        <v>10.616203771876581</v>
      </c>
    </row>
    <row r="547" spans="1:14" ht="14.25" thickBot="1">
      <c r="A547" s="275"/>
      <c r="B547" s="195" t="s">
        <v>25</v>
      </c>
      <c r="C547" s="31">
        <f t="shared" si="138"/>
        <v>381.43426000000045</v>
      </c>
      <c r="D547" s="31">
        <f t="shared" si="138"/>
        <v>8200.7074590000011</v>
      </c>
      <c r="E547" s="31">
        <f t="shared" si="138"/>
        <v>6677.8780460000007</v>
      </c>
      <c r="F547" s="12">
        <f t="shared" si="139"/>
        <v>22.804091397149186</v>
      </c>
      <c r="G547" s="31">
        <f t="shared" si="140"/>
        <v>2646</v>
      </c>
      <c r="H547" s="31">
        <f t="shared" si="140"/>
        <v>167925.88191500001</v>
      </c>
      <c r="I547" s="31">
        <f t="shared" si="140"/>
        <v>1967</v>
      </c>
      <c r="J547" s="31">
        <f t="shared" si="140"/>
        <v>678.85907300000042</v>
      </c>
      <c r="K547" s="31">
        <f t="shared" si="140"/>
        <v>3524.0565550000006</v>
      </c>
      <c r="L547" s="31">
        <f t="shared" si="140"/>
        <v>2141.7782000000002</v>
      </c>
      <c r="M547" s="31">
        <f t="shared" si="141"/>
        <v>64.538818958937966</v>
      </c>
      <c r="N547" s="109">
        <f t="shared" si="142"/>
        <v>23.640102737484593</v>
      </c>
    </row>
    <row r="548" spans="1:14" ht="14.25" thickBot="1">
      <c r="A548" s="275"/>
      <c r="B548" s="195" t="s">
        <v>26</v>
      </c>
      <c r="C548" s="31">
        <f t="shared" si="138"/>
        <v>211.01995699999949</v>
      </c>
      <c r="D548" s="31">
        <f t="shared" si="138"/>
        <v>1729.6034129999998</v>
      </c>
      <c r="E548" s="31">
        <f t="shared" si="138"/>
        <v>1877.6629310000005</v>
      </c>
      <c r="F548" s="12">
        <f t="shared" si="139"/>
        <v>-7.8853086757774777</v>
      </c>
      <c r="G548" s="31">
        <f t="shared" si="140"/>
        <v>108729</v>
      </c>
      <c r="H548" s="31">
        <f t="shared" si="140"/>
        <v>21509990.91756377</v>
      </c>
      <c r="I548" s="31">
        <f t="shared" si="140"/>
        <v>7081</v>
      </c>
      <c r="J548" s="31">
        <f t="shared" si="140"/>
        <v>126.86935800000002</v>
      </c>
      <c r="K548" s="31">
        <f t="shared" si="140"/>
        <v>675.11403400000006</v>
      </c>
      <c r="L548" s="31">
        <f t="shared" si="140"/>
        <v>471.185655</v>
      </c>
      <c r="M548" s="31">
        <f t="shared" si="141"/>
        <v>43.279836055280605</v>
      </c>
      <c r="N548" s="109">
        <f t="shared" si="142"/>
        <v>4.9859115915116305</v>
      </c>
    </row>
    <row r="549" spans="1:14" ht="14.25" thickBot="1">
      <c r="A549" s="275"/>
      <c r="B549" s="195" t="s">
        <v>27</v>
      </c>
      <c r="C549" s="31">
        <f t="shared" si="138"/>
        <v>20.092229000000003</v>
      </c>
      <c r="D549" s="31">
        <f t="shared" si="138"/>
        <v>358.859058</v>
      </c>
      <c r="E549" s="31">
        <f t="shared" si="138"/>
        <v>255.969492</v>
      </c>
      <c r="F549" s="12">
        <f t="shared" si="139"/>
        <v>40.196026954649739</v>
      </c>
      <c r="G549" s="31">
        <f t="shared" si="140"/>
        <v>188</v>
      </c>
      <c r="H549" s="31">
        <f t="shared" si="140"/>
        <v>114507.66889299999</v>
      </c>
      <c r="I549" s="31">
        <f t="shared" si="140"/>
        <v>2</v>
      </c>
      <c r="J549" s="31">
        <f t="shared" si="140"/>
        <v>0.23288600000000001</v>
      </c>
      <c r="K549" s="31">
        <f t="shared" si="140"/>
        <v>1.280886</v>
      </c>
      <c r="L549" s="31">
        <f t="shared" si="140"/>
        <v>0.42304000000000003</v>
      </c>
      <c r="M549" s="31">
        <f t="shared" si="141"/>
        <v>202.78129727685322</v>
      </c>
      <c r="N549" s="109">
        <f t="shared" si="142"/>
        <v>1.0344796521288691</v>
      </c>
    </row>
    <row r="550" spans="1:14" ht="14.25" thickBot="1">
      <c r="A550" s="275"/>
      <c r="B550" s="14" t="s">
        <v>28</v>
      </c>
      <c r="C550" s="31">
        <f t="shared" si="138"/>
        <v>10.358492000000012</v>
      </c>
      <c r="D550" s="31">
        <f t="shared" si="138"/>
        <v>182.64683500000001</v>
      </c>
      <c r="E550" s="31">
        <f t="shared" si="138"/>
        <v>122.61318799999999</v>
      </c>
      <c r="F550" s="12">
        <f t="shared" si="139"/>
        <v>48.961818854265516</v>
      </c>
      <c r="G550" s="31">
        <f t="shared" si="140"/>
        <v>55</v>
      </c>
      <c r="H550" s="31">
        <f t="shared" si="140"/>
        <v>36932.379999999997</v>
      </c>
      <c r="I550" s="31">
        <f t="shared" si="140"/>
        <v>0</v>
      </c>
      <c r="J550" s="31">
        <f t="shared" si="140"/>
        <v>0</v>
      </c>
      <c r="K550" s="31">
        <f t="shared" si="140"/>
        <v>0</v>
      </c>
      <c r="L550" s="31">
        <f t="shared" si="140"/>
        <v>0</v>
      </c>
      <c r="M550" s="31" t="e">
        <f t="shared" si="141"/>
        <v>#DIV/0!</v>
      </c>
      <c r="N550" s="109">
        <f t="shared" si="142"/>
        <v>0.52651432399747022</v>
      </c>
    </row>
    <row r="551" spans="1:14" ht="14.25" thickBot="1">
      <c r="A551" s="275"/>
      <c r="B551" s="14" t="s">
        <v>29</v>
      </c>
      <c r="C551" s="31">
        <f t="shared" si="138"/>
        <v>3.9993780000000005</v>
      </c>
      <c r="D551" s="31">
        <f t="shared" si="138"/>
        <v>72.601066000000003</v>
      </c>
      <c r="E551" s="31">
        <f t="shared" si="138"/>
        <v>15.445668999999999</v>
      </c>
      <c r="F551" s="12">
        <f t="shared" si="139"/>
        <v>370.0415760560453</v>
      </c>
      <c r="G551" s="31">
        <f t="shared" si="140"/>
        <v>44</v>
      </c>
      <c r="H551" s="31">
        <f t="shared" si="140"/>
        <v>29194.279477000004</v>
      </c>
      <c r="I551" s="31">
        <f t="shared" si="140"/>
        <v>2</v>
      </c>
      <c r="J551" s="31">
        <f t="shared" si="140"/>
        <v>0</v>
      </c>
      <c r="K551" s="31">
        <f t="shared" si="140"/>
        <v>1.048</v>
      </c>
      <c r="L551" s="31">
        <f t="shared" si="140"/>
        <v>0.42304000000000003</v>
      </c>
      <c r="M551" s="31">
        <f t="shared" si="141"/>
        <v>147.7307110438729</v>
      </c>
      <c r="N551" s="109">
        <f t="shared" si="142"/>
        <v>0.20928641433335385</v>
      </c>
    </row>
    <row r="552" spans="1:14" ht="14.25" thickBot="1">
      <c r="A552" s="275"/>
      <c r="B552" s="14" t="s">
        <v>30</v>
      </c>
      <c r="C552" s="31">
        <f t="shared" si="138"/>
        <v>4.8875380000000019</v>
      </c>
      <c r="D552" s="31">
        <f t="shared" si="138"/>
        <v>101.76812000000001</v>
      </c>
      <c r="E552" s="31">
        <f t="shared" si="138"/>
        <v>115.13229799999999</v>
      </c>
      <c r="F552" s="12">
        <f t="shared" si="139"/>
        <v>-11.607670681601423</v>
      </c>
      <c r="G552" s="31">
        <f t="shared" si="140"/>
        <v>105</v>
      </c>
      <c r="H552" s="31">
        <f t="shared" si="140"/>
        <v>47272.139458999998</v>
      </c>
      <c r="I552" s="31">
        <f t="shared" si="140"/>
        <v>0</v>
      </c>
      <c r="J552" s="31">
        <f t="shared" si="140"/>
        <v>0.23288600000000001</v>
      </c>
      <c r="K552" s="31">
        <f t="shared" si="140"/>
        <v>0.23288600000000001</v>
      </c>
      <c r="L552" s="31">
        <f t="shared" si="140"/>
        <v>0</v>
      </c>
      <c r="M552" s="31" t="e">
        <f t="shared" si="141"/>
        <v>#DIV/0!</v>
      </c>
      <c r="N552" s="109">
        <f t="shared" si="142"/>
        <v>0.29336600826558767</v>
      </c>
    </row>
    <row r="553" spans="1:14" ht="14.25" thickBot="1">
      <c r="A553" s="275"/>
      <c r="B553" s="35" t="s">
        <v>31</v>
      </c>
      <c r="C553" s="36">
        <f t="shared" ref="C553:L553" si="143">C541+C543+C544+C545+C546+C547+C548+C549</f>
        <v>4311.8671868999991</v>
      </c>
      <c r="D553" s="36">
        <f t="shared" si="143"/>
        <v>34689.8131115</v>
      </c>
      <c r="E553" s="36">
        <f t="shared" si="143"/>
        <v>30637.12266986</v>
      </c>
      <c r="F553" s="205">
        <f t="shared" si="139"/>
        <v>13.228038694465685</v>
      </c>
      <c r="G553" s="36">
        <f t="shared" si="143"/>
        <v>303904</v>
      </c>
      <c r="H553" s="36">
        <f t="shared" si="143"/>
        <v>43264084.445192032</v>
      </c>
      <c r="I553" s="36">
        <f t="shared" si="143"/>
        <v>25401</v>
      </c>
      <c r="J553" s="36">
        <f t="shared" si="143"/>
        <v>3329.5637439999996</v>
      </c>
      <c r="K553" s="36">
        <f t="shared" si="143"/>
        <v>18879.295541999996</v>
      </c>
      <c r="L553" s="36">
        <f t="shared" si="143"/>
        <v>14418.089178000002</v>
      </c>
      <c r="M553" s="36">
        <f t="shared" si="141"/>
        <v>30.941730966730141</v>
      </c>
      <c r="N553" s="115">
        <f t="shared" si="142"/>
        <v>100</v>
      </c>
    </row>
    <row r="554" spans="1:14" ht="14.25" thickBot="1">
      <c r="A554" s="275" t="s">
        <v>68</v>
      </c>
      <c r="B554" s="195" t="s">
        <v>19</v>
      </c>
      <c r="C554" s="31">
        <f t="shared" ref="C554:L565" si="144">C394</f>
        <v>1161.3981029999998</v>
      </c>
      <c r="D554" s="31">
        <f t="shared" si="144"/>
        <v>9997.0956750000005</v>
      </c>
      <c r="E554" s="31">
        <f t="shared" si="144"/>
        <v>8654.3087049999995</v>
      </c>
      <c r="F554" s="12">
        <f t="shared" si="139"/>
        <v>15.515820105009775</v>
      </c>
      <c r="G554" s="31">
        <f t="shared" si="144"/>
        <v>71163</v>
      </c>
      <c r="H554" s="31">
        <f t="shared" si="144"/>
        <v>9552921.2828110028</v>
      </c>
      <c r="I554" s="31">
        <f t="shared" si="144"/>
        <v>6645</v>
      </c>
      <c r="J554" s="31">
        <f t="shared" si="144"/>
        <v>607.14600299999995</v>
      </c>
      <c r="K554" s="31">
        <f t="shared" si="144"/>
        <v>4908.8028279999999</v>
      </c>
      <c r="L554" s="31">
        <f t="shared" si="144"/>
        <v>3380.4228410000005</v>
      </c>
      <c r="M554" s="31">
        <f t="shared" si="141"/>
        <v>45.212686663419667</v>
      </c>
      <c r="N554" s="113">
        <f t="shared" ref="N554:N566" si="145">N394</f>
        <v>51.826397353196228</v>
      </c>
    </row>
    <row r="555" spans="1:14" ht="14.25" thickBot="1">
      <c r="A555" s="275"/>
      <c r="B555" s="195" t="s">
        <v>20</v>
      </c>
      <c r="C555" s="31">
        <f t="shared" si="144"/>
        <v>395.92780800000008</v>
      </c>
      <c r="D555" s="31">
        <f t="shared" si="144"/>
        <v>3165.3893990000006</v>
      </c>
      <c r="E555" s="31">
        <f t="shared" si="144"/>
        <v>3020.6348229999994</v>
      </c>
      <c r="F555" s="12">
        <f t="shared" si="139"/>
        <v>4.7921905321953311</v>
      </c>
      <c r="G555" s="31">
        <f t="shared" si="144"/>
        <v>37044</v>
      </c>
      <c r="H555" s="31">
        <f t="shared" si="144"/>
        <v>753880</v>
      </c>
      <c r="I555" s="31">
        <f t="shared" si="144"/>
        <v>3645</v>
      </c>
      <c r="J555" s="31">
        <f t="shared" si="144"/>
        <v>242.71131</v>
      </c>
      <c r="K555" s="31">
        <f t="shared" si="144"/>
        <v>1852.8916090000002</v>
      </c>
      <c r="L555" s="31">
        <f t="shared" si="144"/>
        <v>1203.5197680000001</v>
      </c>
      <c r="M555" s="31">
        <f t="shared" si="141"/>
        <v>53.956059407243572</v>
      </c>
      <c r="N555" s="109">
        <f t="shared" si="145"/>
        <v>16.40983882753218</v>
      </c>
    </row>
    <row r="556" spans="1:14" ht="14.25" thickBot="1">
      <c r="A556" s="275"/>
      <c r="B556" s="195" t="s">
        <v>21</v>
      </c>
      <c r="C556" s="31">
        <f t="shared" si="144"/>
        <v>20.545544999999976</v>
      </c>
      <c r="D556" s="31">
        <f t="shared" si="144"/>
        <v>331.36037599999992</v>
      </c>
      <c r="E556" s="31">
        <f t="shared" si="144"/>
        <v>234.42918600000002</v>
      </c>
      <c r="F556" s="12">
        <f t="shared" si="139"/>
        <v>41.347748398529141</v>
      </c>
      <c r="G556" s="31">
        <f t="shared" si="144"/>
        <v>1933</v>
      </c>
      <c r="H556" s="31">
        <f t="shared" si="144"/>
        <v>317650.66337699996</v>
      </c>
      <c r="I556" s="31">
        <f t="shared" si="144"/>
        <v>28</v>
      </c>
      <c r="J556" s="31">
        <f t="shared" si="144"/>
        <v>2.3841579999999993</v>
      </c>
      <c r="K556" s="31">
        <f t="shared" si="144"/>
        <v>32.930537999999999</v>
      </c>
      <c r="L556" s="31">
        <f t="shared" si="144"/>
        <v>32.278088999999994</v>
      </c>
      <c r="M556" s="31">
        <f t="shared" si="141"/>
        <v>2.021337136780323</v>
      </c>
      <c r="N556" s="109">
        <f t="shared" si="145"/>
        <v>1.7178203622304038</v>
      </c>
    </row>
    <row r="557" spans="1:14" ht="14.25" thickBot="1">
      <c r="A557" s="275"/>
      <c r="B557" s="195" t="s">
        <v>22</v>
      </c>
      <c r="C557" s="31">
        <f t="shared" si="144"/>
        <v>44.822945000000026</v>
      </c>
      <c r="D557" s="31">
        <f t="shared" si="144"/>
        <v>370.89038900000003</v>
      </c>
      <c r="E557" s="31">
        <f t="shared" si="144"/>
        <v>218.03679899999997</v>
      </c>
      <c r="F557" s="12">
        <f t="shared" si="139"/>
        <v>70.104491856899841</v>
      </c>
      <c r="G557" s="31">
        <f t="shared" si="144"/>
        <v>22400</v>
      </c>
      <c r="H557" s="31">
        <f t="shared" si="144"/>
        <v>532321.77</v>
      </c>
      <c r="I557" s="31">
        <f t="shared" si="144"/>
        <v>126</v>
      </c>
      <c r="J557" s="31">
        <f t="shared" si="144"/>
        <v>4.4820000000000011</v>
      </c>
      <c r="K557" s="31">
        <f t="shared" si="144"/>
        <v>30.49803</v>
      </c>
      <c r="L557" s="31">
        <f t="shared" si="144"/>
        <v>45.336950000000002</v>
      </c>
      <c r="M557" s="31">
        <f t="shared" si="141"/>
        <v>-32.730300560580275</v>
      </c>
      <c r="N557" s="109">
        <f t="shared" si="145"/>
        <v>1.9227496964807755</v>
      </c>
    </row>
    <row r="558" spans="1:14" ht="14.25" thickBot="1">
      <c r="A558" s="275"/>
      <c r="B558" s="195" t="s">
        <v>23</v>
      </c>
      <c r="C558" s="31">
        <f t="shared" si="144"/>
        <v>6.1773600000000037</v>
      </c>
      <c r="D558" s="31">
        <f t="shared" si="144"/>
        <v>61.030113</v>
      </c>
      <c r="E558" s="31">
        <f t="shared" si="144"/>
        <v>52.267904000000001</v>
      </c>
      <c r="F558" s="12">
        <f t="shared" si="139"/>
        <v>16.764033621857109</v>
      </c>
      <c r="G558" s="31">
        <f t="shared" si="144"/>
        <v>447</v>
      </c>
      <c r="H558" s="31">
        <f t="shared" si="144"/>
        <v>266253.24999999994</v>
      </c>
      <c r="I558" s="31">
        <f t="shared" si="144"/>
        <v>3</v>
      </c>
      <c r="J558" s="31">
        <f t="shared" si="144"/>
        <v>0</v>
      </c>
      <c r="K558" s="31">
        <f t="shared" si="144"/>
        <v>0</v>
      </c>
      <c r="L558" s="31">
        <f t="shared" si="144"/>
        <v>0</v>
      </c>
      <c r="M558" s="31" t="e">
        <f t="shared" si="141"/>
        <v>#DIV/0!</v>
      </c>
      <c r="N558" s="109">
        <f t="shared" si="145"/>
        <v>0.31638897832679458</v>
      </c>
    </row>
    <row r="559" spans="1:14" ht="14.25" thickBot="1">
      <c r="A559" s="275"/>
      <c r="B559" s="195" t="s">
        <v>24</v>
      </c>
      <c r="C559" s="31">
        <f t="shared" si="144"/>
        <v>64.559239000000048</v>
      </c>
      <c r="D559" s="31">
        <f t="shared" si="144"/>
        <v>993.40648550000014</v>
      </c>
      <c r="E559" s="31">
        <f t="shared" si="144"/>
        <v>719.098162</v>
      </c>
      <c r="F559" s="12">
        <f t="shared" si="139"/>
        <v>38.146158340479829</v>
      </c>
      <c r="G559" s="31">
        <f t="shared" si="144"/>
        <v>6625</v>
      </c>
      <c r="H559" s="31">
        <f t="shared" si="144"/>
        <v>1620221.225659</v>
      </c>
      <c r="I559" s="31">
        <f t="shared" si="144"/>
        <v>345</v>
      </c>
      <c r="J559" s="31">
        <f t="shared" si="144"/>
        <v>27.624076999999964</v>
      </c>
      <c r="K559" s="31">
        <f t="shared" si="144"/>
        <v>572.58534700000007</v>
      </c>
      <c r="L559" s="31">
        <f t="shared" si="144"/>
        <v>268.09176099999996</v>
      </c>
      <c r="M559" s="31">
        <f t="shared" si="141"/>
        <v>113.57812148505381</v>
      </c>
      <c r="N559" s="109">
        <f t="shared" si="145"/>
        <v>5.1499636418919419</v>
      </c>
    </row>
    <row r="560" spans="1:14" ht="14.25" thickBot="1">
      <c r="A560" s="275"/>
      <c r="B560" s="195" t="s">
        <v>25</v>
      </c>
      <c r="C560" s="31">
        <f t="shared" si="144"/>
        <v>144.25024999999988</v>
      </c>
      <c r="D560" s="31">
        <f t="shared" si="144"/>
        <v>6324.1837640000003</v>
      </c>
      <c r="E560" s="31">
        <f t="shared" si="144"/>
        <v>5035.8328899999997</v>
      </c>
      <c r="F560" s="12">
        <f t="shared" si="139"/>
        <v>25.583670112611713</v>
      </c>
      <c r="G560" s="31">
        <f t="shared" si="144"/>
        <v>1353</v>
      </c>
      <c r="H560" s="31">
        <f t="shared" si="144"/>
        <v>321268.661096</v>
      </c>
      <c r="I560" s="31">
        <f t="shared" si="144"/>
        <v>1975</v>
      </c>
      <c r="J560" s="31">
        <f t="shared" si="144"/>
        <v>383.48073000000005</v>
      </c>
      <c r="K560" s="31">
        <f t="shared" si="144"/>
        <v>1206.4285749999999</v>
      </c>
      <c r="L560" s="31">
        <f t="shared" si="144"/>
        <v>682.73996900000009</v>
      </c>
      <c r="M560" s="31">
        <f t="shared" si="141"/>
        <v>76.703961944258126</v>
      </c>
      <c r="N560" s="109">
        <f t="shared" si="145"/>
        <v>32.785488040024809</v>
      </c>
    </row>
    <row r="561" spans="1:14" ht="14.25" thickBot="1">
      <c r="A561" s="275"/>
      <c r="B561" s="195" t="s">
        <v>26</v>
      </c>
      <c r="C561" s="31">
        <f t="shared" si="144"/>
        <v>137.66217099999955</v>
      </c>
      <c r="D561" s="31">
        <f t="shared" si="144"/>
        <v>1193.2429180000001</v>
      </c>
      <c r="E561" s="31">
        <f t="shared" si="144"/>
        <v>1254.3950260000001</v>
      </c>
      <c r="F561" s="12">
        <f t="shared" si="139"/>
        <v>-4.8750279403611083</v>
      </c>
      <c r="G561" s="31">
        <f t="shared" si="144"/>
        <v>67139</v>
      </c>
      <c r="H561" s="31">
        <f t="shared" si="144"/>
        <v>12797094.483576233</v>
      </c>
      <c r="I561" s="31">
        <f t="shared" si="144"/>
        <v>6382</v>
      </c>
      <c r="J561" s="31">
        <f t="shared" si="144"/>
        <v>49.521076000000008</v>
      </c>
      <c r="K561" s="31">
        <f t="shared" si="144"/>
        <v>366.7679260000001</v>
      </c>
      <c r="L561" s="31">
        <f t="shared" si="144"/>
        <v>362.42663300000009</v>
      </c>
      <c r="M561" s="31">
        <f t="shared" si="141"/>
        <v>1.197840501969955</v>
      </c>
      <c r="N561" s="109">
        <f t="shared" si="145"/>
        <v>6.1859447601170787</v>
      </c>
    </row>
    <row r="562" spans="1:14" ht="14.25" thickBot="1">
      <c r="A562" s="275"/>
      <c r="B562" s="195" t="s">
        <v>27</v>
      </c>
      <c r="C562" s="31">
        <f t="shared" si="144"/>
        <v>0</v>
      </c>
      <c r="D562" s="31">
        <f t="shared" si="144"/>
        <v>18.372780999999996</v>
      </c>
      <c r="E562" s="31">
        <f t="shared" si="144"/>
        <v>34.189545000000003</v>
      </c>
      <c r="F562" s="12">
        <f t="shared" si="139"/>
        <v>-46.261990324820076</v>
      </c>
      <c r="G562" s="31">
        <f t="shared" si="144"/>
        <v>1674</v>
      </c>
      <c r="H562" s="31">
        <f t="shared" si="144"/>
        <v>185420.935845</v>
      </c>
      <c r="I562" s="31">
        <f t="shared" si="144"/>
        <v>0</v>
      </c>
      <c r="J562" s="31">
        <f t="shared" si="144"/>
        <v>0</v>
      </c>
      <c r="K562" s="31">
        <f t="shared" si="144"/>
        <v>0</v>
      </c>
      <c r="L562" s="31">
        <f t="shared" si="144"/>
        <v>0</v>
      </c>
      <c r="M562" s="31" t="e">
        <f t="shared" si="141"/>
        <v>#DIV/0!</v>
      </c>
      <c r="N562" s="109">
        <f t="shared" si="145"/>
        <v>9.5247167731967702E-2</v>
      </c>
    </row>
    <row r="563" spans="1:14" ht="14.25" thickBot="1">
      <c r="A563" s="275"/>
      <c r="B563" s="14" t="s">
        <v>28</v>
      </c>
      <c r="C563" s="31">
        <f t="shared" si="144"/>
        <v>0</v>
      </c>
      <c r="D563" s="31">
        <f t="shared" si="144"/>
        <v>0</v>
      </c>
      <c r="E563" s="31">
        <f t="shared" si="144"/>
        <v>0</v>
      </c>
      <c r="F563" s="12" t="e">
        <f t="shared" si="139"/>
        <v>#DIV/0!</v>
      </c>
      <c r="G563" s="31">
        <f t="shared" si="144"/>
        <v>0</v>
      </c>
      <c r="H563" s="31">
        <f t="shared" si="144"/>
        <v>0</v>
      </c>
      <c r="I563" s="31">
        <f t="shared" si="144"/>
        <v>0</v>
      </c>
      <c r="J563" s="31">
        <f t="shared" si="144"/>
        <v>0</v>
      </c>
      <c r="K563" s="31">
        <f t="shared" si="144"/>
        <v>0</v>
      </c>
      <c r="L563" s="31">
        <f t="shared" si="144"/>
        <v>0</v>
      </c>
      <c r="M563" s="31" t="e">
        <f t="shared" si="141"/>
        <v>#DIV/0!</v>
      </c>
      <c r="N563" s="109">
        <f t="shared" si="145"/>
        <v>0</v>
      </c>
    </row>
    <row r="564" spans="1:14" ht="14.25" thickBot="1">
      <c r="A564" s="275"/>
      <c r="B564" s="14" t="s">
        <v>29</v>
      </c>
      <c r="C564" s="31">
        <f t="shared" si="144"/>
        <v>0</v>
      </c>
      <c r="D564" s="31">
        <f t="shared" si="144"/>
        <v>7.8770740000000004</v>
      </c>
      <c r="E564" s="31">
        <f t="shared" si="144"/>
        <v>7.2672789999999994</v>
      </c>
      <c r="F564" s="12">
        <f t="shared" si="139"/>
        <v>8.3909672382194369</v>
      </c>
      <c r="G564" s="31">
        <f t="shared" si="144"/>
        <v>1662</v>
      </c>
      <c r="H564" s="31">
        <f t="shared" si="144"/>
        <v>181981.21</v>
      </c>
      <c r="I564" s="31">
        <f t="shared" si="144"/>
        <v>0</v>
      </c>
      <c r="J564" s="31">
        <f t="shared" si="144"/>
        <v>0</v>
      </c>
      <c r="K564" s="31">
        <f t="shared" si="144"/>
        <v>0</v>
      </c>
      <c r="L564" s="31">
        <f t="shared" si="144"/>
        <v>0</v>
      </c>
      <c r="M564" s="31" t="e">
        <f t="shared" si="141"/>
        <v>#DIV/0!</v>
      </c>
      <c r="N564" s="109">
        <f t="shared" si="145"/>
        <v>4.0835896782045245E-2</v>
      </c>
    </row>
    <row r="565" spans="1:14" ht="14.25" thickBot="1">
      <c r="A565" s="275"/>
      <c r="B565" s="14" t="s">
        <v>30</v>
      </c>
      <c r="C565" s="31">
        <f t="shared" si="144"/>
        <v>0</v>
      </c>
      <c r="D565" s="31">
        <f t="shared" si="144"/>
        <v>10.437987999999999</v>
      </c>
      <c r="E565" s="31">
        <f t="shared" si="144"/>
        <v>25.922265999999997</v>
      </c>
      <c r="F565" s="12">
        <f t="shared" si="139"/>
        <v>-59.733504779250389</v>
      </c>
      <c r="G565" s="31">
        <f t="shared" si="144"/>
        <v>11</v>
      </c>
      <c r="H565" s="31">
        <f t="shared" si="144"/>
        <v>3323.7258449999999</v>
      </c>
      <c r="I565" s="31">
        <f t="shared" si="144"/>
        <v>0</v>
      </c>
      <c r="J565" s="31">
        <f t="shared" si="144"/>
        <v>0</v>
      </c>
      <c r="K565" s="31">
        <f t="shared" si="144"/>
        <v>0</v>
      </c>
      <c r="L565" s="31">
        <f t="shared" si="144"/>
        <v>0</v>
      </c>
      <c r="M565" s="31" t="e">
        <f t="shared" si="141"/>
        <v>#DIV/0!</v>
      </c>
      <c r="N565" s="109">
        <f t="shared" si="145"/>
        <v>5.4112047262756043E-2</v>
      </c>
    </row>
    <row r="566" spans="1:14" ht="14.25" thickBot="1">
      <c r="A566" s="275"/>
      <c r="B566" s="35" t="s">
        <v>31</v>
      </c>
      <c r="C566" s="36">
        <f t="shared" ref="C566:L566" si="146">C554+C556+C557+C558+C559+C560+C561+C562</f>
        <v>1579.415612999999</v>
      </c>
      <c r="D566" s="36">
        <f t="shared" si="146"/>
        <v>19289.582501500001</v>
      </c>
      <c r="E566" s="36">
        <f t="shared" si="146"/>
        <v>16202.558216999998</v>
      </c>
      <c r="F566" s="205">
        <f t="shared" si="139"/>
        <v>19.05269676032421</v>
      </c>
      <c r="G566" s="36">
        <f t="shared" si="146"/>
        <v>172734</v>
      </c>
      <c r="H566" s="36">
        <f t="shared" si="146"/>
        <v>25593152.272364233</v>
      </c>
      <c r="I566" s="36">
        <f t="shared" si="146"/>
        <v>15504</v>
      </c>
      <c r="J566" s="36">
        <f t="shared" si="146"/>
        <v>1074.6380439999998</v>
      </c>
      <c r="K566" s="36">
        <f t="shared" si="146"/>
        <v>7118.0132439999998</v>
      </c>
      <c r="L566" s="36">
        <f t="shared" si="146"/>
        <v>4771.2962430000007</v>
      </c>
      <c r="M566" s="36">
        <f t="shared" si="141"/>
        <v>49.184055683880089</v>
      </c>
      <c r="N566" s="115">
        <f t="shared" si="145"/>
        <v>100</v>
      </c>
    </row>
    <row r="567" spans="1:14">
      <c r="A567" s="232" t="s">
        <v>69</v>
      </c>
      <c r="B567" s="195" t="s">
        <v>19</v>
      </c>
      <c r="C567" s="31">
        <f t="shared" ref="C567:L578" si="147">C519</f>
        <v>874.75675499999988</v>
      </c>
      <c r="D567" s="31">
        <f t="shared" si="147"/>
        <v>6821.4354479999993</v>
      </c>
      <c r="E567" s="31">
        <f t="shared" si="147"/>
        <v>6314.4735579999997</v>
      </c>
      <c r="F567" s="12">
        <f t="shared" si="139"/>
        <v>8.0285693707231385</v>
      </c>
      <c r="G567" s="31">
        <f t="shared" si="147"/>
        <v>51853</v>
      </c>
      <c r="H567" s="31">
        <f t="shared" si="147"/>
        <v>6710407.651914998</v>
      </c>
      <c r="I567" s="31">
        <f t="shared" si="147"/>
        <v>4664</v>
      </c>
      <c r="J567" s="31">
        <f t="shared" si="147"/>
        <v>327.04683199999988</v>
      </c>
      <c r="K567" s="31">
        <f t="shared" si="147"/>
        <v>3102.3757470000005</v>
      </c>
      <c r="L567" s="31">
        <f t="shared" si="147"/>
        <v>2023.9459360000005</v>
      </c>
      <c r="M567" s="31">
        <f t="shared" si="141"/>
        <v>53.283528567533814</v>
      </c>
      <c r="N567" s="113">
        <f t="shared" ref="N567:N579" si="148">N519</f>
        <v>43.71075269515385</v>
      </c>
    </row>
    <row r="568" spans="1:14">
      <c r="A568" s="232"/>
      <c r="B568" s="195" t="s">
        <v>20</v>
      </c>
      <c r="C568" s="31">
        <f t="shared" si="147"/>
        <v>312.76514199999997</v>
      </c>
      <c r="D568" s="31">
        <f t="shared" si="147"/>
        <v>2378.9135109999997</v>
      </c>
      <c r="E568" s="31">
        <f t="shared" si="147"/>
        <v>2274.8335489999999</v>
      </c>
      <c r="F568" s="12">
        <f t="shared" si="139"/>
        <v>4.5752781360971477</v>
      </c>
      <c r="G568" s="31">
        <f t="shared" si="147"/>
        <v>28625</v>
      </c>
      <c r="H568" s="31">
        <f t="shared" si="147"/>
        <v>571880</v>
      </c>
      <c r="I568" s="31">
        <f t="shared" si="147"/>
        <v>2710</v>
      </c>
      <c r="J568" s="31">
        <f t="shared" si="147"/>
        <v>188.23448000000002</v>
      </c>
      <c r="K568" s="31">
        <f t="shared" si="147"/>
        <v>1282.9617030000002</v>
      </c>
      <c r="L568" s="31">
        <f t="shared" si="147"/>
        <v>755.00213499999995</v>
      </c>
      <c r="M568" s="31">
        <f t="shared" si="141"/>
        <v>69.928221858604445</v>
      </c>
      <c r="N568" s="109">
        <f t="shared" si="148"/>
        <v>15.243727065242346</v>
      </c>
    </row>
    <row r="569" spans="1:14">
      <c r="A569" s="232"/>
      <c r="B569" s="195" t="s">
        <v>21</v>
      </c>
      <c r="C569" s="31">
        <f t="shared" si="147"/>
        <v>32.059928999999961</v>
      </c>
      <c r="D569" s="31">
        <f t="shared" si="147"/>
        <v>500.15308699999991</v>
      </c>
      <c r="E569" s="31">
        <f t="shared" si="147"/>
        <v>232.03613799999997</v>
      </c>
      <c r="F569" s="12">
        <f t="shared" si="139"/>
        <v>115.54965158056545</v>
      </c>
      <c r="G569" s="31">
        <f t="shared" si="147"/>
        <v>887</v>
      </c>
      <c r="H569" s="31">
        <f t="shared" si="147"/>
        <v>326211.01256100001</v>
      </c>
      <c r="I569" s="31">
        <f t="shared" si="147"/>
        <v>98</v>
      </c>
      <c r="J569" s="31">
        <f t="shared" si="147"/>
        <v>14.495400000000016</v>
      </c>
      <c r="K569" s="31">
        <f t="shared" si="147"/>
        <v>132.88286600000001</v>
      </c>
      <c r="L569" s="31">
        <f t="shared" si="147"/>
        <v>39.683459999999997</v>
      </c>
      <c r="M569" s="31">
        <f t="shared" si="141"/>
        <v>234.85705631514998</v>
      </c>
      <c r="N569" s="109">
        <f t="shared" si="148"/>
        <v>3.2049072460232071</v>
      </c>
    </row>
    <row r="570" spans="1:14">
      <c r="A570" s="232"/>
      <c r="B570" s="195" t="s">
        <v>22</v>
      </c>
      <c r="C570" s="31">
        <f t="shared" si="147"/>
        <v>47.553121000000033</v>
      </c>
      <c r="D570" s="31">
        <f t="shared" si="147"/>
        <v>546.88544799999988</v>
      </c>
      <c r="E570" s="31">
        <f t="shared" si="147"/>
        <v>487.00693300000006</v>
      </c>
      <c r="F570" s="12">
        <f t="shared" si="139"/>
        <v>12.295207920582071</v>
      </c>
      <c r="G570" s="31">
        <f t="shared" si="147"/>
        <v>30244</v>
      </c>
      <c r="H570" s="31">
        <f t="shared" si="147"/>
        <v>630832.8064</v>
      </c>
      <c r="I570" s="31">
        <f t="shared" si="147"/>
        <v>1414</v>
      </c>
      <c r="J570" s="31">
        <f t="shared" si="147"/>
        <v>24.664199999999987</v>
      </c>
      <c r="K570" s="31">
        <f t="shared" si="147"/>
        <v>187.22463599999998</v>
      </c>
      <c r="L570" s="31">
        <f t="shared" si="147"/>
        <v>185.185191</v>
      </c>
      <c r="M570" s="31">
        <f t="shared" si="141"/>
        <v>1.1013002654191566</v>
      </c>
      <c r="N570" s="109">
        <f t="shared" si="148"/>
        <v>3.504361325755144</v>
      </c>
    </row>
    <row r="571" spans="1:14">
      <c r="A571" s="232"/>
      <c r="B571" s="195" t="s">
        <v>23</v>
      </c>
      <c r="C571" s="31">
        <f t="shared" si="147"/>
        <v>1.0940060000000003</v>
      </c>
      <c r="D571" s="31">
        <f t="shared" si="147"/>
        <v>6.8790750000000012</v>
      </c>
      <c r="E571" s="31">
        <f t="shared" si="147"/>
        <v>14.589462000000001</v>
      </c>
      <c r="F571" s="12">
        <f t="shared" si="139"/>
        <v>-52.849015268691879</v>
      </c>
      <c r="G571" s="31">
        <f t="shared" si="147"/>
        <v>70</v>
      </c>
      <c r="H571" s="31">
        <f t="shared" si="147"/>
        <v>6498.79</v>
      </c>
      <c r="I571" s="31">
        <f t="shared" si="147"/>
        <v>4</v>
      </c>
      <c r="J571" s="31">
        <f t="shared" si="147"/>
        <v>0</v>
      </c>
      <c r="K571" s="31">
        <f t="shared" si="147"/>
        <v>3.1455380000000002</v>
      </c>
      <c r="L571" s="31">
        <f t="shared" si="147"/>
        <v>0</v>
      </c>
      <c r="M571" s="31" t="e">
        <f t="shared" si="141"/>
        <v>#DIV/0!</v>
      </c>
      <c r="N571" s="109">
        <f t="shared" si="148"/>
        <v>4.4080098446812356E-2</v>
      </c>
    </row>
    <row r="572" spans="1:14">
      <c r="A572" s="232"/>
      <c r="B572" s="195" t="s">
        <v>24</v>
      </c>
      <c r="C572" s="31">
        <f t="shared" si="147"/>
        <v>78.272284999999982</v>
      </c>
      <c r="D572" s="31">
        <f t="shared" si="147"/>
        <v>520.74337199999991</v>
      </c>
      <c r="E572" s="31">
        <f t="shared" si="147"/>
        <v>868.79776199999992</v>
      </c>
      <c r="F572" s="12">
        <f t="shared" si="139"/>
        <v>-40.061612175285511</v>
      </c>
      <c r="G572" s="31">
        <f t="shared" si="147"/>
        <v>1460</v>
      </c>
      <c r="H572" s="31">
        <f t="shared" si="147"/>
        <v>449282.88437000004</v>
      </c>
      <c r="I572" s="31">
        <f t="shared" si="147"/>
        <v>236</v>
      </c>
      <c r="J572" s="31">
        <f t="shared" si="147"/>
        <v>11.021699999999999</v>
      </c>
      <c r="K572" s="31">
        <f t="shared" si="147"/>
        <v>153.89777900000001</v>
      </c>
      <c r="L572" s="31">
        <f t="shared" si="147"/>
        <v>732.01597300000003</v>
      </c>
      <c r="M572" s="31">
        <f t="shared" si="141"/>
        <v>-78.976172013120816</v>
      </c>
      <c r="N572" s="109">
        <f t="shared" si="148"/>
        <v>3.3368467567638116</v>
      </c>
    </row>
    <row r="573" spans="1:14">
      <c r="A573" s="232"/>
      <c r="B573" s="195" t="s">
        <v>25</v>
      </c>
      <c r="C573" s="31">
        <f t="shared" si="147"/>
        <v>190.33680000000001</v>
      </c>
      <c r="D573" s="31">
        <f t="shared" si="147"/>
        <v>6030.0446240000001</v>
      </c>
      <c r="E573" s="31">
        <f t="shared" si="147"/>
        <v>4360.9109330000001</v>
      </c>
      <c r="F573" s="12">
        <f t="shared" ref="F573:F592" si="149">(D573-E573)/E573*100</f>
        <v>38.274886064956924</v>
      </c>
      <c r="G573" s="31">
        <f t="shared" si="147"/>
        <v>1327</v>
      </c>
      <c r="H573" s="31">
        <f t="shared" si="147"/>
        <v>422170.85567000008</v>
      </c>
      <c r="I573" s="31">
        <f t="shared" si="147"/>
        <v>2457</v>
      </c>
      <c r="J573" s="31">
        <f t="shared" si="147"/>
        <v>413.72464899999989</v>
      </c>
      <c r="K573" s="31">
        <f t="shared" si="147"/>
        <v>1706.6383659999999</v>
      </c>
      <c r="L573" s="31">
        <f t="shared" si="147"/>
        <v>1046.1327859999999</v>
      </c>
      <c r="M573" s="31">
        <f t="shared" si="141"/>
        <v>63.137833823707354</v>
      </c>
      <c r="N573" s="109">
        <f t="shared" si="148"/>
        <v>38.63963696639324</v>
      </c>
    </row>
    <row r="574" spans="1:14">
      <c r="A574" s="232"/>
      <c r="B574" s="195" t="s">
        <v>26</v>
      </c>
      <c r="C574" s="31">
        <f t="shared" si="147"/>
        <v>94.052446000000117</v>
      </c>
      <c r="D574" s="31">
        <f t="shared" si="147"/>
        <v>1097.7522519999998</v>
      </c>
      <c r="E574" s="31">
        <f t="shared" si="147"/>
        <v>890.07788199999982</v>
      </c>
      <c r="F574" s="12">
        <f t="shared" si="149"/>
        <v>23.332157129144345</v>
      </c>
      <c r="G574" s="31">
        <f t="shared" si="147"/>
        <v>54328</v>
      </c>
      <c r="H574" s="31">
        <f t="shared" si="147"/>
        <v>9101252.5939160977</v>
      </c>
      <c r="I574" s="31">
        <f t="shared" si="147"/>
        <v>6676</v>
      </c>
      <c r="J574" s="31">
        <f t="shared" si="147"/>
        <v>69.223017999999996</v>
      </c>
      <c r="K574" s="31">
        <f t="shared" si="147"/>
        <v>347.88899699999996</v>
      </c>
      <c r="L574" s="31">
        <f t="shared" si="147"/>
        <v>482.62146700000005</v>
      </c>
      <c r="M574" s="31">
        <f t="shared" si="141"/>
        <v>-27.91680006227325</v>
      </c>
      <c r="N574" s="109">
        <f t="shared" si="148"/>
        <v>7.0342345938036646</v>
      </c>
    </row>
    <row r="575" spans="1:14">
      <c r="A575" s="232"/>
      <c r="B575" s="195" t="s">
        <v>27</v>
      </c>
      <c r="C575" s="31">
        <f t="shared" si="147"/>
        <v>8.3771999999999999E-2</v>
      </c>
      <c r="D575" s="31">
        <f t="shared" si="147"/>
        <v>81.958864000000005</v>
      </c>
      <c r="E575" s="31">
        <f t="shared" si="147"/>
        <v>24.748235000000001</v>
      </c>
      <c r="F575" s="12">
        <f t="shared" si="149"/>
        <v>231.17054206087829</v>
      </c>
      <c r="G575" s="31">
        <f t="shared" si="147"/>
        <v>22</v>
      </c>
      <c r="H575" s="31">
        <f t="shared" si="147"/>
        <v>36846.485845000003</v>
      </c>
      <c r="I575" s="31">
        <f t="shared" si="147"/>
        <v>0</v>
      </c>
      <c r="J575" s="31">
        <f t="shared" si="147"/>
        <v>0</v>
      </c>
      <c r="K575" s="31">
        <f t="shared" si="147"/>
        <v>0</v>
      </c>
      <c r="L575" s="31">
        <f t="shared" si="147"/>
        <v>0</v>
      </c>
      <c r="M575" s="31" t="e">
        <f t="shared" si="141"/>
        <v>#DIV/0!</v>
      </c>
      <c r="N575" s="109">
        <f t="shared" si="148"/>
        <v>0.52518031766028206</v>
      </c>
    </row>
    <row r="576" spans="1:14">
      <c r="A576" s="232"/>
      <c r="B576" s="14" t="s">
        <v>28</v>
      </c>
      <c r="C576" s="31">
        <f t="shared" si="147"/>
        <v>0</v>
      </c>
      <c r="D576" s="31">
        <f t="shared" si="147"/>
        <v>0</v>
      </c>
      <c r="E576" s="31">
        <f t="shared" si="147"/>
        <v>0</v>
      </c>
      <c r="F576" s="12" t="e">
        <f t="shared" si="149"/>
        <v>#DIV/0!</v>
      </c>
      <c r="G576" s="31">
        <f t="shared" si="147"/>
        <v>0</v>
      </c>
      <c r="H576" s="31">
        <f t="shared" si="147"/>
        <v>0</v>
      </c>
      <c r="I576" s="31">
        <f t="shared" si="147"/>
        <v>0</v>
      </c>
      <c r="J576" s="31">
        <f t="shared" si="147"/>
        <v>0</v>
      </c>
      <c r="K576" s="31">
        <f t="shared" si="147"/>
        <v>0</v>
      </c>
      <c r="L576" s="31">
        <f t="shared" si="147"/>
        <v>0</v>
      </c>
      <c r="M576" s="31" t="e">
        <f t="shared" si="141"/>
        <v>#DIV/0!</v>
      </c>
      <c r="N576" s="109">
        <f t="shared" si="148"/>
        <v>0</v>
      </c>
    </row>
    <row r="577" spans="1:14">
      <c r="A577" s="232"/>
      <c r="B577" s="14" t="s">
        <v>29</v>
      </c>
      <c r="C577" s="31">
        <f t="shared" si="147"/>
        <v>0</v>
      </c>
      <c r="D577" s="31">
        <f t="shared" si="147"/>
        <v>72.386302999999998</v>
      </c>
      <c r="E577" s="31">
        <f t="shared" si="147"/>
        <v>3.575472</v>
      </c>
      <c r="F577" s="12">
        <f t="shared" si="149"/>
        <v>1924.5243984570425</v>
      </c>
      <c r="G577" s="31">
        <f t="shared" si="147"/>
        <v>5</v>
      </c>
      <c r="H577" s="31">
        <f t="shared" si="147"/>
        <v>33494.050000000003</v>
      </c>
      <c r="I577" s="31">
        <f t="shared" si="147"/>
        <v>0</v>
      </c>
      <c r="J577" s="31">
        <f t="shared" si="147"/>
        <v>0</v>
      </c>
      <c r="K577" s="31">
        <f t="shared" si="147"/>
        <v>0</v>
      </c>
      <c r="L577" s="31">
        <f t="shared" si="147"/>
        <v>0</v>
      </c>
      <c r="M577" s="31" t="e">
        <f t="shared" si="141"/>
        <v>#DIV/0!</v>
      </c>
      <c r="N577" s="109">
        <f t="shared" si="148"/>
        <v>0.46384075801481855</v>
      </c>
    </row>
    <row r="578" spans="1:14">
      <c r="A578" s="232"/>
      <c r="B578" s="14" t="s">
        <v>30</v>
      </c>
      <c r="C578" s="31">
        <f t="shared" si="147"/>
        <v>0</v>
      </c>
      <c r="D578" s="31">
        <f t="shared" si="147"/>
        <v>9.3171080000000011</v>
      </c>
      <c r="E578" s="31">
        <f t="shared" si="147"/>
        <v>21.080064</v>
      </c>
      <c r="F578" s="12">
        <f t="shared" si="149"/>
        <v>-55.801329635431841</v>
      </c>
      <c r="G578" s="31">
        <f t="shared" si="147"/>
        <v>16</v>
      </c>
      <c r="H578" s="31">
        <f t="shared" si="147"/>
        <v>3236.435845</v>
      </c>
      <c r="I578" s="31">
        <f t="shared" si="147"/>
        <v>0</v>
      </c>
      <c r="J578" s="31">
        <f t="shared" si="147"/>
        <v>0</v>
      </c>
      <c r="K578" s="31">
        <f t="shared" si="147"/>
        <v>0</v>
      </c>
      <c r="L578" s="31">
        <f t="shared" si="147"/>
        <v>0</v>
      </c>
      <c r="M578" s="31" t="e">
        <f t="shared" si="141"/>
        <v>#DIV/0!</v>
      </c>
      <c r="N578" s="109">
        <f t="shared" si="148"/>
        <v>5.9702654481828286E-2</v>
      </c>
    </row>
    <row r="579" spans="1:14" ht="14.25" thickBot="1">
      <c r="A579" s="229"/>
      <c r="B579" s="35" t="s">
        <v>31</v>
      </c>
      <c r="C579" s="36">
        <f t="shared" ref="C579:L579" si="150">C567+C569+C570+C571+C572+C573+C574+C575</f>
        <v>1318.209114</v>
      </c>
      <c r="D579" s="36">
        <f t="shared" si="150"/>
        <v>15605.852169999998</v>
      </c>
      <c r="E579" s="36">
        <f t="shared" si="150"/>
        <v>13192.640902999998</v>
      </c>
      <c r="F579" s="205">
        <f t="shared" si="149"/>
        <v>18.29210151889481</v>
      </c>
      <c r="G579" s="36">
        <f t="shared" si="150"/>
        <v>140191</v>
      </c>
      <c r="H579" s="36">
        <f t="shared" si="150"/>
        <v>17683503.080677096</v>
      </c>
      <c r="I579" s="36">
        <f t="shared" si="150"/>
        <v>15549</v>
      </c>
      <c r="J579" s="36">
        <f t="shared" si="150"/>
        <v>860.17579899999976</v>
      </c>
      <c r="K579" s="36">
        <f t="shared" si="150"/>
        <v>5634.0539290000006</v>
      </c>
      <c r="L579" s="36">
        <f t="shared" si="150"/>
        <v>4509.5848130000004</v>
      </c>
      <c r="M579" s="36">
        <f t="shared" si="141"/>
        <v>24.93509186828992</v>
      </c>
      <c r="N579" s="115">
        <f t="shared" si="148"/>
        <v>100</v>
      </c>
    </row>
    <row r="580" spans="1:14" ht="14.25" thickBot="1">
      <c r="A580" s="271" t="s">
        <v>48</v>
      </c>
      <c r="B580" s="197" t="s">
        <v>19</v>
      </c>
      <c r="C580" s="32">
        <f t="shared" ref="C580:L591" si="151">C541+C554+C567</f>
        <v>4524.2424469999987</v>
      </c>
      <c r="D580" s="32">
        <f t="shared" si="151"/>
        <v>35705.608938999998</v>
      </c>
      <c r="E580" s="32">
        <f t="shared" si="151"/>
        <v>32699.667923999994</v>
      </c>
      <c r="F580" s="26">
        <f t="shared" si="149"/>
        <v>9.1925735208882244</v>
      </c>
      <c r="G580" s="32">
        <f t="shared" si="151"/>
        <v>256335</v>
      </c>
      <c r="H580" s="32">
        <f t="shared" si="151"/>
        <v>33151342.819351994</v>
      </c>
      <c r="I580" s="32">
        <f t="shared" si="151"/>
        <v>26562</v>
      </c>
      <c r="J580" s="32">
        <f t="shared" si="151"/>
        <v>2556.3358529999996</v>
      </c>
      <c r="K580" s="32">
        <f t="shared" si="151"/>
        <v>20808.972141999999</v>
      </c>
      <c r="L580" s="32">
        <f t="shared" si="151"/>
        <v>14706.195028000002</v>
      </c>
      <c r="M580" s="32">
        <f t="shared" si="141"/>
        <v>41.498002048664226</v>
      </c>
      <c r="N580" s="113">
        <f>D580/D592*100</f>
        <v>51.312038221588466</v>
      </c>
    </row>
    <row r="581" spans="1:14" ht="14.25" thickBot="1">
      <c r="A581" s="271"/>
      <c r="B581" s="195" t="s">
        <v>20</v>
      </c>
      <c r="C581" s="31">
        <f t="shared" si="151"/>
        <v>1552.4027709999996</v>
      </c>
      <c r="D581" s="31">
        <f t="shared" si="151"/>
        <v>11578.990783000001</v>
      </c>
      <c r="E581" s="31">
        <f t="shared" si="151"/>
        <v>11202.065114999998</v>
      </c>
      <c r="F581" s="12">
        <f t="shared" si="149"/>
        <v>3.3647873327863937</v>
      </c>
      <c r="G581" s="31">
        <f t="shared" si="151"/>
        <v>135853</v>
      </c>
      <c r="H581" s="31">
        <f t="shared" si="151"/>
        <v>2729600</v>
      </c>
      <c r="I581" s="31">
        <f t="shared" si="151"/>
        <v>14563</v>
      </c>
      <c r="J581" s="31">
        <f t="shared" si="151"/>
        <v>1192.2657240000005</v>
      </c>
      <c r="K581" s="31">
        <f t="shared" si="151"/>
        <v>8403.878517000001</v>
      </c>
      <c r="L581" s="31">
        <f t="shared" si="151"/>
        <v>5169.8061939999998</v>
      </c>
      <c r="M581" s="31">
        <f t="shared" si="141"/>
        <v>62.556935437026972</v>
      </c>
      <c r="N581" s="109">
        <f>D581/D592*100</f>
        <v>16.640007978571578</v>
      </c>
    </row>
    <row r="582" spans="1:14" ht="14.25" thickBot="1">
      <c r="A582" s="271"/>
      <c r="B582" s="195" t="s">
        <v>21</v>
      </c>
      <c r="C582" s="31">
        <f t="shared" si="151"/>
        <v>160.96692500000006</v>
      </c>
      <c r="D582" s="31">
        <f t="shared" si="151"/>
        <v>1989.32637</v>
      </c>
      <c r="E582" s="31">
        <f t="shared" si="151"/>
        <v>1470.4149479999999</v>
      </c>
      <c r="F582" s="12">
        <f t="shared" si="149"/>
        <v>35.290135121776537</v>
      </c>
      <c r="G582" s="31">
        <f t="shared" si="151"/>
        <v>6256</v>
      </c>
      <c r="H582" s="31">
        <f t="shared" si="151"/>
        <v>1935080.5759109994</v>
      </c>
      <c r="I582" s="31">
        <f t="shared" si="151"/>
        <v>253</v>
      </c>
      <c r="J582" s="31">
        <f t="shared" si="151"/>
        <v>611.48323099999993</v>
      </c>
      <c r="K582" s="31">
        <f t="shared" si="151"/>
        <v>969.12526300000002</v>
      </c>
      <c r="L582" s="31">
        <f t="shared" si="151"/>
        <v>794.1982129999999</v>
      </c>
      <c r="M582" s="31">
        <f t="shared" si="141"/>
        <v>22.025616166930376</v>
      </c>
      <c r="N582" s="109">
        <f>D582/D592*100</f>
        <v>2.8588334932767197</v>
      </c>
    </row>
    <row r="583" spans="1:14" ht="14.25" thickBot="1">
      <c r="A583" s="271"/>
      <c r="B583" s="195" t="s">
        <v>22</v>
      </c>
      <c r="C583" s="31">
        <f t="shared" si="151"/>
        <v>161.65245600000009</v>
      </c>
      <c r="D583" s="31">
        <f t="shared" si="151"/>
        <v>1533.240292</v>
      </c>
      <c r="E583" s="31">
        <f t="shared" si="151"/>
        <v>966.88832500000001</v>
      </c>
      <c r="F583" s="12">
        <f t="shared" si="149"/>
        <v>58.574703236798307</v>
      </c>
      <c r="G583" s="31">
        <f t="shared" si="151"/>
        <v>99892</v>
      </c>
      <c r="H583" s="31">
        <f t="shared" si="151"/>
        <v>1710345.3613999998</v>
      </c>
      <c r="I583" s="31">
        <f t="shared" si="151"/>
        <v>2025</v>
      </c>
      <c r="J583" s="31">
        <f t="shared" si="151"/>
        <v>42.469954999999985</v>
      </c>
      <c r="K583" s="31">
        <f t="shared" si="151"/>
        <v>285.80297499999995</v>
      </c>
      <c r="L583" s="31">
        <f t="shared" si="151"/>
        <v>349.06836099999998</v>
      </c>
      <c r="M583" s="31">
        <f t="shared" si="141"/>
        <v>-18.124067680828869</v>
      </c>
      <c r="N583" s="109">
        <f>D583/D592*100</f>
        <v>2.2033984800648763</v>
      </c>
    </row>
    <row r="584" spans="1:14" ht="14.25" thickBot="1">
      <c r="A584" s="271"/>
      <c r="B584" s="195" t="s">
        <v>23</v>
      </c>
      <c r="C584" s="31">
        <f t="shared" si="151"/>
        <v>13.264480900000002</v>
      </c>
      <c r="D584" s="31">
        <f t="shared" si="151"/>
        <v>125.4559435</v>
      </c>
      <c r="E584" s="31">
        <f t="shared" si="151"/>
        <v>149.94636585999999</v>
      </c>
      <c r="F584" s="12">
        <f t="shared" si="149"/>
        <v>-16.332788206995218</v>
      </c>
      <c r="G584" s="31">
        <f t="shared" si="151"/>
        <v>2009</v>
      </c>
      <c r="H584" s="31">
        <f t="shared" si="151"/>
        <v>506260.39182726992</v>
      </c>
      <c r="I584" s="31">
        <f t="shared" si="151"/>
        <v>19</v>
      </c>
      <c r="J584" s="31">
        <f t="shared" si="151"/>
        <v>1</v>
      </c>
      <c r="K584" s="31">
        <f t="shared" si="151"/>
        <v>17.716892999999999</v>
      </c>
      <c r="L584" s="31">
        <f t="shared" si="151"/>
        <v>49.134644999999999</v>
      </c>
      <c r="M584" s="31">
        <f t="shared" si="141"/>
        <v>-63.942157310793633</v>
      </c>
      <c r="N584" s="109">
        <f>D584/D592*100</f>
        <v>0.18029100635127648</v>
      </c>
    </row>
    <row r="585" spans="1:14" ht="14.25" thickBot="1">
      <c r="A585" s="271"/>
      <c r="B585" s="195" t="s">
        <v>24</v>
      </c>
      <c r="C585" s="31">
        <f t="shared" si="151"/>
        <v>1170.4337200000004</v>
      </c>
      <c r="D585" s="31">
        <f t="shared" si="151"/>
        <v>5196.8911054999999</v>
      </c>
      <c r="E585" s="31">
        <f t="shared" si="151"/>
        <v>4333.7392470000004</v>
      </c>
      <c r="F585" s="12">
        <f t="shared" si="149"/>
        <v>19.917023367234428</v>
      </c>
      <c r="G585" s="31">
        <f t="shared" si="151"/>
        <v>14931</v>
      </c>
      <c r="H585" s="31">
        <f t="shared" si="151"/>
        <v>4581232.1654230002</v>
      </c>
      <c r="I585" s="31">
        <f t="shared" si="151"/>
        <v>1055</v>
      </c>
      <c r="J585" s="31">
        <f t="shared" si="151"/>
        <v>331.17775799999993</v>
      </c>
      <c r="K585" s="31">
        <f t="shared" si="151"/>
        <v>1721.570103</v>
      </c>
      <c r="L585" s="31">
        <f t="shared" si="151"/>
        <v>2613.0662369999995</v>
      </c>
      <c r="M585" s="31">
        <f t="shared" si="141"/>
        <v>-34.116859395937297</v>
      </c>
      <c r="N585" s="109">
        <f>D585/D592*100</f>
        <v>7.4683805419596778</v>
      </c>
    </row>
    <row r="586" spans="1:14" ht="14.25" thickBot="1">
      <c r="A586" s="271"/>
      <c r="B586" s="195" t="s">
        <v>25</v>
      </c>
      <c r="C586" s="31">
        <f t="shared" si="151"/>
        <v>716.02131000000031</v>
      </c>
      <c r="D586" s="31">
        <f t="shared" si="151"/>
        <v>20554.935847000001</v>
      </c>
      <c r="E586" s="31">
        <f t="shared" si="151"/>
        <v>16074.621868999999</v>
      </c>
      <c r="F586" s="12">
        <f t="shared" si="149"/>
        <v>27.871971201016638</v>
      </c>
      <c r="G586" s="31">
        <f t="shared" si="151"/>
        <v>5326</v>
      </c>
      <c r="H586" s="31">
        <f t="shared" si="151"/>
        <v>911365.39868100011</v>
      </c>
      <c r="I586" s="31">
        <f t="shared" si="151"/>
        <v>6399</v>
      </c>
      <c r="J586" s="31">
        <f t="shared" si="151"/>
        <v>1476.0644520000005</v>
      </c>
      <c r="K586" s="31">
        <f t="shared" si="151"/>
        <v>6437.1234960000011</v>
      </c>
      <c r="L586" s="31">
        <f t="shared" si="151"/>
        <v>3870.6509550000001</v>
      </c>
      <c r="M586" s="31">
        <f t="shared" si="141"/>
        <v>66.305966899048414</v>
      </c>
      <c r="N586" s="109">
        <f>D586/D592*100</f>
        <v>29.539214850682281</v>
      </c>
    </row>
    <row r="587" spans="1:14" ht="14.25" thickBot="1">
      <c r="A587" s="271"/>
      <c r="B587" s="195" t="s">
        <v>26</v>
      </c>
      <c r="C587" s="31">
        <f t="shared" si="151"/>
        <v>442.73457399999916</v>
      </c>
      <c r="D587" s="31">
        <f t="shared" si="151"/>
        <v>4020.5985829999995</v>
      </c>
      <c r="E587" s="31">
        <f t="shared" si="151"/>
        <v>4022.1358390000005</v>
      </c>
      <c r="F587" s="12">
        <f t="shared" si="149"/>
        <v>-3.8219892652436582E-2</v>
      </c>
      <c r="G587" s="31">
        <f t="shared" si="151"/>
        <v>230196</v>
      </c>
      <c r="H587" s="31">
        <f t="shared" si="151"/>
        <v>43408337.9950561</v>
      </c>
      <c r="I587" s="31">
        <f t="shared" si="151"/>
        <v>20139</v>
      </c>
      <c r="J587" s="31">
        <f t="shared" si="151"/>
        <v>245.61345200000002</v>
      </c>
      <c r="K587" s="31">
        <f t="shared" si="151"/>
        <v>1389.7709570000002</v>
      </c>
      <c r="L587" s="31">
        <f t="shared" si="151"/>
        <v>1316.2337550000002</v>
      </c>
      <c r="M587" s="31">
        <f t="shared" si="141"/>
        <v>5.5869409001746781</v>
      </c>
      <c r="N587" s="109">
        <f>D587/D592*100</f>
        <v>5.7779467790905104</v>
      </c>
    </row>
    <row r="588" spans="1:14" ht="14.25" thickBot="1">
      <c r="A588" s="271"/>
      <c r="B588" s="195" t="s">
        <v>27</v>
      </c>
      <c r="C588" s="31">
        <f t="shared" si="151"/>
        <v>20.176001000000003</v>
      </c>
      <c r="D588" s="31">
        <f t="shared" si="151"/>
        <v>459.19070299999998</v>
      </c>
      <c r="E588" s="31">
        <f t="shared" si="151"/>
        <v>314.90727200000003</v>
      </c>
      <c r="F588" s="12">
        <f t="shared" si="149"/>
        <v>45.817751391908132</v>
      </c>
      <c r="G588" s="31">
        <f t="shared" si="151"/>
        <v>1884</v>
      </c>
      <c r="H588" s="31">
        <f t="shared" si="151"/>
        <v>336775.09058299998</v>
      </c>
      <c r="I588" s="31">
        <f t="shared" si="151"/>
        <v>2</v>
      </c>
      <c r="J588" s="31">
        <f t="shared" si="151"/>
        <v>0.23288600000000001</v>
      </c>
      <c r="K588" s="31">
        <f t="shared" si="151"/>
        <v>1.280886</v>
      </c>
      <c r="L588" s="31">
        <f t="shared" si="151"/>
        <v>0.42304000000000003</v>
      </c>
      <c r="M588" s="31">
        <f t="shared" si="141"/>
        <v>202.78129727685322</v>
      </c>
      <c r="N588" s="109">
        <f>D588/D592*100</f>
        <v>0.65989662698619067</v>
      </c>
    </row>
    <row r="589" spans="1:14" ht="14.25" thickBot="1">
      <c r="A589" s="271"/>
      <c r="B589" s="14" t="s">
        <v>28</v>
      </c>
      <c r="C589" s="31">
        <f t="shared" si="151"/>
        <v>10.358492000000012</v>
      </c>
      <c r="D589" s="31">
        <f t="shared" si="151"/>
        <v>182.64683500000001</v>
      </c>
      <c r="E589" s="31">
        <f t="shared" si="151"/>
        <v>122.61318799999999</v>
      </c>
      <c r="F589" s="12">
        <f t="shared" si="149"/>
        <v>48.961818854265516</v>
      </c>
      <c r="G589" s="31">
        <f t="shared" si="151"/>
        <v>55</v>
      </c>
      <c r="H589" s="31">
        <f t="shared" si="151"/>
        <v>36932.379999999997</v>
      </c>
      <c r="I589" s="31">
        <f t="shared" si="151"/>
        <v>0</v>
      </c>
      <c r="J589" s="31">
        <f t="shared" si="151"/>
        <v>0</v>
      </c>
      <c r="K589" s="31">
        <f t="shared" si="151"/>
        <v>0</v>
      </c>
      <c r="L589" s="31">
        <f t="shared" si="151"/>
        <v>0</v>
      </c>
      <c r="M589" s="31" t="e">
        <f t="shared" si="141"/>
        <v>#DIV/0!</v>
      </c>
      <c r="N589" s="109">
        <f>D589/D592*100</f>
        <v>0.26247924785664339</v>
      </c>
    </row>
    <row r="590" spans="1:14" ht="14.25" thickBot="1">
      <c r="A590" s="271"/>
      <c r="B590" s="14" t="s">
        <v>29</v>
      </c>
      <c r="C590" s="31">
        <f t="shared" si="151"/>
        <v>3.9993780000000005</v>
      </c>
      <c r="D590" s="31">
        <f t="shared" si="151"/>
        <v>152.86444299999999</v>
      </c>
      <c r="E590" s="31">
        <f t="shared" si="151"/>
        <v>26.288419999999999</v>
      </c>
      <c r="F590" s="12">
        <f t="shared" si="149"/>
        <v>481.48965590172406</v>
      </c>
      <c r="G590" s="31">
        <f t="shared" si="151"/>
        <v>1711</v>
      </c>
      <c r="H590" s="31">
        <f t="shared" si="151"/>
        <v>244669.53947700001</v>
      </c>
      <c r="I590" s="31">
        <f t="shared" si="151"/>
        <v>2</v>
      </c>
      <c r="J590" s="31">
        <f t="shared" si="151"/>
        <v>0</v>
      </c>
      <c r="K590" s="31">
        <f t="shared" si="151"/>
        <v>1.048</v>
      </c>
      <c r="L590" s="31">
        <f t="shared" si="151"/>
        <v>0.42304000000000003</v>
      </c>
      <c r="M590" s="31">
        <f t="shared" si="141"/>
        <v>147.7307110438729</v>
      </c>
      <c r="N590" s="109">
        <f>D590/D592*100</f>
        <v>0.21967938301621667</v>
      </c>
    </row>
    <row r="591" spans="1:14" ht="14.25" thickBot="1">
      <c r="A591" s="271"/>
      <c r="B591" s="14" t="s">
        <v>30</v>
      </c>
      <c r="C591" s="31">
        <f t="shared" si="151"/>
        <v>4.8875380000000019</v>
      </c>
      <c r="D591" s="31">
        <f t="shared" si="151"/>
        <v>121.52321600000002</v>
      </c>
      <c r="E591" s="31">
        <f t="shared" si="151"/>
        <v>162.13462799999999</v>
      </c>
      <c r="F591" s="12">
        <f t="shared" si="149"/>
        <v>-25.047957059487608</v>
      </c>
      <c r="G591" s="31">
        <f t="shared" si="151"/>
        <v>132</v>
      </c>
      <c r="H591" s="31">
        <f t="shared" si="151"/>
        <v>53832.301148999999</v>
      </c>
      <c r="I591" s="31">
        <f t="shared" si="151"/>
        <v>0</v>
      </c>
      <c r="J591" s="31">
        <f t="shared" si="151"/>
        <v>0.23288600000000001</v>
      </c>
      <c r="K591" s="31">
        <f t="shared" si="151"/>
        <v>0.23288600000000001</v>
      </c>
      <c r="L591" s="31">
        <f t="shared" si="151"/>
        <v>0</v>
      </c>
      <c r="M591" s="31" t="e">
        <f t="shared" si="141"/>
        <v>#DIV/0!</v>
      </c>
      <c r="N591" s="109">
        <f>D591/D592*100</f>
        <v>0.17463933789381247</v>
      </c>
    </row>
    <row r="592" spans="1:14" ht="14.25" thickBot="1">
      <c r="A592" s="277"/>
      <c r="B592" s="35" t="s">
        <v>49</v>
      </c>
      <c r="C592" s="36">
        <f t="shared" ref="C592:L592" si="152">C580+C582+C583+C584+C585+C586+C587+C588</f>
        <v>7209.4919138999985</v>
      </c>
      <c r="D592" s="36">
        <f t="shared" si="152"/>
        <v>69585.247782999999</v>
      </c>
      <c r="E592" s="36">
        <f t="shared" si="152"/>
        <v>60032.321789859991</v>
      </c>
      <c r="F592" s="205">
        <f t="shared" si="149"/>
        <v>15.912971060122457</v>
      </c>
      <c r="G592" s="36">
        <f t="shared" si="152"/>
        <v>616829</v>
      </c>
      <c r="H592" s="36">
        <f t="shared" si="152"/>
        <v>86540739.79823336</v>
      </c>
      <c r="I592" s="36">
        <f t="shared" si="152"/>
        <v>56454</v>
      </c>
      <c r="J592" s="36">
        <f t="shared" si="152"/>
        <v>5264.377586999999</v>
      </c>
      <c r="K592" s="36">
        <f t="shared" si="152"/>
        <v>31631.362715000003</v>
      </c>
      <c r="L592" s="36">
        <f t="shared" si="152"/>
        <v>23698.970234000004</v>
      </c>
      <c r="M592" s="36">
        <f t="shared" si="141"/>
        <v>33.471464804912493</v>
      </c>
      <c r="N592" s="115">
        <f>D592/D592*100</f>
        <v>100</v>
      </c>
    </row>
    <row r="593" spans="1:9">
      <c r="A593" s="43" t="s">
        <v>50</v>
      </c>
      <c r="B593" s="43"/>
      <c r="C593" s="43"/>
      <c r="D593" s="43"/>
      <c r="E593" s="43"/>
      <c r="F593" s="161"/>
      <c r="G593" s="43"/>
      <c r="H593" s="43"/>
      <c r="I593" s="43"/>
    </row>
    <row r="594" spans="1:9">
      <c r="A594" s="43" t="s">
        <v>51</v>
      </c>
      <c r="B594" s="43"/>
      <c r="C594" s="43"/>
      <c r="D594" s="43"/>
      <c r="E594" s="43"/>
      <c r="F594" s="161"/>
      <c r="G594" s="43"/>
      <c r="H594" s="43"/>
      <c r="I594" s="43"/>
    </row>
    <row r="597" spans="1:9">
      <c r="D597" s="157"/>
    </row>
    <row r="598" spans="1:9">
      <c r="D598" s="157"/>
    </row>
    <row r="599" spans="1:9">
      <c r="D599" s="157"/>
    </row>
    <row r="600" spans="1:9">
      <c r="D600" s="157"/>
      <c r="E600" s="157"/>
    </row>
    <row r="603" spans="1:9">
      <c r="E603" s="157"/>
    </row>
  </sheetData>
  <mergeCells count="92"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J223:L223"/>
    <mergeCell ref="D223:D224"/>
    <mergeCell ref="E223:E224"/>
    <mergeCell ref="G223:G224"/>
    <mergeCell ref="H223:H22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A329:A341"/>
    <mergeCell ref="A202:A214"/>
    <mergeCell ref="A222:A237"/>
    <mergeCell ref="A238:A250"/>
    <mergeCell ref="A251:A263"/>
    <mergeCell ref="A264:A276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E20" sqref="E20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121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97" t="s">
        <v>127</v>
      </c>
      <c r="E2" s="297"/>
      <c r="F2" s="297"/>
      <c r="G2" s="297"/>
      <c r="H2" s="297"/>
      <c r="I2" s="297"/>
      <c r="J2" s="2" t="s">
        <v>70</v>
      </c>
    </row>
    <row r="3" spans="1:11">
      <c r="A3" s="296" t="s">
        <v>71</v>
      </c>
      <c r="B3" s="296" t="s">
        <v>72</v>
      </c>
      <c r="C3" s="296"/>
      <c r="D3" s="296" t="s">
        <v>73</v>
      </c>
      <c r="E3" s="296"/>
      <c r="F3" s="296" t="s">
        <v>67</v>
      </c>
      <c r="G3" s="296"/>
      <c r="H3" s="296" t="s">
        <v>68</v>
      </c>
      <c r="I3" s="296"/>
      <c r="J3" s="296" t="s">
        <v>69</v>
      </c>
      <c r="K3" s="296"/>
    </row>
    <row r="4" spans="1:11">
      <c r="A4" s="296"/>
      <c r="B4" s="173" t="s">
        <v>9</v>
      </c>
      <c r="C4" s="173" t="s">
        <v>49</v>
      </c>
      <c r="D4" s="173" t="s">
        <v>9</v>
      </c>
      <c r="E4" s="173" t="s">
        <v>74</v>
      </c>
      <c r="F4" s="173" t="s">
        <v>9</v>
      </c>
      <c r="G4" s="173" t="s">
        <v>74</v>
      </c>
      <c r="H4" s="173" t="s">
        <v>9</v>
      </c>
      <c r="I4" s="173" t="s">
        <v>74</v>
      </c>
      <c r="J4" s="173" t="s">
        <v>9</v>
      </c>
      <c r="K4" s="173" t="s">
        <v>74</v>
      </c>
    </row>
    <row r="5" spans="1:11">
      <c r="A5" s="173" t="s">
        <v>56</v>
      </c>
      <c r="B5" s="118">
        <v>2223</v>
      </c>
      <c r="C5" s="118">
        <v>19706</v>
      </c>
      <c r="D5" s="118">
        <v>605</v>
      </c>
      <c r="E5" s="118">
        <v>5614</v>
      </c>
      <c r="F5" s="118">
        <v>700</v>
      </c>
      <c r="G5" s="118">
        <v>8122</v>
      </c>
      <c r="H5" s="118">
        <v>598</v>
      </c>
      <c r="I5" s="118">
        <v>3591</v>
      </c>
      <c r="J5" s="118">
        <v>320</v>
      </c>
      <c r="K5" s="118">
        <v>2379</v>
      </c>
    </row>
    <row r="6" spans="1:11">
      <c r="A6" s="173" t="s">
        <v>75</v>
      </c>
      <c r="B6" s="3">
        <v>36</v>
      </c>
      <c r="C6" s="3">
        <v>267</v>
      </c>
      <c r="D6" s="3">
        <v>27</v>
      </c>
      <c r="E6" s="3">
        <v>189</v>
      </c>
      <c r="F6" s="4">
        <v>0</v>
      </c>
      <c r="G6" s="4">
        <v>0</v>
      </c>
      <c r="H6" s="4">
        <v>9</v>
      </c>
      <c r="I6" s="4">
        <v>77</v>
      </c>
      <c r="J6" s="4">
        <v>0</v>
      </c>
      <c r="K6" s="4">
        <v>1</v>
      </c>
    </row>
    <row r="7" spans="1:11">
      <c r="A7" s="173" t="s">
        <v>58</v>
      </c>
      <c r="B7" s="3">
        <v>2</v>
      </c>
      <c r="C7" s="3">
        <v>21</v>
      </c>
      <c r="D7" s="3">
        <v>2</v>
      </c>
      <c r="E7" s="3">
        <v>19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3" t="s">
        <v>76</v>
      </c>
      <c r="B8" s="3">
        <v>20</v>
      </c>
      <c r="C8" s="3">
        <v>136</v>
      </c>
      <c r="D8" s="3">
        <v>11</v>
      </c>
      <c r="E8" s="3">
        <v>53</v>
      </c>
      <c r="F8" s="3">
        <v>7</v>
      </c>
      <c r="G8" s="3">
        <v>50</v>
      </c>
      <c r="H8" s="3">
        <v>2</v>
      </c>
      <c r="I8" s="3">
        <v>31</v>
      </c>
      <c r="J8" s="3">
        <v>0</v>
      </c>
      <c r="K8" s="3">
        <v>2</v>
      </c>
    </row>
    <row r="9" spans="1:11">
      <c r="A9" s="173" t="s">
        <v>77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95" t="s">
        <v>78</v>
      </c>
      <c r="K9" s="295"/>
    </row>
    <row r="10" spans="1:11">
      <c r="A10" s="173" t="s">
        <v>60</v>
      </c>
      <c r="B10" s="3">
        <v>0</v>
      </c>
      <c r="C10" s="3">
        <v>1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3" t="s">
        <v>61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95" t="s">
        <v>78</v>
      </c>
      <c r="K11" s="295"/>
    </row>
    <row r="12" spans="1:11">
      <c r="A12" s="173" t="s">
        <v>90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95" t="s">
        <v>78</v>
      </c>
      <c r="K12" s="295"/>
    </row>
    <row r="13" spans="1:11">
      <c r="A13" s="173" t="s">
        <v>79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95" t="s">
        <v>78</v>
      </c>
      <c r="I13" s="295"/>
      <c r="J13" s="295" t="s">
        <v>78</v>
      </c>
      <c r="K13" s="295"/>
    </row>
    <row r="14" spans="1:11">
      <c r="A14" s="173" t="s">
        <v>80</v>
      </c>
      <c r="B14" s="3">
        <v>0</v>
      </c>
      <c r="C14" s="3">
        <v>0</v>
      </c>
      <c r="D14" s="3">
        <v>0</v>
      </c>
      <c r="E14" s="3">
        <v>0</v>
      </c>
      <c r="F14" s="295" t="s">
        <v>78</v>
      </c>
      <c r="G14" s="295"/>
      <c r="H14" s="295" t="s">
        <v>78</v>
      </c>
      <c r="I14" s="295"/>
      <c r="J14" s="295" t="s">
        <v>78</v>
      </c>
      <c r="K14" s="295"/>
    </row>
    <row r="15" spans="1:11">
      <c r="A15" s="173" t="s">
        <v>62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3" t="s">
        <v>63</v>
      </c>
      <c r="B16" s="117">
        <v>36</v>
      </c>
      <c r="C16" s="117">
        <v>295</v>
      </c>
      <c r="D16" s="117">
        <v>9</v>
      </c>
      <c r="E16" s="117">
        <v>70</v>
      </c>
      <c r="F16" s="117">
        <v>10</v>
      </c>
      <c r="G16" s="117">
        <v>78</v>
      </c>
      <c r="H16" s="117">
        <v>17</v>
      </c>
      <c r="I16" s="117">
        <v>147</v>
      </c>
      <c r="J16" s="178">
        <v>0</v>
      </c>
      <c r="K16" s="178">
        <v>0</v>
      </c>
    </row>
    <row r="17" spans="1:11">
      <c r="A17" s="173" t="s">
        <v>64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3" t="s">
        <v>81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3" t="s">
        <v>82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95" t="s">
        <v>78</v>
      </c>
      <c r="I19" s="295"/>
      <c r="J19" s="295" t="s">
        <v>78</v>
      </c>
      <c r="K19" s="295"/>
    </row>
    <row r="20" spans="1:11">
      <c r="A20" s="173" t="s">
        <v>83</v>
      </c>
      <c r="B20" s="3">
        <v>0</v>
      </c>
      <c r="C20" s="3">
        <v>0</v>
      </c>
      <c r="D20" s="3">
        <v>0</v>
      </c>
      <c r="E20" s="3">
        <v>0</v>
      </c>
      <c r="F20" s="295" t="s">
        <v>78</v>
      </c>
      <c r="G20" s="295"/>
      <c r="H20" s="295" t="s">
        <v>78</v>
      </c>
      <c r="I20" s="295"/>
      <c r="J20" s="295" t="s">
        <v>78</v>
      </c>
      <c r="K20" s="295"/>
    </row>
    <row r="21" spans="1:11">
      <c r="A21" s="173" t="s">
        <v>84</v>
      </c>
      <c r="B21" s="3">
        <v>0</v>
      </c>
      <c r="C21" s="3">
        <v>0</v>
      </c>
      <c r="D21" s="3">
        <v>0</v>
      </c>
      <c r="E21" s="3">
        <v>0</v>
      </c>
      <c r="F21" s="295" t="s">
        <v>78</v>
      </c>
      <c r="G21" s="295"/>
      <c r="H21" s="295" t="s">
        <v>78</v>
      </c>
      <c r="I21" s="295"/>
      <c r="J21" s="295" t="s">
        <v>78</v>
      </c>
      <c r="K21" s="295"/>
    </row>
    <row r="22" spans="1:11">
      <c r="A22" s="17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95" t="s">
        <v>78</v>
      </c>
      <c r="I22" s="295"/>
      <c r="J22" s="295" t="s">
        <v>78</v>
      </c>
      <c r="K22" s="295"/>
    </row>
    <row r="23" spans="1:11">
      <c r="A23" s="173" t="s">
        <v>86</v>
      </c>
      <c r="B23" s="3">
        <v>0</v>
      </c>
      <c r="C23" s="3">
        <v>0</v>
      </c>
      <c r="D23" s="3">
        <v>0</v>
      </c>
      <c r="E23" s="3">
        <v>0</v>
      </c>
      <c r="F23" s="295" t="s">
        <v>78</v>
      </c>
      <c r="G23" s="295"/>
      <c r="H23" s="295" t="s">
        <v>78</v>
      </c>
      <c r="I23" s="295"/>
      <c r="J23" s="295" t="s">
        <v>78</v>
      </c>
      <c r="K23" s="295"/>
    </row>
    <row r="24" spans="1:11">
      <c r="A24" s="173" t="s">
        <v>87</v>
      </c>
      <c r="B24" s="3">
        <v>0</v>
      </c>
      <c r="C24" s="3">
        <v>0</v>
      </c>
      <c r="D24" s="3">
        <v>0</v>
      </c>
      <c r="E24" s="3">
        <v>0</v>
      </c>
      <c r="F24" s="295" t="s">
        <v>78</v>
      </c>
      <c r="G24" s="295"/>
      <c r="H24" s="295" t="s">
        <v>78</v>
      </c>
      <c r="I24" s="295"/>
      <c r="J24" s="295" t="s">
        <v>78</v>
      </c>
      <c r="K24" s="295"/>
    </row>
    <row r="25" spans="1:11">
      <c r="A25" s="173" t="s">
        <v>49</v>
      </c>
      <c r="B25" s="3">
        <f>B5+B6+B7+B8+B9+B10+B11+B12+B13+B15+B14+B16+B17+B18+B19+B20+B21+B22+B23+B24</f>
        <v>2317</v>
      </c>
      <c r="C25" s="3">
        <f t="shared" ref="C25:E25" si="0">C5+C6+C7+C8+C9+C10+C11+C12+C13+C15+C14+C16+C17+C18+C19+C20+C21+C22+C23+C24</f>
        <v>20432</v>
      </c>
      <c r="D25" s="3">
        <f t="shared" si="0"/>
        <v>654</v>
      </c>
      <c r="E25" s="3">
        <f t="shared" si="0"/>
        <v>5946</v>
      </c>
      <c r="F25" s="3">
        <f>F5+F6+F7+F8+F9+F10+F11+F12+F13</f>
        <v>707</v>
      </c>
      <c r="G25" s="3">
        <f>G5+G6+G7+G8+G9+G10+G11+G12+G13</f>
        <v>8173</v>
      </c>
      <c r="H25" s="3">
        <f>H10+H9+H8+H7+H6+H5+H11+H16</f>
        <v>626</v>
      </c>
      <c r="I25" s="3">
        <f>I10+I9+I8+I7+I6+I5+I11+I16</f>
        <v>3846</v>
      </c>
      <c r="J25" s="3">
        <f>J8+J7+J6+J5</f>
        <v>320</v>
      </c>
      <c r="K25" s="3">
        <f>K8+K7+K6+K5</f>
        <v>2383</v>
      </c>
    </row>
    <row r="27" spans="1:11">
      <c r="A27" s="5" t="s">
        <v>88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21" sqref="M21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98" t="s">
        <v>125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20.25">
      <c r="A2" s="138"/>
      <c r="B2" s="138"/>
      <c r="C2" s="138"/>
      <c r="D2" s="139"/>
      <c r="E2" s="140"/>
      <c r="F2" s="140"/>
      <c r="G2" s="140"/>
      <c r="H2" s="141"/>
      <c r="I2" s="142" t="s">
        <v>91</v>
      </c>
      <c r="J2" s="141"/>
      <c r="K2" s="143"/>
    </row>
    <row r="3" spans="1:11" ht="20.25">
      <c r="A3" s="300" t="s">
        <v>71</v>
      </c>
      <c r="B3" s="300" t="s">
        <v>72</v>
      </c>
      <c r="C3" s="300"/>
      <c r="D3" s="300" t="s">
        <v>73</v>
      </c>
      <c r="E3" s="300"/>
      <c r="F3" s="300" t="s">
        <v>67</v>
      </c>
      <c r="G3" s="300"/>
      <c r="H3" s="300" t="s">
        <v>68</v>
      </c>
      <c r="I3" s="300"/>
      <c r="J3" s="300" t="s">
        <v>69</v>
      </c>
      <c r="K3" s="300"/>
    </row>
    <row r="4" spans="1:11" ht="20.25">
      <c r="A4" s="300"/>
      <c r="B4" s="174" t="s">
        <v>9</v>
      </c>
      <c r="C4" s="174" t="s">
        <v>92</v>
      </c>
      <c r="D4" s="174" t="s">
        <v>9</v>
      </c>
      <c r="E4" s="174" t="s">
        <v>92</v>
      </c>
      <c r="F4" s="174" t="s">
        <v>9</v>
      </c>
      <c r="G4" s="174" t="s">
        <v>92</v>
      </c>
      <c r="H4" s="174" t="s">
        <v>9</v>
      </c>
      <c r="I4" s="174" t="s">
        <v>92</v>
      </c>
      <c r="J4" s="174" t="s">
        <v>9</v>
      </c>
      <c r="K4" s="174" t="s">
        <v>92</v>
      </c>
    </row>
    <row r="5" spans="1:11" ht="20.25">
      <c r="A5" s="174" t="s">
        <v>56</v>
      </c>
      <c r="B5" s="144">
        <f>D5+F5+H5+J5</f>
        <v>219.82</v>
      </c>
      <c r="C5" s="144">
        <f>E5+G5+I5+K5</f>
        <v>1628.06</v>
      </c>
      <c r="D5" s="144">
        <v>161.07</v>
      </c>
      <c r="E5" s="144">
        <v>1091.8899999999999</v>
      </c>
      <c r="F5" s="144">
        <v>30.8</v>
      </c>
      <c r="G5" s="144">
        <v>282.43</v>
      </c>
      <c r="H5" s="144">
        <v>15.13</v>
      </c>
      <c r="I5" s="144">
        <v>118.57</v>
      </c>
      <c r="J5" s="144">
        <v>12.82</v>
      </c>
      <c r="K5" s="144">
        <v>135.16999999999999</v>
      </c>
    </row>
    <row r="6" spans="1:11" ht="20.25">
      <c r="A6" s="174" t="s">
        <v>75</v>
      </c>
      <c r="B6" s="144">
        <f t="shared" ref="B6:C24" si="0">D6+F6+H6+J6</f>
        <v>72.48</v>
      </c>
      <c r="C6" s="144">
        <f t="shared" si="0"/>
        <v>423.43000000000006</v>
      </c>
      <c r="D6" s="145">
        <v>61.42</v>
      </c>
      <c r="E6" s="145">
        <v>360.36</v>
      </c>
      <c r="F6" s="146">
        <v>3.55</v>
      </c>
      <c r="G6" s="146">
        <v>29.79</v>
      </c>
      <c r="H6" s="146">
        <v>1.61</v>
      </c>
      <c r="I6" s="146">
        <v>20.059999999999999</v>
      </c>
      <c r="J6" s="146">
        <v>5.9</v>
      </c>
      <c r="K6" s="146">
        <v>13.22</v>
      </c>
    </row>
    <row r="7" spans="1:11" ht="20.25">
      <c r="A7" s="174" t="s">
        <v>58</v>
      </c>
      <c r="B7" s="144">
        <f t="shared" si="0"/>
        <v>197.10652169811308</v>
      </c>
      <c r="C7" s="144">
        <f t="shared" si="0"/>
        <v>1310.7614009434012</v>
      </c>
      <c r="D7" s="145">
        <v>163.20520283018857</v>
      </c>
      <c r="E7" s="145">
        <v>1038.3035396226464</v>
      </c>
      <c r="F7" s="145">
        <v>24.752531132075468</v>
      </c>
      <c r="G7" s="145">
        <v>185.83285188679241</v>
      </c>
      <c r="H7" s="145">
        <v>4.8377641509433964</v>
      </c>
      <c r="I7" s="145">
        <v>58.103298113207543</v>
      </c>
      <c r="J7" s="145">
        <v>4.3110235849056604</v>
      </c>
      <c r="K7" s="145">
        <v>28.521711320754708</v>
      </c>
    </row>
    <row r="8" spans="1:11" ht="20.25">
      <c r="A8" s="174" t="s">
        <v>76</v>
      </c>
      <c r="B8" s="144">
        <f t="shared" si="0"/>
        <v>25.441624999999998</v>
      </c>
      <c r="C8" s="144">
        <f t="shared" si="0"/>
        <v>132.02038300000001</v>
      </c>
      <c r="D8" s="145">
        <v>21.291139999999999</v>
      </c>
      <c r="E8" s="145">
        <v>109.28324499999999</v>
      </c>
      <c r="F8" s="145">
        <v>3.8046850000000001</v>
      </c>
      <c r="G8" s="145">
        <v>21.510874000000001</v>
      </c>
      <c r="H8" s="145">
        <v>0</v>
      </c>
      <c r="I8" s="145">
        <v>0.53301399999999999</v>
      </c>
      <c r="J8" s="145">
        <v>0.3458</v>
      </c>
      <c r="K8" s="145">
        <v>0.69325000000000003</v>
      </c>
    </row>
    <row r="9" spans="1:11" ht="20.25">
      <c r="A9" s="174" t="s">
        <v>77</v>
      </c>
      <c r="B9" s="144">
        <f t="shared" si="0"/>
        <v>1.7</v>
      </c>
      <c r="C9" s="144">
        <f t="shared" si="0"/>
        <v>8.92</v>
      </c>
      <c r="D9" s="150">
        <v>0.21</v>
      </c>
      <c r="E9" s="150">
        <v>4.5199999999999996</v>
      </c>
      <c r="F9" s="150">
        <v>1.49</v>
      </c>
      <c r="G9" s="150">
        <v>0.84</v>
      </c>
      <c r="H9" s="150">
        <v>0</v>
      </c>
      <c r="I9" s="150">
        <v>3.56</v>
      </c>
      <c r="J9" s="150">
        <v>0</v>
      </c>
      <c r="K9" s="150">
        <v>0</v>
      </c>
    </row>
    <row r="10" spans="1:11" ht="20.25">
      <c r="A10" s="174" t="s">
        <v>60</v>
      </c>
      <c r="B10" s="144">
        <f t="shared" si="0"/>
        <v>0</v>
      </c>
      <c r="C10" s="144">
        <f t="shared" si="0"/>
        <v>4.38</v>
      </c>
      <c r="D10" s="149">
        <v>0</v>
      </c>
      <c r="E10" s="149">
        <v>1.17</v>
      </c>
      <c r="F10" s="149">
        <v>0</v>
      </c>
      <c r="G10" s="149">
        <v>2.1800000000000002</v>
      </c>
      <c r="H10" s="149">
        <v>0</v>
      </c>
      <c r="I10" s="149">
        <v>1.03</v>
      </c>
      <c r="J10" s="149">
        <v>0</v>
      </c>
      <c r="K10" s="149">
        <v>0</v>
      </c>
    </row>
    <row r="11" spans="1:11" ht="20.25">
      <c r="A11" s="174" t="s">
        <v>61</v>
      </c>
      <c r="B11" s="144">
        <f t="shared" si="0"/>
        <v>0</v>
      </c>
      <c r="C11" s="144">
        <f t="shared" si="0"/>
        <v>9.86</v>
      </c>
      <c r="D11" s="145">
        <v>0</v>
      </c>
      <c r="E11" s="145">
        <v>8.2799999999999994</v>
      </c>
      <c r="F11" s="145">
        <v>0</v>
      </c>
      <c r="G11" s="145">
        <v>1.58</v>
      </c>
      <c r="H11" s="145">
        <v>0</v>
      </c>
      <c r="I11" s="145">
        <v>0</v>
      </c>
      <c r="J11" s="147">
        <v>0</v>
      </c>
      <c r="K11" s="147">
        <v>0</v>
      </c>
    </row>
    <row r="12" spans="1:11" ht="20.25">
      <c r="A12" s="174" t="s">
        <v>93</v>
      </c>
      <c r="B12" s="144">
        <f t="shared" si="0"/>
        <v>0</v>
      </c>
      <c r="C12" s="144">
        <f t="shared" si="0"/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7">
        <v>0</v>
      </c>
      <c r="K12" s="147">
        <v>0</v>
      </c>
    </row>
    <row r="13" spans="1:11" ht="20.25">
      <c r="A13" s="174" t="s">
        <v>79</v>
      </c>
      <c r="B13" s="144">
        <f t="shared" si="0"/>
        <v>10.08</v>
      </c>
      <c r="C13" s="144">
        <f t="shared" si="0"/>
        <v>102.19</v>
      </c>
      <c r="D13" s="149">
        <v>7.36</v>
      </c>
      <c r="E13" s="149">
        <v>65.37</v>
      </c>
      <c r="F13" s="149">
        <v>1.94</v>
      </c>
      <c r="G13" s="149">
        <v>24.19</v>
      </c>
      <c r="H13" s="151">
        <v>0.78</v>
      </c>
      <c r="I13" s="151">
        <v>12.63</v>
      </c>
      <c r="J13" s="151">
        <v>0</v>
      </c>
      <c r="K13" s="151">
        <v>0</v>
      </c>
    </row>
    <row r="14" spans="1:11" ht="20.25">
      <c r="A14" s="174" t="s">
        <v>80</v>
      </c>
      <c r="B14" s="144">
        <f t="shared" si="0"/>
        <v>0</v>
      </c>
      <c r="C14" s="144">
        <f t="shared" si="0"/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7">
        <v>0</v>
      </c>
      <c r="K14" s="147">
        <v>0</v>
      </c>
    </row>
    <row r="15" spans="1:11" ht="20.25">
      <c r="A15" s="174" t="s">
        <v>62</v>
      </c>
      <c r="B15" s="144">
        <f t="shared" si="0"/>
        <v>13.85</v>
      </c>
      <c r="C15" s="144">
        <f t="shared" si="0"/>
        <v>138</v>
      </c>
      <c r="D15" s="145">
        <v>4.74</v>
      </c>
      <c r="E15" s="145">
        <v>44.7</v>
      </c>
      <c r="F15" s="145">
        <v>5.34</v>
      </c>
      <c r="G15" s="145">
        <v>29.17</v>
      </c>
      <c r="H15" s="145">
        <v>0</v>
      </c>
      <c r="I15" s="145">
        <v>6.78</v>
      </c>
      <c r="J15" s="145">
        <v>3.77</v>
      </c>
      <c r="K15" s="145">
        <v>57.35</v>
      </c>
    </row>
    <row r="16" spans="1:11" ht="20.25">
      <c r="A16" s="174" t="s">
        <v>63</v>
      </c>
      <c r="B16" s="144">
        <f t="shared" si="0"/>
        <v>0.93</v>
      </c>
      <c r="C16" s="144">
        <f t="shared" si="0"/>
        <v>2.19</v>
      </c>
      <c r="D16" s="144">
        <v>0</v>
      </c>
      <c r="E16" s="144">
        <v>0.83</v>
      </c>
      <c r="F16" s="144">
        <v>0.01</v>
      </c>
      <c r="G16" s="144">
        <v>0.01</v>
      </c>
      <c r="H16" s="144">
        <v>0.92</v>
      </c>
      <c r="I16" s="144">
        <v>1.35</v>
      </c>
      <c r="J16" s="145">
        <v>0</v>
      </c>
      <c r="K16" s="145">
        <v>0</v>
      </c>
    </row>
    <row r="17" spans="1:11" ht="20.25">
      <c r="A17" s="174" t="s">
        <v>64</v>
      </c>
      <c r="B17" s="144">
        <f t="shared" si="0"/>
        <v>3.1799999999999997</v>
      </c>
      <c r="C17" s="144">
        <f t="shared" si="0"/>
        <v>14.93</v>
      </c>
      <c r="D17" s="145">
        <v>-4.4408920985006262E-16</v>
      </c>
      <c r="E17" s="145">
        <v>0.68</v>
      </c>
      <c r="F17" s="145">
        <v>1.0100000000000002</v>
      </c>
      <c r="G17" s="145">
        <v>3.08</v>
      </c>
      <c r="H17" s="145">
        <v>2.17</v>
      </c>
      <c r="I17" s="145">
        <v>10.6</v>
      </c>
      <c r="J17" s="145">
        <v>0</v>
      </c>
      <c r="K17" s="145">
        <v>0.56999999999999995</v>
      </c>
    </row>
    <row r="18" spans="1:11" ht="20.25">
      <c r="A18" s="174" t="s">
        <v>81</v>
      </c>
      <c r="B18" s="144">
        <f t="shared" si="0"/>
        <v>0</v>
      </c>
      <c r="C18" s="144">
        <f t="shared" si="0"/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</row>
    <row r="19" spans="1:11" ht="20.25">
      <c r="A19" s="174" t="s">
        <v>82</v>
      </c>
      <c r="B19" s="144">
        <f t="shared" si="0"/>
        <v>0</v>
      </c>
      <c r="C19" s="144">
        <f t="shared" si="0"/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7">
        <v>0</v>
      </c>
      <c r="K19" s="147">
        <v>0</v>
      </c>
    </row>
    <row r="20" spans="1:11" ht="20.25">
      <c r="A20" s="174" t="s">
        <v>83</v>
      </c>
      <c r="B20" s="144">
        <f t="shared" si="0"/>
        <v>0</v>
      </c>
      <c r="C20" s="144">
        <f t="shared" si="0"/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7">
        <v>0</v>
      </c>
      <c r="K20" s="147">
        <v>0</v>
      </c>
    </row>
    <row r="21" spans="1:11" ht="20.25">
      <c r="A21" s="174" t="s">
        <v>84</v>
      </c>
      <c r="B21" s="144">
        <f t="shared" si="0"/>
        <v>0</v>
      </c>
      <c r="C21" s="144">
        <f t="shared" si="0"/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7">
        <v>0</v>
      </c>
      <c r="K21" s="147">
        <v>0</v>
      </c>
    </row>
    <row r="22" spans="1:11" ht="20.25">
      <c r="A22" s="174" t="s">
        <v>85</v>
      </c>
      <c r="B22" s="144">
        <f t="shared" si="0"/>
        <v>0</v>
      </c>
      <c r="C22" s="144">
        <f t="shared" si="0"/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7">
        <v>0</v>
      </c>
      <c r="K22" s="147">
        <v>0</v>
      </c>
    </row>
    <row r="23" spans="1:11" ht="20.25">
      <c r="A23" s="174" t="s">
        <v>86</v>
      </c>
      <c r="B23" s="144">
        <f t="shared" si="0"/>
        <v>0</v>
      </c>
      <c r="C23" s="144">
        <f t="shared" si="0"/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7">
        <v>0</v>
      </c>
      <c r="K23" s="147">
        <v>0</v>
      </c>
    </row>
    <row r="24" spans="1:11" ht="20.25">
      <c r="A24" s="174" t="s">
        <v>87</v>
      </c>
      <c r="B24" s="144">
        <f t="shared" si="0"/>
        <v>0</v>
      </c>
      <c r="C24" s="144">
        <f t="shared" si="0"/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7">
        <v>0</v>
      </c>
      <c r="K24" s="147">
        <v>0</v>
      </c>
    </row>
    <row r="25" spans="1:11" ht="20.25">
      <c r="A25" s="174" t="s">
        <v>99</v>
      </c>
      <c r="B25" s="144">
        <f t="shared" ref="B25:C25" si="1">D25+F25+H25+J25</f>
        <v>0</v>
      </c>
      <c r="C25" s="144">
        <f t="shared" si="1"/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7">
        <v>0</v>
      </c>
      <c r="K25" s="147">
        <v>0</v>
      </c>
    </row>
    <row r="26" spans="1:11" ht="20.25">
      <c r="A26" s="174" t="s">
        <v>49</v>
      </c>
      <c r="B26" s="144">
        <f>SUM(B5:B25)</f>
        <v>544.58814669811318</v>
      </c>
      <c r="C26" s="144">
        <f>SUM(C5:C25)</f>
        <v>3774.7417839434011</v>
      </c>
      <c r="D26" s="144">
        <f t="shared" ref="D26:K26" si="2">SUM(D5:D24)</f>
        <v>419.29634283018856</v>
      </c>
      <c r="E26" s="144">
        <f t="shared" si="2"/>
        <v>2725.3867846226462</v>
      </c>
      <c r="F26" s="144">
        <f t="shared" si="2"/>
        <v>72.697216132075482</v>
      </c>
      <c r="G26" s="144">
        <f t="shared" si="2"/>
        <v>580.61372588679251</v>
      </c>
      <c r="H26" s="144">
        <f t="shared" si="2"/>
        <v>25.447764150943399</v>
      </c>
      <c r="I26" s="144">
        <f t="shared" si="2"/>
        <v>233.21631211320752</v>
      </c>
      <c r="J26" s="144">
        <f t="shared" si="2"/>
        <v>27.146823584905661</v>
      </c>
      <c r="K26" s="144">
        <f t="shared" si="2"/>
        <v>235.5249613207547</v>
      </c>
    </row>
    <row r="28" spans="1:11">
      <c r="A28" s="148" t="s">
        <v>88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19" sqref="L19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1" customWidth="1"/>
    <col min="8" max="8" width="19.875" customWidth="1"/>
    <col min="9" max="9" width="15.75" customWidth="1"/>
  </cols>
  <sheetData>
    <row r="1" spans="1:9" ht="29.25">
      <c r="A1" s="301" t="s">
        <v>126</v>
      </c>
      <c r="B1" s="301"/>
      <c r="C1" s="301"/>
      <c r="D1" s="301"/>
      <c r="E1" s="301"/>
      <c r="F1" s="302"/>
      <c r="G1" s="302"/>
      <c r="H1" s="303"/>
      <c r="I1" s="303"/>
    </row>
    <row r="2" spans="1:9" ht="20.25">
      <c r="A2" s="179"/>
      <c r="B2" s="180"/>
      <c r="C2" s="180"/>
      <c r="D2" s="180"/>
      <c r="E2" s="180"/>
      <c r="F2" s="179"/>
      <c r="G2" s="181"/>
    </row>
    <row r="3" spans="1:9" ht="20.25">
      <c r="A3" s="304" t="s">
        <v>100</v>
      </c>
      <c r="B3" s="305" t="s">
        <v>101</v>
      </c>
      <c r="C3" s="304"/>
      <c r="D3" s="306" t="s">
        <v>102</v>
      </c>
      <c r="E3" s="306"/>
      <c r="F3" s="307" t="s">
        <v>103</v>
      </c>
      <c r="G3" s="307" t="s">
        <v>104</v>
      </c>
      <c r="H3" s="307" t="s">
        <v>105</v>
      </c>
      <c r="I3" s="307" t="s">
        <v>106</v>
      </c>
    </row>
    <row r="4" spans="1:9" ht="20.25">
      <c r="A4" s="304"/>
      <c r="B4" s="182" t="s">
        <v>107</v>
      </c>
      <c r="C4" s="182" t="s">
        <v>108</v>
      </c>
      <c r="D4" s="182" t="s">
        <v>107</v>
      </c>
      <c r="E4" s="182" t="s">
        <v>108</v>
      </c>
      <c r="F4" s="307"/>
      <c r="G4" s="307"/>
      <c r="H4" s="307"/>
      <c r="I4" s="307"/>
    </row>
    <row r="5" spans="1:9" ht="20.25">
      <c r="A5" s="183" t="s">
        <v>56</v>
      </c>
      <c r="B5" s="184">
        <v>1413</v>
      </c>
      <c r="C5" s="185">
        <v>228.94</v>
      </c>
      <c r="D5" s="186">
        <v>1398</v>
      </c>
      <c r="E5" s="185">
        <v>599.94000000000005</v>
      </c>
      <c r="F5" s="184">
        <v>1424</v>
      </c>
      <c r="G5" s="187">
        <f>C5+E5</f>
        <v>828.88000000000011</v>
      </c>
      <c r="H5" s="188">
        <v>1124.3499999999999</v>
      </c>
      <c r="I5" s="189">
        <f>H5/G5</f>
        <v>1.3564689701766235</v>
      </c>
    </row>
    <row r="6" spans="1:9" ht="20.25">
      <c r="A6" s="183" t="s">
        <v>57</v>
      </c>
      <c r="B6" s="184">
        <v>245</v>
      </c>
      <c r="C6" s="184">
        <v>38.29</v>
      </c>
      <c r="D6" s="184">
        <v>253</v>
      </c>
      <c r="E6" s="184">
        <v>122.19</v>
      </c>
      <c r="F6" s="184">
        <v>253</v>
      </c>
      <c r="G6" s="187">
        <f t="shared" ref="G6:G25" si="0">C6+E6</f>
        <v>160.47999999999999</v>
      </c>
      <c r="H6" s="188">
        <v>277.88</v>
      </c>
      <c r="I6" s="189">
        <f t="shared" ref="I6:I26" si="1">H6/G6</f>
        <v>1.7315553339980061</v>
      </c>
    </row>
    <row r="7" spans="1:9" ht="20.25">
      <c r="A7" s="183" t="s">
        <v>58</v>
      </c>
      <c r="B7" s="184">
        <v>140</v>
      </c>
      <c r="C7" s="185">
        <v>23.515936792452848</v>
      </c>
      <c r="D7" s="184">
        <v>21</v>
      </c>
      <c r="E7" s="185">
        <v>7.3422179245283008</v>
      </c>
      <c r="F7" s="184">
        <v>134</v>
      </c>
      <c r="G7" s="187">
        <f t="shared" si="0"/>
        <v>30.858154716981147</v>
      </c>
      <c r="H7" s="188">
        <v>7.2983000000000002</v>
      </c>
      <c r="I7" s="189">
        <f t="shared" si="1"/>
        <v>0.23651122586354031</v>
      </c>
    </row>
    <row r="8" spans="1:9" ht="20.25">
      <c r="A8" s="183" t="s">
        <v>59</v>
      </c>
      <c r="B8" s="184">
        <v>462</v>
      </c>
      <c r="C8" s="185">
        <v>69.994237999999996</v>
      </c>
      <c r="D8" s="184">
        <v>368</v>
      </c>
      <c r="E8" s="185">
        <v>118.434783</v>
      </c>
      <c r="F8" s="184">
        <v>462</v>
      </c>
      <c r="G8" s="187">
        <f t="shared" si="0"/>
        <v>188.42902099999998</v>
      </c>
      <c r="H8" s="188">
        <v>315.60000000000002</v>
      </c>
      <c r="I8" s="189">
        <f t="shared" si="1"/>
        <v>1.6749012350915948</v>
      </c>
    </row>
    <row r="9" spans="1:9" ht="20.25">
      <c r="A9" s="183" t="s">
        <v>62</v>
      </c>
      <c r="B9" s="184">
        <v>0</v>
      </c>
      <c r="C9" s="184">
        <v>0</v>
      </c>
      <c r="D9" s="184">
        <v>0</v>
      </c>
      <c r="E9" s="184">
        <v>0</v>
      </c>
      <c r="F9" s="184">
        <v>0</v>
      </c>
      <c r="G9" s="187">
        <f t="shared" si="0"/>
        <v>0</v>
      </c>
      <c r="H9" s="184">
        <v>0</v>
      </c>
      <c r="I9" s="189" t="e">
        <f t="shared" si="1"/>
        <v>#DIV/0!</v>
      </c>
    </row>
    <row r="10" spans="1:9" ht="20.25">
      <c r="A10" s="183" t="s">
        <v>77</v>
      </c>
      <c r="B10" s="184">
        <v>0</v>
      </c>
      <c r="C10" s="184">
        <v>0</v>
      </c>
      <c r="D10" s="184">
        <v>0</v>
      </c>
      <c r="E10" s="184">
        <v>0</v>
      </c>
      <c r="F10" s="184">
        <v>0</v>
      </c>
      <c r="G10" s="187">
        <f t="shared" si="0"/>
        <v>0</v>
      </c>
      <c r="H10" s="184">
        <v>0</v>
      </c>
      <c r="I10" s="189" t="e">
        <f t="shared" si="1"/>
        <v>#DIV/0!</v>
      </c>
    </row>
    <row r="11" spans="1:9" ht="20.25">
      <c r="A11" s="183" t="s">
        <v>60</v>
      </c>
      <c r="B11" s="184">
        <v>0</v>
      </c>
      <c r="C11" s="184">
        <v>0</v>
      </c>
      <c r="D11" s="184">
        <v>0</v>
      </c>
      <c r="E11" s="184">
        <v>0</v>
      </c>
      <c r="F11" s="184">
        <v>0</v>
      </c>
      <c r="G11" s="187">
        <f t="shared" si="0"/>
        <v>0</v>
      </c>
      <c r="H11" s="184">
        <v>0</v>
      </c>
      <c r="I11" s="189" t="e">
        <f t="shared" si="1"/>
        <v>#DIV/0!</v>
      </c>
    </row>
    <row r="12" spans="1:9" ht="20.25">
      <c r="A12" s="183" t="s">
        <v>63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7">
        <f t="shared" si="0"/>
        <v>0</v>
      </c>
      <c r="H12" s="184">
        <v>0</v>
      </c>
      <c r="I12" s="189" t="e">
        <f t="shared" si="1"/>
        <v>#DIV/0!</v>
      </c>
    </row>
    <row r="13" spans="1:9" ht="20.25">
      <c r="A13" s="183" t="s">
        <v>61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7">
        <f t="shared" si="0"/>
        <v>0</v>
      </c>
      <c r="H13" s="184">
        <v>0</v>
      </c>
      <c r="I13" s="189" t="e">
        <f t="shared" si="1"/>
        <v>#DIV/0!</v>
      </c>
    </row>
    <row r="14" spans="1:9" ht="20.25">
      <c r="A14" s="183" t="s">
        <v>93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7">
        <f t="shared" si="0"/>
        <v>0</v>
      </c>
      <c r="H14" s="184">
        <v>0</v>
      </c>
      <c r="I14" s="189" t="e">
        <f t="shared" si="1"/>
        <v>#DIV/0!</v>
      </c>
    </row>
    <row r="15" spans="1:9" ht="20.25">
      <c r="A15" s="183" t="s">
        <v>109</v>
      </c>
      <c r="B15" s="184">
        <v>0</v>
      </c>
      <c r="C15" s="184">
        <v>0</v>
      </c>
      <c r="D15" s="184">
        <v>0</v>
      </c>
      <c r="E15" s="184">
        <v>0</v>
      </c>
      <c r="F15" s="184">
        <v>0</v>
      </c>
      <c r="G15" s="187">
        <f t="shared" si="0"/>
        <v>0</v>
      </c>
      <c r="H15" s="184">
        <v>0</v>
      </c>
      <c r="I15" s="189" t="e">
        <f t="shared" si="1"/>
        <v>#DIV/0!</v>
      </c>
    </row>
    <row r="16" spans="1:9" ht="20.25">
      <c r="A16" s="183" t="s">
        <v>110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7">
        <f t="shared" si="0"/>
        <v>0</v>
      </c>
      <c r="H16" s="184">
        <v>0</v>
      </c>
      <c r="I16" s="189" t="e">
        <f t="shared" si="1"/>
        <v>#DIV/0!</v>
      </c>
    </row>
    <row r="17" spans="1:9" ht="20.25">
      <c r="A17" s="183" t="s">
        <v>79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7">
        <f t="shared" si="0"/>
        <v>0</v>
      </c>
      <c r="H17" s="184">
        <v>0</v>
      </c>
      <c r="I17" s="189" t="e">
        <f t="shared" si="1"/>
        <v>#DIV/0!</v>
      </c>
    </row>
    <row r="18" spans="1:9" ht="20.25">
      <c r="A18" s="183" t="s">
        <v>87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7">
        <f t="shared" si="0"/>
        <v>0</v>
      </c>
      <c r="H18" s="184">
        <v>0</v>
      </c>
      <c r="I18" s="189" t="e">
        <f t="shared" si="1"/>
        <v>#DIV/0!</v>
      </c>
    </row>
    <row r="19" spans="1:9" ht="20.25">
      <c r="A19" s="183" t="s">
        <v>86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7">
        <f t="shared" si="0"/>
        <v>0</v>
      </c>
      <c r="H19" s="184">
        <v>0</v>
      </c>
      <c r="I19" s="189" t="e">
        <f t="shared" si="1"/>
        <v>#DIV/0!</v>
      </c>
    </row>
    <row r="20" spans="1:9" ht="20.25">
      <c r="A20" s="183" t="s">
        <v>111</v>
      </c>
      <c r="B20" s="184">
        <v>0</v>
      </c>
      <c r="C20" s="184">
        <v>0</v>
      </c>
      <c r="D20" s="184">
        <v>0</v>
      </c>
      <c r="E20" s="184">
        <v>0</v>
      </c>
      <c r="F20" s="184">
        <v>0</v>
      </c>
      <c r="G20" s="187">
        <f t="shared" si="0"/>
        <v>0</v>
      </c>
      <c r="H20" s="184">
        <v>0</v>
      </c>
      <c r="I20" s="189" t="e">
        <f t="shared" si="1"/>
        <v>#DIV/0!</v>
      </c>
    </row>
    <row r="21" spans="1:9" ht="20.25">
      <c r="A21" s="183" t="s">
        <v>112</v>
      </c>
      <c r="B21" s="184">
        <v>0</v>
      </c>
      <c r="C21" s="184">
        <v>0</v>
      </c>
      <c r="D21" s="184">
        <v>0</v>
      </c>
      <c r="E21" s="184">
        <v>0</v>
      </c>
      <c r="F21" s="184">
        <v>0</v>
      </c>
      <c r="G21" s="187">
        <f t="shared" si="0"/>
        <v>0</v>
      </c>
      <c r="H21" s="184">
        <v>0</v>
      </c>
      <c r="I21" s="189" t="e">
        <f t="shared" si="1"/>
        <v>#DIV/0!</v>
      </c>
    </row>
    <row r="22" spans="1:9" ht="20.25">
      <c r="A22" s="183" t="s">
        <v>83</v>
      </c>
      <c r="B22" s="184">
        <v>0</v>
      </c>
      <c r="C22" s="184">
        <v>0</v>
      </c>
      <c r="D22" s="184">
        <v>0</v>
      </c>
      <c r="E22" s="184">
        <v>0</v>
      </c>
      <c r="F22" s="184">
        <v>0</v>
      </c>
      <c r="G22" s="187">
        <f t="shared" si="0"/>
        <v>0</v>
      </c>
      <c r="H22" s="184">
        <v>0</v>
      </c>
      <c r="I22" s="189" t="e">
        <f t="shared" si="1"/>
        <v>#DIV/0!</v>
      </c>
    </row>
    <row r="23" spans="1:9" ht="20.25">
      <c r="A23" s="183" t="s">
        <v>82</v>
      </c>
      <c r="B23" s="184">
        <v>0</v>
      </c>
      <c r="C23" s="184">
        <v>0</v>
      </c>
      <c r="D23" s="184">
        <v>0</v>
      </c>
      <c r="E23" s="184">
        <v>0</v>
      </c>
      <c r="F23" s="184">
        <v>0</v>
      </c>
      <c r="G23" s="187">
        <f t="shared" si="0"/>
        <v>0</v>
      </c>
      <c r="H23" s="184">
        <v>0</v>
      </c>
      <c r="I23" s="189" t="e">
        <f t="shared" si="1"/>
        <v>#DIV/0!</v>
      </c>
    </row>
    <row r="24" spans="1:9" ht="20.25">
      <c r="A24" s="183" t="s">
        <v>85</v>
      </c>
      <c r="B24" s="184">
        <v>2</v>
      </c>
      <c r="C24" s="184">
        <v>0.32</v>
      </c>
      <c r="D24" s="184">
        <v>2</v>
      </c>
      <c r="E24" s="184">
        <v>0.88</v>
      </c>
      <c r="F24" s="184">
        <v>2</v>
      </c>
      <c r="G24" s="187">
        <f t="shared" si="0"/>
        <v>1.2</v>
      </c>
      <c r="H24" s="184">
        <v>0</v>
      </c>
      <c r="I24" s="189">
        <f t="shared" si="1"/>
        <v>0</v>
      </c>
    </row>
    <row r="25" spans="1:9" ht="20.25">
      <c r="A25" s="183" t="s">
        <v>113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7">
        <f t="shared" si="0"/>
        <v>0</v>
      </c>
      <c r="H25" s="184">
        <v>0</v>
      </c>
      <c r="I25" s="189" t="e">
        <f t="shared" si="1"/>
        <v>#DIV/0!</v>
      </c>
    </row>
    <row r="26" spans="1:9" ht="20.25">
      <c r="A26" s="190" t="s">
        <v>114</v>
      </c>
      <c r="B26" s="186">
        <f>SUM(B5:B25)</f>
        <v>2262</v>
      </c>
      <c r="C26" s="186">
        <f t="shared" ref="C26:E26" si="2">SUM(C5:C25)</f>
        <v>361.06017479245287</v>
      </c>
      <c r="D26" s="186">
        <f t="shared" si="2"/>
        <v>2042</v>
      </c>
      <c r="E26" s="186">
        <f t="shared" si="2"/>
        <v>848.78700092452846</v>
      </c>
      <c r="F26" s="186">
        <f>SUM(F5:F25)</f>
        <v>2275</v>
      </c>
      <c r="G26" s="187">
        <f t="shared" ref="G26" si="3">SUM(G5:G25)</f>
        <v>1209.8471757169814</v>
      </c>
      <c r="H26" s="186">
        <f>SUM(H5:H25)</f>
        <v>1725.1282999999999</v>
      </c>
      <c r="I26" s="189">
        <f t="shared" si="1"/>
        <v>1.4259059612034486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2023-09-19T02:10:25Z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