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730" yWindow="-45" windowWidth="14205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F173" i="1" l="1"/>
  <c r="F174" i="1"/>
  <c r="F175" i="1"/>
  <c r="F176" i="1"/>
  <c r="F178" i="1"/>
  <c r="F180" i="1"/>
  <c r="F226" i="1" l="1"/>
  <c r="M38" i="1"/>
  <c r="M39" i="1"/>
  <c r="M40" i="1"/>
  <c r="F41" i="1"/>
  <c r="F42" i="1"/>
  <c r="F43" i="1"/>
  <c r="M222" i="1" l="1"/>
  <c r="M223" i="1"/>
  <c r="M225" i="1"/>
  <c r="M226" i="1"/>
  <c r="M227" i="1"/>
  <c r="M178" i="1"/>
  <c r="M180" i="1"/>
  <c r="M173" i="1"/>
  <c r="M174" i="1"/>
  <c r="M129" i="1"/>
  <c r="M131" i="1"/>
  <c r="M133" i="1"/>
  <c r="M134" i="1"/>
  <c r="M136" i="1"/>
  <c r="M116" i="1"/>
  <c r="M117" i="1"/>
  <c r="M118" i="1"/>
  <c r="M119" i="1"/>
  <c r="M120" i="1"/>
  <c r="D336" i="1" l="1"/>
  <c r="N75" i="1" s="1"/>
  <c r="D333" i="1"/>
  <c r="N179" i="1" s="1"/>
  <c r="D334" i="1"/>
  <c r="N73" i="1" s="1"/>
  <c r="D335" i="1"/>
  <c r="N181" i="1" s="1"/>
  <c r="N41" i="1"/>
  <c r="D337" i="1"/>
  <c r="N42" i="1" s="1"/>
  <c r="D338" i="1"/>
  <c r="N43" i="1" s="1"/>
  <c r="D331" i="1"/>
  <c r="N70" i="1" s="1"/>
  <c r="D332" i="1"/>
  <c r="N71" i="1" s="1"/>
  <c r="D329" i="1"/>
  <c r="N256" i="1" s="1"/>
  <c r="D330" i="1"/>
  <c r="N9" i="1" s="1"/>
  <c r="F319" i="1"/>
  <c r="F321" i="1"/>
  <c r="F322" i="1"/>
  <c r="F324" i="1"/>
  <c r="F306" i="1"/>
  <c r="F308" i="1"/>
  <c r="F309" i="1"/>
  <c r="F312" i="1"/>
  <c r="F293" i="1"/>
  <c r="F295" i="1"/>
  <c r="F296" i="1"/>
  <c r="F298" i="1"/>
  <c r="F299" i="1"/>
  <c r="F270" i="1"/>
  <c r="F272" i="1"/>
  <c r="F274" i="1"/>
  <c r="F258" i="1"/>
  <c r="F259" i="1"/>
  <c r="F261" i="1"/>
  <c r="F262" i="1"/>
  <c r="F246" i="1"/>
  <c r="F248" i="1"/>
  <c r="F249" i="1"/>
  <c r="F251" i="1"/>
  <c r="F222" i="1"/>
  <c r="F223" i="1"/>
  <c r="F225" i="1"/>
  <c r="F227" i="1"/>
  <c r="F228" i="1"/>
  <c r="F200" i="1"/>
  <c r="F201" i="1"/>
  <c r="F202" i="1"/>
  <c r="F204" i="1"/>
  <c r="F166" i="1"/>
  <c r="F167" i="1"/>
  <c r="F168" i="1"/>
  <c r="F169" i="1"/>
  <c r="F170" i="1"/>
  <c r="F171" i="1"/>
  <c r="F151" i="1"/>
  <c r="F152" i="1"/>
  <c r="F154" i="1"/>
  <c r="F155" i="1"/>
  <c r="F158" i="1"/>
  <c r="F133" i="1"/>
  <c r="F134" i="1"/>
  <c r="F137" i="1"/>
  <c r="F115" i="1"/>
  <c r="F116" i="1"/>
  <c r="F117" i="1"/>
  <c r="F118" i="1"/>
  <c r="F119" i="1"/>
  <c r="F120" i="1"/>
  <c r="F121" i="1"/>
  <c r="F123" i="1"/>
  <c r="F124" i="1"/>
  <c r="F111" i="1"/>
  <c r="F105" i="1"/>
  <c r="F106" i="1"/>
  <c r="F107" i="1"/>
  <c r="F108" i="1"/>
  <c r="F85" i="1"/>
  <c r="F86" i="1"/>
  <c r="F87" i="1"/>
  <c r="F90" i="1"/>
  <c r="F71" i="1"/>
  <c r="F73" i="1"/>
  <c r="F74" i="1"/>
  <c r="F75" i="1"/>
  <c r="F76" i="1"/>
  <c r="F57" i="1"/>
  <c r="F58" i="1"/>
  <c r="F38" i="1"/>
  <c r="D394" i="3"/>
  <c r="N342" i="3" s="1"/>
  <c r="D396" i="3"/>
  <c r="D397" i="3"/>
  <c r="D557" i="3" s="1"/>
  <c r="D398" i="3"/>
  <c r="D558" i="3" s="1"/>
  <c r="D399" i="3"/>
  <c r="D559" i="3" s="1"/>
  <c r="D400" i="3"/>
  <c r="D560" i="3" s="1"/>
  <c r="D401" i="3"/>
  <c r="D561" i="3" s="1"/>
  <c r="D402" i="3"/>
  <c r="D562" i="3" s="1"/>
  <c r="D393" i="3"/>
  <c r="L394" i="3"/>
  <c r="L395" i="3"/>
  <c r="L396" i="3"/>
  <c r="L397" i="3"/>
  <c r="L557" i="3" s="1"/>
  <c r="L398" i="3"/>
  <c r="L558" i="3" s="1"/>
  <c r="L399" i="3"/>
  <c r="L559" i="3" s="1"/>
  <c r="L400" i="3"/>
  <c r="L401" i="3"/>
  <c r="L561" i="3" s="1"/>
  <c r="L402" i="3"/>
  <c r="L562" i="3" s="1"/>
  <c r="L403" i="3"/>
  <c r="L563" i="3" s="1"/>
  <c r="L404" i="3"/>
  <c r="L405" i="3"/>
  <c r="L565" i="3" s="1"/>
  <c r="J394" i="3"/>
  <c r="K394" i="3"/>
  <c r="K554" i="3" s="1"/>
  <c r="J395" i="3"/>
  <c r="J555" i="3" s="1"/>
  <c r="K395" i="3"/>
  <c r="M395" i="3" s="1"/>
  <c r="J396" i="3"/>
  <c r="J556" i="3" s="1"/>
  <c r="K396" i="3"/>
  <c r="K556" i="3" s="1"/>
  <c r="J397" i="3"/>
  <c r="K397" i="3"/>
  <c r="K557" i="3" s="1"/>
  <c r="M557" i="3" s="1"/>
  <c r="J398" i="3"/>
  <c r="K398" i="3"/>
  <c r="K558" i="3" s="1"/>
  <c r="J399" i="3"/>
  <c r="J559" i="3" s="1"/>
  <c r="K399" i="3"/>
  <c r="K559" i="3" s="1"/>
  <c r="J400" i="3"/>
  <c r="J560" i="3" s="1"/>
  <c r="K400" i="3"/>
  <c r="K560" i="3" s="1"/>
  <c r="J401" i="3"/>
  <c r="K401" i="3"/>
  <c r="K561" i="3" s="1"/>
  <c r="M561" i="3" s="1"/>
  <c r="J402" i="3"/>
  <c r="K402" i="3"/>
  <c r="K562" i="3" s="1"/>
  <c r="J403" i="3"/>
  <c r="K403" i="3"/>
  <c r="K563" i="3" s="1"/>
  <c r="M563" i="3" s="1"/>
  <c r="J404" i="3"/>
  <c r="J564" i="3" s="1"/>
  <c r="K404" i="3"/>
  <c r="K564" i="3" s="1"/>
  <c r="J405" i="3"/>
  <c r="K405" i="3"/>
  <c r="I405" i="3"/>
  <c r="H405" i="3"/>
  <c r="G405" i="3"/>
  <c r="G565" i="3" s="1"/>
  <c r="I404" i="3"/>
  <c r="H404" i="3"/>
  <c r="H564" i="3" s="1"/>
  <c r="G404" i="3"/>
  <c r="I403" i="3"/>
  <c r="H403" i="3"/>
  <c r="H563" i="3" s="1"/>
  <c r="G403" i="3"/>
  <c r="I402" i="3"/>
  <c r="I562" i="3" s="1"/>
  <c r="H402" i="3"/>
  <c r="G402" i="3"/>
  <c r="G562" i="3" s="1"/>
  <c r="I401" i="3"/>
  <c r="I561" i="3" s="1"/>
  <c r="H401" i="3"/>
  <c r="H561" i="3" s="1"/>
  <c r="G401" i="3"/>
  <c r="G561" i="3" s="1"/>
  <c r="I400" i="3"/>
  <c r="I560" i="3" s="1"/>
  <c r="H400" i="3"/>
  <c r="H560" i="3" s="1"/>
  <c r="G400" i="3"/>
  <c r="G560" i="3" s="1"/>
  <c r="I399" i="3"/>
  <c r="I559" i="3" s="1"/>
  <c r="H399" i="3"/>
  <c r="H559" i="3" s="1"/>
  <c r="G399" i="3"/>
  <c r="G559" i="3" s="1"/>
  <c r="I398" i="3"/>
  <c r="H398" i="3"/>
  <c r="H558" i="3" s="1"/>
  <c r="G398" i="3"/>
  <c r="G558" i="3" s="1"/>
  <c r="I397" i="3"/>
  <c r="I557" i="3" s="1"/>
  <c r="H397" i="3"/>
  <c r="H557" i="3" s="1"/>
  <c r="G397" i="3"/>
  <c r="G557" i="3" s="1"/>
  <c r="I396" i="3"/>
  <c r="I556" i="3" s="1"/>
  <c r="H396" i="3"/>
  <c r="G396" i="3"/>
  <c r="I395" i="3"/>
  <c r="I555" i="3" s="1"/>
  <c r="H395" i="3"/>
  <c r="H555" i="3" s="1"/>
  <c r="G395" i="3"/>
  <c r="I394" i="3"/>
  <c r="I554" i="3" s="1"/>
  <c r="H394" i="3"/>
  <c r="G394" i="3"/>
  <c r="G554" i="3" s="1"/>
  <c r="E394" i="3"/>
  <c r="E554" i="3" s="1"/>
  <c r="D395" i="3"/>
  <c r="N356" i="3" s="1"/>
  <c r="E395" i="3"/>
  <c r="E555" i="3" s="1"/>
  <c r="E396" i="3"/>
  <c r="E556" i="3" s="1"/>
  <c r="E397" i="3"/>
  <c r="E398" i="3"/>
  <c r="E558" i="3" s="1"/>
  <c r="E399" i="3"/>
  <c r="E559" i="3" s="1"/>
  <c r="E400" i="3"/>
  <c r="E560" i="3" s="1"/>
  <c r="E401" i="3"/>
  <c r="E561" i="3" s="1"/>
  <c r="E402" i="3"/>
  <c r="E562" i="3" s="1"/>
  <c r="D403" i="3"/>
  <c r="E403" i="3"/>
  <c r="E563" i="3" s="1"/>
  <c r="D404" i="3"/>
  <c r="E404" i="3"/>
  <c r="E564" i="3" s="1"/>
  <c r="D405" i="3"/>
  <c r="D565" i="3" s="1"/>
  <c r="E405" i="3"/>
  <c r="E565" i="3" s="1"/>
  <c r="C396" i="3"/>
  <c r="C556" i="3" s="1"/>
  <c r="C397" i="3"/>
  <c r="C557" i="3" s="1"/>
  <c r="C398" i="3"/>
  <c r="C558" i="3" s="1"/>
  <c r="C399" i="3"/>
  <c r="C559" i="3" s="1"/>
  <c r="C400" i="3"/>
  <c r="C401" i="3"/>
  <c r="C561" i="3" s="1"/>
  <c r="C402" i="3"/>
  <c r="C562" i="3" s="1"/>
  <c r="C403" i="3"/>
  <c r="C563" i="3" s="1"/>
  <c r="C404" i="3"/>
  <c r="C405" i="3"/>
  <c r="C565" i="3" s="1"/>
  <c r="C395" i="3"/>
  <c r="C394" i="3"/>
  <c r="C554" i="3" s="1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 s="1"/>
  <c r="E393" i="3"/>
  <c r="F393" i="3" s="1"/>
  <c r="D326" i="1"/>
  <c r="D327" i="1"/>
  <c r="N254" i="1" s="1"/>
  <c r="D313" i="1"/>
  <c r="D328" i="1"/>
  <c r="N315" i="1" s="1"/>
  <c r="H26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I26" i="6" s="1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N163" i="3" s="1"/>
  <c r="D519" i="3"/>
  <c r="D567" i="3" s="1"/>
  <c r="D204" i="3"/>
  <c r="N178" i="3" s="1"/>
  <c r="D521" i="3"/>
  <c r="N443" i="3" s="1"/>
  <c r="D205" i="3"/>
  <c r="N153" i="3" s="1"/>
  <c r="D522" i="3"/>
  <c r="N470" i="3" s="1"/>
  <c r="D206" i="3"/>
  <c r="N154" i="3" s="1"/>
  <c r="D523" i="3"/>
  <c r="D571" i="3" s="1"/>
  <c r="D207" i="3"/>
  <c r="N194" i="3" s="1"/>
  <c r="D524" i="3"/>
  <c r="D572" i="3" s="1"/>
  <c r="D208" i="3"/>
  <c r="N52" i="3" s="1"/>
  <c r="D525" i="3"/>
  <c r="N460" i="3" s="1"/>
  <c r="D209" i="3"/>
  <c r="N196" i="3" s="1"/>
  <c r="D526" i="3"/>
  <c r="N513" i="3" s="1"/>
  <c r="D210" i="3"/>
  <c r="D549" i="3" s="1"/>
  <c r="D527" i="3"/>
  <c r="D575" i="3" s="1"/>
  <c r="K202" i="3"/>
  <c r="K541" i="3" s="1"/>
  <c r="K519" i="3"/>
  <c r="K567" i="3" s="1"/>
  <c r="K204" i="3"/>
  <c r="K543" i="3" s="1"/>
  <c r="K521" i="3"/>
  <c r="K569" i="3" s="1"/>
  <c r="K205" i="3"/>
  <c r="K544" i="3" s="1"/>
  <c r="K522" i="3"/>
  <c r="K570" i="3" s="1"/>
  <c r="K206" i="3"/>
  <c r="K545" i="3" s="1"/>
  <c r="K523" i="3"/>
  <c r="K571" i="3"/>
  <c r="K207" i="3"/>
  <c r="K546" i="3" s="1"/>
  <c r="K524" i="3"/>
  <c r="K572" i="3" s="1"/>
  <c r="K208" i="3"/>
  <c r="K547" i="3" s="1"/>
  <c r="K525" i="3"/>
  <c r="K573" i="3" s="1"/>
  <c r="K209" i="3"/>
  <c r="K548" i="3" s="1"/>
  <c r="K526" i="3"/>
  <c r="K574" i="3" s="1"/>
  <c r="K210" i="3"/>
  <c r="K549" i="3"/>
  <c r="K527" i="3"/>
  <c r="K575" i="3" s="1"/>
  <c r="L202" i="3"/>
  <c r="L541" i="3" s="1"/>
  <c r="L554" i="3"/>
  <c r="L519" i="3"/>
  <c r="L567" i="3" s="1"/>
  <c r="L204" i="3"/>
  <c r="L543" i="3" s="1"/>
  <c r="L556" i="3"/>
  <c r="L521" i="3"/>
  <c r="L569" i="3" s="1"/>
  <c r="L205" i="3"/>
  <c r="L544" i="3" s="1"/>
  <c r="L522" i="3"/>
  <c r="L570" i="3" s="1"/>
  <c r="L206" i="3"/>
  <c r="L545" i="3" s="1"/>
  <c r="L523" i="3"/>
  <c r="L571" i="3" s="1"/>
  <c r="L207" i="3"/>
  <c r="L546" i="3" s="1"/>
  <c r="M546" i="3" s="1"/>
  <c r="L524" i="3"/>
  <c r="L572" i="3" s="1"/>
  <c r="L208" i="3"/>
  <c r="L547" i="3" s="1"/>
  <c r="L560" i="3"/>
  <c r="L525" i="3"/>
  <c r="L573" i="3" s="1"/>
  <c r="L209" i="3"/>
  <c r="L548" i="3"/>
  <c r="L526" i="3"/>
  <c r="L574" i="3" s="1"/>
  <c r="L210" i="3"/>
  <c r="L549" i="3" s="1"/>
  <c r="L527" i="3"/>
  <c r="L575" i="3" s="1"/>
  <c r="J202" i="3"/>
  <c r="J541" i="3" s="1"/>
  <c r="J519" i="3"/>
  <c r="J567" i="3" s="1"/>
  <c r="J204" i="3"/>
  <c r="J543" i="3" s="1"/>
  <c r="J521" i="3"/>
  <c r="J569" i="3" s="1"/>
  <c r="J205" i="3"/>
  <c r="J544" i="3" s="1"/>
  <c r="J557" i="3"/>
  <c r="J522" i="3"/>
  <c r="J570" i="3" s="1"/>
  <c r="J206" i="3"/>
  <c r="J545" i="3" s="1"/>
  <c r="J558" i="3"/>
  <c r="J523" i="3"/>
  <c r="J571" i="3" s="1"/>
  <c r="J207" i="3"/>
  <c r="J546" i="3"/>
  <c r="J524" i="3"/>
  <c r="J572" i="3" s="1"/>
  <c r="J208" i="3"/>
  <c r="J547" i="3" s="1"/>
  <c r="J525" i="3"/>
  <c r="J573" i="3" s="1"/>
  <c r="J209" i="3"/>
  <c r="J548" i="3" s="1"/>
  <c r="J561" i="3"/>
  <c r="J526" i="3"/>
  <c r="J574" i="3" s="1"/>
  <c r="J210" i="3"/>
  <c r="J549" i="3" s="1"/>
  <c r="J562" i="3"/>
  <c r="J527" i="3"/>
  <c r="J575" i="3" s="1"/>
  <c r="I202" i="3"/>
  <c r="I541" i="3" s="1"/>
  <c r="I519" i="3"/>
  <c r="I567" i="3"/>
  <c r="I204" i="3"/>
  <c r="I543" i="3" s="1"/>
  <c r="I521" i="3"/>
  <c r="I569" i="3" s="1"/>
  <c r="I205" i="3"/>
  <c r="I544" i="3" s="1"/>
  <c r="I522" i="3"/>
  <c r="I570" i="3" s="1"/>
  <c r="I206" i="3"/>
  <c r="I545" i="3" s="1"/>
  <c r="I558" i="3"/>
  <c r="I523" i="3"/>
  <c r="I571" i="3" s="1"/>
  <c r="I207" i="3"/>
  <c r="I546" i="3" s="1"/>
  <c r="I524" i="3"/>
  <c r="I572" i="3" s="1"/>
  <c r="I208" i="3"/>
  <c r="I547" i="3" s="1"/>
  <c r="I525" i="3"/>
  <c r="I573" i="3"/>
  <c r="I209" i="3"/>
  <c r="I548" i="3" s="1"/>
  <c r="I526" i="3"/>
  <c r="I574" i="3" s="1"/>
  <c r="I210" i="3"/>
  <c r="I549" i="3" s="1"/>
  <c r="I527" i="3"/>
  <c r="I575" i="3" s="1"/>
  <c r="H202" i="3"/>
  <c r="H541" i="3" s="1"/>
  <c r="H554" i="3"/>
  <c r="H519" i="3"/>
  <c r="H567" i="3" s="1"/>
  <c r="H204" i="3"/>
  <c r="H543" i="3" s="1"/>
  <c r="H556" i="3"/>
  <c r="H521" i="3"/>
  <c r="H569" i="3" s="1"/>
  <c r="H205" i="3"/>
  <c r="H544" i="3" s="1"/>
  <c r="H522" i="3"/>
  <c r="H570" i="3" s="1"/>
  <c r="H206" i="3"/>
  <c r="H545" i="3" s="1"/>
  <c r="H523" i="3"/>
  <c r="H571" i="3" s="1"/>
  <c r="H207" i="3"/>
  <c r="H546" i="3" s="1"/>
  <c r="H524" i="3"/>
  <c r="H572" i="3" s="1"/>
  <c r="H208" i="3"/>
  <c r="H547" i="3" s="1"/>
  <c r="H525" i="3"/>
  <c r="H573" i="3" s="1"/>
  <c r="H209" i="3"/>
  <c r="H548" i="3" s="1"/>
  <c r="H526" i="3"/>
  <c r="H574" i="3" s="1"/>
  <c r="H210" i="3"/>
  <c r="H549" i="3" s="1"/>
  <c r="H562" i="3"/>
  <c r="H527" i="3"/>
  <c r="H575" i="3" s="1"/>
  <c r="G202" i="3"/>
  <c r="G541" i="3" s="1"/>
  <c r="G519" i="3"/>
  <c r="G567" i="3" s="1"/>
  <c r="G204" i="3"/>
  <c r="G543" i="3" s="1"/>
  <c r="G556" i="3"/>
  <c r="G521" i="3"/>
  <c r="G569" i="3" s="1"/>
  <c r="G205" i="3"/>
  <c r="G544" i="3" s="1"/>
  <c r="G522" i="3"/>
  <c r="G570" i="3"/>
  <c r="G206" i="3"/>
  <c r="G545" i="3" s="1"/>
  <c r="G523" i="3"/>
  <c r="G571" i="3" s="1"/>
  <c r="G207" i="3"/>
  <c r="G546" i="3" s="1"/>
  <c r="G524" i="3"/>
  <c r="G572" i="3" s="1"/>
  <c r="G208" i="3"/>
  <c r="G547" i="3" s="1"/>
  <c r="G525" i="3"/>
  <c r="G573" i="3" s="1"/>
  <c r="G209" i="3"/>
  <c r="G548" i="3" s="1"/>
  <c r="G526" i="3"/>
  <c r="G574" i="3" s="1"/>
  <c r="G210" i="3"/>
  <c r="G549" i="3" s="1"/>
  <c r="G527" i="3"/>
  <c r="G575" i="3" s="1"/>
  <c r="E202" i="3"/>
  <c r="E541" i="3" s="1"/>
  <c r="E519" i="3"/>
  <c r="E567" i="3" s="1"/>
  <c r="E204" i="3"/>
  <c r="E543" i="3" s="1"/>
  <c r="E521" i="3"/>
  <c r="E205" i="3"/>
  <c r="E544" i="3" s="1"/>
  <c r="E557" i="3"/>
  <c r="E522" i="3"/>
  <c r="E570" i="3" s="1"/>
  <c r="E206" i="3"/>
  <c r="E545" i="3" s="1"/>
  <c r="E523" i="3"/>
  <c r="E571" i="3" s="1"/>
  <c r="E207" i="3"/>
  <c r="E546" i="3" s="1"/>
  <c r="E524" i="3"/>
  <c r="E208" i="3"/>
  <c r="E547" i="3" s="1"/>
  <c r="E525" i="3"/>
  <c r="E573" i="3" s="1"/>
  <c r="E209" i="3"/>
  <c r="E548" i="3" s="1"/>
  <c r="E526" i="3"/>
  <c r="E574" i="3" s="1"/>
  <c r="E210" i="3"/>
  <c r="E549" i="3" s="1"/>
  <c r="E527" i="3"/>
  <c r="C202" i="3"/>
  <c r="C541" i="3" s="1"/>
  <c r="C519" i="3"/>
  <c r="C567" i="3" s="1"/>
  <c r="C204" i="3"/>
  <c r="C543" i="3" s="1"/>
  <c r="C521" i="3"/>
  <c r="C569" i="3" s="1"/>
  <c r="C205" i="3"/>
  <c r="C544" i="3" s="1"/>
  <c r="C522" i="3"/>
  <c r="C570" i="3"/>
  <c r="C206" i="3"/>
  <c r="C545" i="3" s="1"/>
  <c r="C523" i="3"/>
  <c r="C571" i="3" s="1"/>
  <c r="C207" i="3"/>
  <c r="C546" i="3" s="1"/>
  <c r="C524" i="3"/>
  <c r="C572" i="3" s="1"/>
  <c r="C208" i="3"/>
  <c r="C547" i="3" s="1"/>
  <c r="C560" i="3"/>
  <c r="C525" i="3"/>
  <c r="C209" i="3"/>
  <c r="C548" i="3" s="1"/>
  <c r="C526" i="3"/>
  <c r="C574" i="3" s="1"/>
  <c r="C210" i="3"/>
  <c r="C549" i="3" s="1"/>
  <c r="C527" i="3"/>
  <c r="C575" i="3" s="1"/>
  <c r="D213" i="3"/>
  <c r="D552" i="3" s="1"/>
  <c r="D530" i="3"/>
  <c r="K213" i="3"/>
  <c r="K552" i="3" s="1"/>
  <c r="K565" i="3"/>
  <c r="K530" i="3"/>
  <c r="K578" i="3" s="1"/>
  <c r="L213" i="3"/>
  <c r="L552" i="3" s="1"/>
  <c r="L530" i="3"/>
  <c r="L578" i="3" s="1"/>
  <c r="J213" i="3"/>
  <c r="J552" i="3" s="1"/>
  <c r="J565" i="3"/>
  <c r="J530" i="3"/>
  <c r="J578" i="3" s="1"/>
  <c r="I213" i="3"/>
  <c r="I552" i="3" s="1"/>
  <c r="I565" i="3"/>
  <c r="I530" i="3"/>
  <c r="I578" i="3" s="1"/>
  <c r="H213" i="3"/>
  <c r="H552" i="3" s="1"/>
  <c r="H565" i="3"/>
  <c r="H530" i="3"/>
  <c r="H578" i="3" s="1"/>
  <c r="G213" i="3"/>
  <c r="G552" i="3" s="1"/>
  <c r="G530" i="3"/>
  <c r="G578" i="3" s="1"/>
  <c r="E213" i="3"/>
  <c r="E552" i="3" s="1"/>
  <c r="E530" i="3"/>
  <c r="E578" i="3"/>
  <c r="C213" i="3"/>
  <c r="C552" i="3" s="1"/>
  <c r="C530" i="3"/>
  <c r="C578" i="3" s="1"/>
  <c r="D212" i="3"/>
  <c r="D551" i="3"/>
  <c r="D564" i="3"/>
  <c r="D529" i="3"/>
  <c r="N425" i="3" s="1"/>
  <c r="K212" i="3"/>
  <c r="K551" i="3" s="1"/>
  <c r="K529" i="3"/>
  <c r="K577" i="3" s="1"/>
  <c r="L212" i="3"/>
  <c r="L551" i="3" s="1"/>
  <c r="L564" i="3"/>
  <c r="L529" i="3"/>
  <c r="L577" i="3" s="1"/>
  <c r="J212" i="3"/>
  <c r="J551" i="3" s="1"/>
  <c r="J529" i="3"/>
  <c r="J577" i="3" s="1"/>
  <c r="I212" i="3"/>
  <c r="I551" i="3" s="1"/>
  <c r="I564" i="3"/>
  <c r="I529" i="3"/>
  <c r="I577" i="3" s="1"/>
  <c r="H212" i="3"/>
  <c r="H551" i="3" s="1"/>
  <c r="H529" i="3"/>
  <c r="H577" i="3" s="1"/>
  <c r="G212" i="3"/>
  <c r="G551" i="3" s="1"/>
  <c r="G564" i="3"/>
  <c r="G529" i="3"/>
  <c r="G577" i="3" s="1"/>
  <c r="E212" i="3"/>
  <c r="E551" i="3" s="1"/>
  <c r="E529" i="3"/>
  <c r="E577" i="3" s="1"/>
  <c r="C212" i="3"/>
  <c r="C551" i="3" s="1"/>
  <c r="C564" i="3"/>
  <c r="C529" i="3"/>
  <c r="C577" i="3" s="1"/>
  <c r="D211" i="3"/>
  <c r="D550" i="3" s="1"/>
  <c r="D563" i="3"/>
  <c r="D528" i="3"/>
  <c r="N502" i="3" s="1"/>
  <c r="K211" i="3"/>
  <c r="K550" i="3" s="1"/>
  <c r="K528" i="3"/>
  <c r="K576" i="3" s="1"/>
  <c r="L211" i="3"/>
  <c r="L550" i="3" s="1"/>
  <c r="L528" i="3"/>
  <c r="L576" i="3"/>
  <c r="J211" i="3"/>
  <c r="J550" i="3" s="1"/>
  <c r="J563" i="3"/>
  <c r="J528" i="3"/>
  <c r="J576" i="3" s="1"/>
  <c r="I211" i="3"/>
  <c r="I550" i="3" s="1"/>
  <c r="I563" i="3"/>
  <c r="I528" i="3"/>
  <c r="I576" i="3" s="1"/>
  <c r="H211" i="3"/>
  <c r="H550" i="3"/>
  <c r="H528" i="3"/>
  <c r="H576" i="3" s="1"/>
  <c r="G211" i="3"/>
  <c r="G550" i="3" s="1"/>
  <c r="G563" i="3"/>
  <c r="G528" i="3"/>
  <c r="G576" i="3" s="1"/>
  <c r="E211" i="3"/>
  <c r="E550" i="3" s="1"/>
  <c r="E528" i="3"/>
  <c r="E576" i="3" s="1"/>
  <c r="C211" i="3"/>
  <c r="C550" i="3" s="1"/>
  <c r="C528" i="3"/>
  <c r="C576" i="3" s="1"/>
  <c r="D203" i="3"/>
  <c r="N73" i="3" s="1"/>
  <c r="D520" i="3"/>
  <c r="D568" i="3" s="1"/>
  <c r="K203" i="3"/>
  <c r="K542" i="3" s="1"/>
  <c r="K555" i="3"/>
  <c r="K520" i="3"/>
  <c r="K568" i="3" s="1"/>
  <c r="M568" i="3" s="1"/>
  <c r="L203" i="3"/>
  <c r="L542" i="3" s="1"/>
  <c r="L555" i="3"/>
  <c r="L520" i="3"/>
  <c r="L568" i="3" s="1"/>
  <c r="J203" i="3"/>
  <c r="J542" i="3" s="1"/>
  <c r="J520" i="3"/>
  <c r="J568" i="3" s="1"/>
  <c r="I203" i="3"/>
  <c r="I542" i="3" s="1"/>
  <c r="I520" i="3"/>
  <c r="I568" i="3"/>
  <c r="H203" i="3"/>
  <c r="H542" i="3" s="1"/>
  <c r="H520" i="3"/>
  <c r="H568" i="3" s="1"/>
  <c r="G203" i="3"/>
  <c r="G542" i="3" s="1"/>
  <c r="G555" i="3"/>
  <c r="G520" i="3"/>
  <c r="G568" i="3"/>
  <c r="E203" i="3"/>
  <c r="E542" i="3" s="1"/>
  <c r="E520" i="3"/>
  <c r="C203" i="3"/>
  <c r="C542" i="3" s="1"/>
  <c r="C555" i="3"/>
  <c r="C520" i="3"/>
  <c r="C568" i="3" s="1"/>
  <c r="A537" i="3"/>
  <c r="J531" i="3"/>
  <c r="M530" i="3"/>
  <c r="M528" i="3"/>
  <c r="M526" i="3"/>
  <c r="M523" i="3"/>
  <c r="M521" i="3"/>
  <c r="F519" i="3"/>
  <c r="D518" i="3"/>
  <c r="K518" i="3"/>
  <c r="L518" i="3"/>
  <c r="M518" i="3" s="1"/>
  <c r="J518" i="3"/>
  <c r="I518" i="3"/>
  <c r="H518" i="3"/>
  <c r="G518" i="3"/>
  <c r="E518" i="3"/>
  <c r="C518" i="3"/>
  <c r="M513" i="3"/>
  <c r="F513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F505" i="3" s="1"/>
  <c r="K505" i="3"/>
  <c r="L505" i="3"/>
  <c r="M505" i="3" s="1"/>
  <c r="J505" i="3"/>
  <c r="I505" i="3"/>
  <c r="H505" i="3"/>
  <c r="G505" i="3"/>
  <c r="E505" i="3"/>
  <c r="C505" i="3"/>
  <c r="N501" i="3"/>
  <c r="F500" i="3"/>
  <c r="N498" i="3"/>
  <c r="F498" i="3"/>
  <c r="F496" i="3"/>
  <c r="F495" i="3"/>
  <c r="M494" i="3"/>
  <c r="F494" i="3"/>
  <c r="M493" i="3"/>
  <c r="F493" i="3"/>
  <c r="D492" i="3"/>
  <c r="F492" i="3" s="1"/>
  <c r="K492" i="3"/>
  <c r="L492" i="3"/>
  <c r="M492" i="3" s="1"/>
  <c r="J492" i="3"/>
  <c r="I492" i="3"/>
  <c r="H492" i="3"/>
  <c r="G492" i="3"/>
  <c r="E492" i="3"/>
  <c r="C492" i="3"/>
  <c r="F490" i="3"/>
  <c r="F488" i="3"/>
  <c r="M487" i="3"/>
  <c r="F487" i="3"/>
  <c r="N485" i="3"/>
  <c r="M485" i="3"/>
  <c r="F485" i="3"/>
  <c r="N484" i="3"/>
  <c r="M484" i="3"/>
  <c r="F484" i="3"/>
  <c r="M483" i="3"/>
  <c r="F483" i="3"/>
  <c r="F482" i="3"/>
  <c r="N481" i="3"/>
  <c r="M481" i="3"/>
  <c r="F481" i="3"/>
  <c r="N480" i="3"/>
  <c r="M480" i="3"/>
  <c r="F480" i="3"/>
  <c r="D479" i="3"/>
  <c r="K479" i="3"/>
  <c r="L479" i="3"/>
  <c r="M479" i="3" s="1"/>
  <c r="J479" i="3"/>
  <c r="I479" i="3"/>
  <c r="H479" i="3"/>
  <c r="G479" i="3"/>
  <c r="E479" i="3"/>
  <c r="C479" i="3"/>
  <c r="N477" i="3"/>
  <c r="M475" i="3"/>
  <c r="M474" i="3"/>
  <c r="F474" i="3"/>
  <c r="N472" i="3"/>
  <c r="F472" i="3"/>
  <c r="N471" i="3"/>
  <c r="M470" i="3"/>
  <c r="F470" i="3"/>
  <c r="N468" i="3"/>
  <c r="M468" i="3"/>
  <c r="F468" i="3"/>
  <c r="N467" i="3"/>
  <c r="M467" i="3"/>
  <c r="F467" i="3"/>
  <c r="D466" i="3"/>
  <c r="K466" i="3"/>
  <c r="L466" i="3"/>
  <c r="M466" i="3" s="1"/>
  <c r="J466" i="3"/>
  <c r="I466" i="3"/>
  <c r="H466" i="3"/>
  <c r="G466" i="3"/>
  <c r="E466" i="3"/>
  <c r="C466" i="3"/>
  <c r="M465" i="3"/>
  <c r="F463" i="3"/>
  <c r="M462" i="3"/>
  <c r="F462" i="3"/>
  <c r="N461" i="3"/>
  <c r="M461" i="3"/>
  <c r="F461" i="3"/>
  <c r="M460" i="3"/>
  <c r="F460" i="3"/>
  <c r="N459" i="3"/>
  <c r="M459" i="3"/>
  <c r="F459" i="3"/>
  <c r="M457" i="3"/>
  <c r="F457" i="3"/>
  <c r="F456" i="3"/>
  <c r="N455" i="3"/>
  <c r="M455" i="3"/>
  <c r="F455" i="3"/>
  <c r="N454" i="3"/>
  <c r="M454" i="3"/>
  <c r="F454" i="3"/>
  <c r="D453" i="3"/>
  <c r="K453" i="3"/>
  <c r="L453" i="3"/>
  <c r="M453" i="3" s="1"/>
  <c r="J453" i="3"/>
  <c r="I453" i="3"/>
  <c r="H453" i="3"/>
  <c r="G453" i="3"/>
  <c r="E453" i="3"/>
  <c r="C453" i="3"/>
  <c r="M448" i="3"/>
  <c r="F448" i="3"/>
  <c r="N446" i="3"/>
  <c r="F446" i="3"/>
  <c r="N445" i="3"/>
  <c r="M444" i="3"/>
  <c r="F444" i="3"/>
  <c r="M443" i="3"/>
  <c r="F443" i="3"/>
  <c r="N442" i="3"/>
  <c r="M442" i="3"/>
  <c r="F442" i="3"/>
  <c r="M441" i="3"/>
  <c r="F441" i="3"/>
  <c r="D440" i="3"/>
  <c r="K440" i="3"/>
  <c r="L440" i="3"/>
  <c r="J440" i="3"/>
  <c r="I440" i="3"/>
  <c r="H440" i="3"/>
  <c r="G440" i="3"/>
  <c r="E440" i="3"/>
  <c r="F440" i="3" s="1"/>
  <c r="C440" i="3"/>
  <c r="M435" i="3"/>
  <c r="F435" i="3"/>
  <c r="F434" i="3"/>
  <c r="N433" i="3"/>
  <c r="M433" i="3"/>
  <c r="F433" i="3"/>
  <c r="F431" i="3"/>
  <c r="M430" i="3"/>
  <c r="F430" i="3"/>
  <c r="N429" i="3"/>
  <c r="M429" i="3"/>
  <c r="F429" i="3"/>
  <c r="N428" i="3"/>
  <c r="M428" i="3"/>
  <c r="F428" i="3"/>
  <c r="D427" i="3"/>
  <c r="K427" i="3"/>
  <c r="L427" i="3"/>
  <c r="M427" i="3"/>
  <c r="J427" i="3"/>
  <c r="I427" i="3"/>
  <c r="H427" i="3"/>
  <c r="G427" i="3"/>
  <c r="E427" i="3"/>
  <c r="F427" i="3"/>
  <c r="C427" i="3"/>
  <c r="N426" i="3"/>
  <c r="F425" i="3"/>
  <c r="F423" i="3"/>
  <c r="M422" i="3"/>
  <c r="F422" i="3"/>
  <c r="M421" i="3"/>
  <c r="F421" i="3"/>
  <c r="N420" i="3"/>
  <c r="M420" i="3"/>
  <c r="F420" i="3"/>
  <c r="N419" i="3"/>
  <c r="M419" i="3"/>
  <c r="F419" i="3"/>
  <c r="M418" i="3"/>
  <c r="F418" i="3"/>
  <c r="M417" i="3"/>
  <c r="F417" i="3"/>
  <c r="N416" i="3"/>
  <c r="M416" i="3"/>
  <c r="F416" i="3"/>
  <c r="M415" i="3"/>
  <c r="F415" i="3"/>
  <c r="A411" i="3"/>
  <c r="M405" i="3"/>
  <c r="M401" i="3"/>
  <c r="M397" i="3"/>
  <c r="D380" i="3"/>
  <c r="F380" i="3" s="1"/>
  <c r="K380" i="3"/>
  <c r="L380" i="3"/>
  <c r="M380" i="3" s="1"/>
  <c r="J380" i="3"/>
  <c r="I380" i="3"/>
  <c r="H380" i="3"/>
  <c r="G380" i="3"/>
  <c r="E380" i="3"/>
  <c r="C380" i="3"/>
  <c r="M374" i="3"/>
  <c r="F374" i="3"/>
  <c r="D367" i="3"/>
  <c r="K367" i="3"/>
  <c r="L367" i="3"/>
  <c r="J367" i="3"/>
  <c r="I367" i="3"/>
  <c r="H367" i="3"/>
  <c r="G367" i="3"/>
  <c r="E367" i="3"/>
  <c r="C367" i="3"/>
  <c r="N363" i="3"/>
  <c r="M363" i="3"/>
  <c r="F363" i="3"/>
  <c r="M362" i="3"/>
  <c r="F362" i="3"/>
  <c r="M361" i="3"/>
  <c r="F361" i="3"/>
  <c r="M360" i="3"/>
  <c r="F360" i="3"/>
  <c r="N358" i="3"/>
  <c r="F358" i="3"/>
  <c r="F357" i="3"/>
  <c r="M356" i="3"/>
  <c r="F356" i="3"/>
  <c r="M355" i="3"/>
  <c r="F355" i="3"/>
  <c r="D354" i="3"/>
  <c r="K354" i="3"/>
  <c r="L354" i="3"/>
  <c r="M354" i="3" s="1"/>
  <c r="J354" i="3"/>
  <c r="I354" i="3"/>
  <c r="H354" i="3"/>
  <c r="G354" i="3"/>
  <c r="E354" i="3"/>
  <c r="F354" i="3"/>
  <c r="C354" i="3"/>
  <c r="F350" i="3"/>
  <c r="M349" i="3"/>
  <c r="F349" i="3"/>
  <c r="F347" i="3"/>
  <c r="F345" i="3"/>
  <c r="F344" i="3"/>
  <c r="M343" i="3"/>
  <c r="F343" i="3"/>
  <c r="M342" i="3"/>
  <c r="F342" i="3"/>
  <c r="D341" i="3"/>
  <c r="K341" i="3"/>
  <c r="L341" i="3"/>
  <c r="M341" i="3" s="1"/>
  <c r="J341" i="3"/>
  <c r="I341" i="3"/>
  <c r="H341" i="3"/>
  <c r="G341" i="3"/>
  <c r="E341" i="3"/>
  <c r="C341" i="3"/>
  <c r="M336" i="3"/>
  <c r="F336" i="3"/>
  <c r="M334" i="3"/>
  <c r="F334" i="3"/>
  <c r="M330" i="3"/>
  <c r="F330" i="3"/>
  <c r="M329" i="3"/>
  <c r="F329" i="3"/>
  <c r="D328" i="3"/>
  <c r="K328" i="3"/>
  <c r="L328" i="3"/>
  <c r="J328" i="3"/>
  <c r="I328" i="3"/>
  <c r="H328" i="3"/>
  <c r="G328" i="3"/>
  <c r="E328" i="3"/>
  <c r="C328" i="3"/>
  <c r="F324" i="3"/>
  <c r="M323" i="3"/>
  <c r="F323" i="3"/>
  <c r="N322" i="3"/>
  <c r="F321" i="3"/>
  <c r="M319" i="3"/>
  <c r="F319" i="3"/>
  <c r="N318" i="3"/>
  <c r="F318" i="3"/>
  <c r="M317" i="3"/>
  <c r="F317" i="3"/>
  <c r="N316" i="3"/>
  <c r="M316" i="3"/>
  <c r="F316" i="3"/>
  <c r="D315" i="3"/>
  <c r="K315" i="3"/>
  <c r="L315" i="3"/>
  <c r="M315" i="3" s="1"/>
  <c r="J315" i="3"/>
  <c r="I315" i="3"/>
  <c r="H315" i="3"/>
  <c r="G315" i="3"/>
  <c r="E315" i="3"/>
  <c r="F315" i="3"/>
  <c r="C315" i="3"/>
  <c r="F310" i="3"/>
  <c r="M304" i="3"/>
  <c r="F304" i="3"/>
  <c r="M303" i="3"/>
  <c r="F303" i="3"/>
  <c r="D302" i="3"/>
  <c r="K302" i="3"/>
  <c r="L302" i="3"/>
  <c r="M302" i="3"/>
  <c r="J302" i="3"/>
  <c r="I302" i="3"/>
  <c r="H302" i="3"/>
  <c r="G302" i="3"/>
  <c r="E302" i="3"/>
  <c r="F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D289" i="3"/>
  <c r="K289" i="3"/>
  <c r="L289" i="3"/>
  <c r="J289" i="3"/>
  <c r="I289" i="3"/>
  <c r="H289" i="3"/>
  <c r="G289" i="3"/>
  <c r="E289" i="3"/>
  <c r="F289" i="3" s="1"/>
  <c r="C289" i="3"/>
  <c r="M284" i="3"/>
  <c r="F284" i="3"/>
  <c r="F282" i="3"/>
  <c r="M278" i="3"/>
  <c r="F278" i="3"/>
  <c r="M277" i="3"/>
  <c r="F277" i="3"/>
  <c r="D276" i="3"/>
  <c r="F276" i="3" s="1"/>
  <c r="K276" i="3"/>
  <c r="L276" i="3"/>
  <c r="M276" i="3" s="1"/>
  <c r="J276" i="3"/>
  <c r="I276" i="3"/>
  <c r="H276" i="3"/>
  <c r="G276" i="3"/>
  <c r="E276" i="3"/>
  <c r="C276" i="3"/>
  <c r="N275" i="3"/>
  <c r="M271" i="3"/>
  <c r="F271" i="3"/>
  <c r="M270" i="3"/>
  <c r="F270" i="3"/>
  <c r="M269" i="3"/>
  <c r="F269" i="3"/>
  <c r="F267" i="3"/>
  <c r="F266" i="3"/>
  <c r="M265" i="3"/>
  <c r="F265" i="3"/>
  <c r="N264" i="3"/>
  <c r="M264" i="3"/>
  <c r="F264" i="3"/>
  <c r="D263" i="3"/>
  <c r="K263" i="3"/>
  <c r="L263" i="3"/>
  <c r="J263" i="3"/>
  <c r="I263" i="3"/>
  <c r="H263" i="3"/>
  <c r="G263" i="3"/>
  <c r="E263" i="3"/>
  <c r="F263" i="3" s="1"/>
  <c r="C263" i="3"/>
  <c r="M258" i="3"/>
  <c r="F258" i="3"/>
  <c r="M256" i="3"/>
  <c r="F256" i="3"/>
  <c r="M254" i="3"/>
  <c r="F254" i="3"/>
  <c r="F253" i="3"/>
  <c r="M252" i="3"/>
  <c r="F252" i="3"/>
  <c r="M251" i="3"/>
  <c r="F251" i="3"/>
  <c r="D250" i="3"/>
  <c r="F250" i="3" s="1"/>
  <c r="K250" i="3"/>
  <c r="L250" i="3"/>
  <c r="M250" i="3" s="1"/>
  <c r="J250" i="3"/>
  <c r="I250" i="3"/>
  <c r="H250" i="3"/>
  <c r="G250" i="3"/>
  <c r="E250" i="3"/>
  <c r="C250" i="3"/>
  <c r="M245" i="3"/>
  <c r="F245" i="3"/>
  <c r="M243" i="3"/>
  <c r="F243" i="3"/>
  <c r="N241" i="3"/>
  <c r="F241" i="3"/>
  <c r="N240" i="3"/>
  <c r="F240" i="3"/>
  <c r="N239" i="3"/>
  <c r="M239" i="3"/>
  <c r="F239" i="3"/>
  <c r="M238" i="3"/>
  <c r="F238" i="3"/>
  <c r="D237" i="3"/>
  <c r="F237" i="3" s="1"/>
  <c r="K237" i="3"/>
  <c r="L237" i="3"/>
  <c r="M237" i="3" s="1"/>
  <c r="J237" i="3"/>
  <c r="I237" i="3"/>
  <c r="H237" i="3"/>
  <c r="G237" i="3"/>
  <c r="E237" i="3"/>
  <c r="C237" i="3"/>
  <c r="N236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A221" i="3"/>
  <c r="L214" i="3"/>
  <c r="M212" i="3"/>
  <c r="M209" i="3"/>
  <c r="M203" i="3"/>
  <c r="D201" i="3"/>
  <c r="K201" i="3"/>
  <c r="L201" i="3"/>
  <c r="J201" i="3"/>
  <c r="I201" i="3"/>
  <c r="H201" i="3"/>
  <c r="G201" i="3"/>
  <c r="E201" i="3"/>
  <c r="C201" i="3"/>
  <c r="F196" i="3"/>
  <c r="F194" i="3"/>
  <c r="M190" i="3"/>
  <c r="F190" i="3"/>
  <c r="M189" i="3"/>
  <c r="F189" i="3"/>
  <c r="D188" i="3"/>
  <c r="F188" i="3" s="1"/>
  <c r="K188" i="3"/>
  <c r="L188" i="3"/>
  <c r="M188" i="3" s="1"/>
  <c r="J188" i="3"/>
  <c r="I188" i="3"/>
  <c r="H188" i="3"/>
  <c r="G188" i="3"/>
  <c r="C188" i="3"/>
  <c r="F183" i="3"/>
  <c r="M182" i="3"/>
  <c r="F182" i="3"/>
  <c r="M181" i="3"/>
  <c r="F181" i="3"/>
  <c r="N179" i="3"/>
  <c r="F179" i="3"/>
  <c r="M178" i="3"/>
  <c r="F178" i="3"/>
  <c r="M177" i="3"/>
  <c r="F177" i="3"/>
  <c r="M176" i="3"/>
  <c r="F176" i="3"/>
  <c r="D175" i="3"/>
  <c r="K175" i="3"/>
  <c r="L175" i="3"/>
  <c r="M175" i="3"/>
  <c r="J175" i="3"/>
  <c r="I175" i="3"/>
  <c r="H175" i="3"/>
  <c r="G175" i="3"/>
  <c r="E175" i="3"/>
  <c r="F175" i="3" s="1"/>
  <c r="C175" i="3"/>
  <c r="F171" i="3"/>
  <c r="M170" i="3"/>
  <c r="F170" i="3"/>
  <c r="F168" i="3"/>
  <c r="N167" i="3"/>
  <c r="M167" i="3"/>
  <c r="F167" i="3"/>
  <c r="F166" i="3"/>
  <c r="F165" i="3"/>
  <c r="M164" i="3"/>
  <c r="F164" i="3"/>
  <c r="M163" i="3"/>
  <c r="F163" i="3"/>
  <c r="D162" i="3"/>
  <c r="K162" i="3"/>
  <c r="L162" i="3"/>
  <c r="M162" i="3" s="1"/>
  <c r="J162" i="3"/>
  <c r="I162" i="3"/>
  <c r="H162" i="3"/>
  <c r="G162" i="3"/>
  <c r="E162" i="3"/>
  <c r="F162" i="3"/>
  <c r="C162" i="3"/>
  <c r="N158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J149" i="3"/>
  <c r="I149" i="3"/>
  <c r="H149" i="3"/>
  <c r="G149" i="3"/>
  <c r="E149" i="3"/>
  <c r="C149" i="3"/>
  <c r="N139" i="3"/>
  <c r="M138" i="3"/>
  <c r="F138" i="3"/>
  <c r="M137" i="3"/>
  <c r="F137" i="3"/>
  <c r="D136" i="3"/>
  <c r="K136" i="3"/>
  <c r="L136" i="3"/>
  <c r="M136" i="3"/>
  <c r="J136" i="3"/>
  <c r="I136" i="3"/>
  <c r="H136" i="3"/>
  <c r="G136" i="3"/>
  <c r="E136" i="3"/>
  <c r="F136" i="3"/>
  <c r="C136" i="3"/>
  <c r="N134" i="3"/>
  <c r="F132" i="3"/>
  <c r="M131" i="3"/>
  <c r="F131" i="3"/>
  <c r="M129" i="3"/>
  <c r="F129" i="3"/>
  <c r="N128" i="3"/>
  <c r="F128" i="3"/>
  <c r="N127" i="3"/>
  <c r="M127" i="3"/>
  <c r="F127" i="3"/>
  <c r="F126" i="3"/>
  <c r="M125" i="3"/>
  <c r="F125" i="3"/>
  <c r="M124" i="3"/>
  <c r="F124" i="3"/>
  <c r="D123" i="3"/>
  <c r="F123" i="3" s="1"/>
  <c r="K123" i="3"/>
  <c r="L123" i="3"/>
  <c r="M123" i="3" s="1"/>
  <c r="J123" i="3"/>
  <c r="I123" i="3"/>
  <c r="H123" i="3"/>
  <c r="G123" i="3"/>
  <c r="E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K110" i="3"/>
  <c r="L110" i="3"/>
  <c r="M110" i="3" s="1"/>
  <c r="J110" i="3"/>
  <c r="I110" i="3"/>
  <c r="H110" i="3"/>
  <c r="G110" i="3"/>
  <c r="E110" i="3"/>
  <c r="C110" i="3"/>
  <c r="F105" i="3"/>
  <c r="M99" i="3"/>
  <c r="F99" i="3"/>
  <c r="M98" i="3"/>
  <c r="F98" i="3"/>
  <c r="D97" i="3"/>
  <c r="F97" i="3" s="1"/>
  <c r="K97" i="3"/>
  <c r="L97" i="3"/>
  <c r="M97" i="3" s="1"/>
  <c r="J97" i="3"/>
  <c r="I97" i="3"/>
  <c r="H97" i="3"/>
  <c r="G97" i="3"/>
  <c r="E97" i="3"/>
  <c r="C97" i="3"/>
  <c r="M92" i="3"/>
  <c r="F92" i="3"/>
  <c r="M86" i="3"/>
  <c r="F86" i="3"/>
  <c r="M85" i="3"/>
  <c r="F85" i="3"/>
  <c r="D84" i="3"/>
  <c r="K84" i="3"/>
  <c r="L84" i="3"/>
  <c r="M84" i="3"/>
  <c r="J84" i="3"/>
  <c r="I84" i="3"/>
  <c r="H84" i="3"/>
  <c r="G84" i="3"/>
  <c r="E84" i="3"/>
  <c r="F84" i="3"/>
  <c r="C84" i="3"/>
  <c r="N81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K71" i="3"/>
  <c r="L71" i="3"/>
  <c r="J71" i="3"/>
  <c r="I71" i="3"/>
  <c r="H71" i="3"/>
  <c r="G71" i="3"/>
  <c r="E71" i="3"/>
  <c r="C71" i="3"/>
  <c r="M66" i="3"/>
  <c r="F66" i="3"/>
  <c r="F64" i="3"/>
  <c r="F61" i="3"/>
  <c r="M60" i="3"/>
  <c r="F60" i="3"/>
  <c r="M59" i="3"/>
  <c r="F59" i="3"/>
  <c r="D58" i="3"/>
  <c r="F58" i="3" s="1"/>
  <c r="K58" i="3"/>
  <c r="L58" i="3"/>
  <c r="M58" i="3" s="1"/>
  <c r="J58" i="3"/>
  <c r="I58" i="3"/>
  <c r="H58" i="3"/>
  <c r="G58" i="3"/>
  <c r="E58" i="3"/>
  <c r="C58" i="3"/>
  <c r="M57" i="3"/>
  <c r="N56" i="3"/>
  <c r="M56" i="3"/>
  <c r="F56" i="3"/>
  <c r="M54" i="3"/>
  <c r="F54" i="3"/>
  <c r="M53" i="3"/>
  <c r="F53" i="3"/>
  <c r="M52" i="3"/>
  <c r="F52" i="3"/>
  <c r="M51" i="3"/>
  <c r="F51" i="3"/>
  <c r="N49" i="3"/>
  <c r="M49" i="3"/>
  <c r="F49" i="3"/>
  <c r="M48" i="3"/>
  <c r="F48" i="3"/>
  <c r="M47" i="3"/>
  <c r="F47" i="3"/>
  <c r="M46" i="3"/>
  <c r="F46" i="3"/>
  <c r="D45" i="3"/>
  <c r="F45" i="3" s="1"/>
  <c r="K45" i="3"/>
  <c r="L45" i="3"/>
  <c r="J45" i="3"/>
  <c r="I45" i="3"/>
  <c r="H45" i="3"/>
  <c r="G45" i="3"/>
  <c r="E45" i="3"/>
  <c r="C45" i="3"/>
  <c r="N43" i="3"/>
  <c r="M40" i="3"/>
  <c r="F40" i="3"/>
  <c r="M38" i="3"/>
  <c r="F38" i="3"/>
  <c r="M37" i="3"/>
  <c r="F37" i="3"/>
  <c r="N36" i="3"/>
  <c r="M36" i="3"/>
  <c r="F36" i="3"/>
  <c r="M35" i="3"/>
  <c r="F35" i="3"/>
  <c r="M34" i="3"/>
  <c r="F34" i="3"/>
  <c r="M33" i="3"/>
  <c r="F33" i="3"/>
  <c r="D32" i="3"/>
  <c r="K32" i="3"/>
  <c r="L32" i="3"/>
  <c r="J32" i="3"/>
  <c r="I32" i="3"/>
  <c r="H32" i="3"/>
  <c r="G32" i="3"/>
  <c r="E32" i="3"/>
  <c r="C32" i="3"/>
  <c r="M27" i="3"/>
  <c r="F27" i="3"/>
  <c r="N25" i="3"/>
  <c r="M25" i="3"/>
  <c r="F25" i="3"/>
  <c r="N23" i="3"/>
  <c r="F23" i="3"/>
  <c r="M22" i="3"/>
  <c r="F22" i="3"/>
  <c r="M21" i="3"/>
  <c r="F21" i="3"/>
  <c r="M20" i="3"/>
  <c r="F20" i="3"/>
  <c r="D19" i="3"/>
  <c r="K19" i="3"/>
  <c r="L19" i="3"/>
  <c r="J19" i="3"/>
  <c r="I19" i="3"/>
  <c r="H19" i="3"/>
  <c r="G19" i="3"/>
  <c r="E19" i="3"/>
  <c r="C19" i="3"/>
  <c r="N18" i="3"/>
  <c r="F18" i="3"/>
  <c r="N17" i="3"/>
  <c r="F17" i="3"/>
  <c r="N16" i="3"/>
  <c r="F16" i="3"/>
  <c r="F15" i="3"/>
  <c r="M14" i="3"/>
  <c r="F14" i="3"/>
  <c r="M13" i="3"/>
  <c r="F13" i="3"/>
  <c r="N12" i="3"/>
  <c r="M12" i="3"/>
  <c r="F12" i="3"/>
  <c r="N11" i="3"/>
  <c r="M11" i="3"/>
  <c r="F11" i="3"/>
  <c r="M10" i="3"/>
  <c r="F10" i="3"/>
  <c r="M9" i="3"/>
  <c r="F9" i="3"/>
  <c r="M8" i="3"/>
  <c r="F8" i="3"/>
  <c r="N7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M332" i="1" s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F338" i="1" s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17" i="1"/>
  <c r="F316" i="1"/>
  <c r="M315" i="1"/>
  <c r="F315" i="1"/>
  <c r="M314" i="1"/>
  <c r="F314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L313" i="1"/>
  <c r="K313" i="1"/>
  <c r="J313" i="1"/>
  <c r="I313" i="1"/>
  <c r="H313" i="1"/>
  <c r="G313" i="1"/>
  <c r="F313" i="1"/>
  <c r="C313" i="1"/>
  <c r="F304" i="1"/>
  <c r="F301" i="1"/>
  <c r="L300" i="1"/>
  <c r="K300" i="1"/>
  <c r="J300" i="1"/>
  <c r="I300" i="1"/>
  <c r="H300" i="1"/>
  <c r="G300" i="1"/>
  <c r="E300" i="1"/>
  <c r="M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F279" i="1"/>
  <c r="C279" i="1"/>
  <c r="M274" i="1"/>
  <c r="M272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M259" i="1"/>
  <c r="M258" i="1"/>
  <c r="M257" i="1"/>
  <c r="F257" i="1"/>
  <c r="M256" i="1"/>
  <c r="F256" i="1"/>
  <c r="M255" i="1"/>
  <c r="F255" i="1"/>
  <c r="M254" i="1"/>
  <c r="F254" i="1"/>
  <c r="L253" i="1"/>
  <c r="K253" i="1"/>
  <c r="M253" i="1" s="1"/>
  <c r="J253" i="1"/>
  <c r="I253" i="1"/>
  <c r="H253" i="1"/>
  <c r="G253" i="1"/>
  <c r="D253" i="1"/>
  <c r="C253" i="1"/>
  <c r="M248" i="1"/>
  <c r="M246" i="1"/>
  <c r="F244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F232" i="1"/>
  <c r="C232" i="1"/>
  <c r="M221" i="1"/>
  <c r="F221" i="1"/>
  <c r="M220" i="1"/>
  <c r="F220" i="1"/>
  <c r="L219" i="1"/>
  <c r="M219" i="1" s="1"/>
  <c r="K219" i="1"/>
  <c r="J219" i="1"/>
  <c r="I219" i="1"/>
  <c r="H219" i="1"/>
  <c r="G219" i="1"/>
  <c r="E219" i="1"/>
  <c r="D219" i="1"/>
  <c r="C219" i="1"/>
  <c r="F215" i="1"/>
  <c r="M214" i="1"/>
  <c r="F214" i="1"/>
  <c r="M213" i="1"/>
  <c r="F213" i="1"/>
  <c r="M212" i="1"/>
  <c r="F212" i="1"/>
  <c r="M210" i="1"/>
  <c r="F210" i="1"/>
  <c r="F209" i="1"/>
  <c r="M208" i="1"/>
  <c r="F208" i="1"/>
  <c r="M207" i="1"/>
  <c r="F207" i="1"/>
  <c r="L206" i="1"/>
  <c r="K206" i="1"/>
  <c r="M206" i="1" s="1"/>
  <c r="J206" i="1"/>
  <c r="I206" i="1"/>
  <c r="G206" i="1"/>
  <c r="E206" i="1"/>
  <c r="D206" i="1"/>
  <c r="M205" i="1"/>
  <c r="F205" i="1"/>
  <c r="M202" i="1"/>
  <c r="M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L172" i="1"/>
  <c r="K172" i="1"/>
  <c r="J172" i="1"/>
  <c r="H172" i="1"/>
  <c r="G172" i="1"/>
  <c r="E172" i="1"/>
  <c r="D172" i="1"/>
  <c r="C172" i="1"/>
  <c r="M167" i="1"/>
  <c r="M165" i="1"/>
  <c r="F165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4" i="1"/>
  <c r="M152" i="1"/>
  <c r="M150" i="1"/>
  <c r="F150" i="1"/>
  <c r="M149" i="1"/>
  <c r="F149" i="1"/>
  <c r="M147" i="1"/>
  <c r="F147" i="1"/>
  <c r="G143" i="1"/>
  <c r="A142" i="1"/>
  <c r="L138" i="1"/>
  <c r="K138" i="1"/>
  <c r="J138" i="1"/>
  <c r="I138" i="1"/>
  <c r="H138" i="1"/>
  <c r="G138" i="1"/>
  <c r="D138" i="1"/>
  <c r="C138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M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M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F40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91" i="1"/>
  <c r="F253" i="1"/>
  <c r="M18" i="1"/>
  <c r="M31" i="1"/>
  <c r="M91" i="1"/>
  <c r="F31" i="1"/>
  <c r="F44" i="1"/>
  <c r="M78" i="1"/>
  <c r="F172" i="1"/>
  <c r="M65" i="1"/>
  <c r="F300" i="1"/>
  <c r="N64" i="1"/>
  <c r="M334" i="1"/>
  <c r="N17" i="1"/>
  <c r="N33" i="1"/>
  <c r="N304" i="1"/>
  <c r="F328" i="1"/>
  <c r="N222" i="1"/>
  <c r="F18" i="1" l="1"/>
  <c r="F125" i="1"/>
  <c r="M125" i="1"/>
  <c r="M159" i="1"/>
  <c r="M172" i="1"/>
  <c r="F206" i="1"/>
  <c r="M19" i="3"/>
  <c r="F19" i="3"/>
  <c r="M32" i="3"/>
  <c r="F32" i="3"/>
  <c r="M71" i="3"/>
  <c r="F71" i="3"/>
  <c r="M201" i="3"/>
  <c r="F201" i="3"/>
  <c r="M263" i="3"/>
  <c r="M289" i="3"/>
  <c r="M328" i="3"/>
  <c r="F328" i="3"/>
  <c r="M367" i="3"/>
  <c r="F367" i="3"/>
  <c r="M440" i="3"/>
  <c r="F453" i="3"/>
  <c r="F466" i="3"/>
  <c r="F479" i="3"/>
  <c r="N494" i="3"/>
  <c r="F550" i="3"/>
  <c r="M571" i="3"/>
  <c r="M569" i="3"/>
  <c r="M565" i="3"/>
  <c r="M573" i="3"/>
  <c r="M520" i="3"/>
  <c r="M522" i="3"/>
  <c r="M524" i="3"/>
  <c r="H531" i="3"/>
  <c r="L531" i="3"/>
  <c r="M576" i="3"/>
  <c r="M577" i="3"/>
  <c r="M574" i="3"/>
  <c r="N415" i="3"/>
  <c r="N421" i="3"/>
  <c r="N435" i="3"/>
  <c r="N441" i="3"/>
  <c r="N487" i="3"/>
  <c r="N488" i="3"/>
  <c r="N490" i="3"/>
  <c r="N493" i="3"/>
  <c r="D531" i="3"/>
  <c r="M564" i="3"/>
  <c r="M399" i="3"/>
  <c r="M403" i="3"/>
  <c r="N228" i="3"/>
  <c r="N258" i="3"/>
  <c r="N271" i="3"/>
  <c r="N291" i="3"/>
  <c r="N293" i="3"/>
  <c r="N308" i="3"/>
  <c r="N310" i="3"/>
  <c r="N330" i="3"/>
  <c r="M549" i="3"/>
  <c r="M207" i="3"/>
  <c r="M210" i="3"/>
  <c r="M213" i="3"/>
  <c r="N20" i="3"/>
  <c r="N41" i="3"/>
  <c r="N72" i="3"/>
  <c r="N176" i="3"/>
  <c r="F552" i="3"/>
  <c r="N148" i="1"/>
  <c r="N10" i="1"/>
  <c r="F337" i="1"/>
  <c r="M300" i="1"/>
  <c r="M326" i="1"/>
  <c r="F326" i="1"/>
  <c r="N105" i="1"/>
  <c r="N58" i="1"/>
  <c r="F159" i="1"/>
  <c r="N274" i="1"/>
  <c r="N101" i="1"/>
  <c r="N242" i="1"/>
  <c r="N214" i="1"/>
  <c r="N129" i="1"/>
  <c r="N67" i="1"/>
  <c r="N302" i="1"/>
  <c r="N11" i="1"/>
  <c r="N319" i="1"/>
  <c r="N308" i="1"/>
  <c r="N248" i="1"/>
  <c r="N60" i="1"/>
  <c r="N62" i="1"/>
  <c r="N165" i="1"/>
  <c r="N199" i="1"/>
  <c r="N197" i="1"/>
  <c r="N13" i="1"/>
  <c r="N272" i="1"/>
  <c r="N163" i="1"/>
  <c r="F219" i="1"/>
  <c r="N15" i="1"/>
  <c r="N317" i="1"/>
  <c r="N295" i="1"/>
  <c r="N261" i="1"/>
  <c r="N227" i="1"/>
  <c r="M279" i="1"/>
  <c r="N278" i="1"/>
  <c r="N231" i="1"/>
  <c r="N171" i="1"/>
  <c r="M266" i="1"/>
  <c r="M232" i="1"/>
  <c r="N109" i="1"/>
  <c r="K339" i="1"/>
  <c r="M185" i="1"/>
  <c r="N312" i="1"/>
  <c r="N156" i="1"/>
  <c r="N77" i="1"/>
  <c r="N305" i="1"/>
  <c r="M138" i="1"/>
  <c r="N297" i="1"/>
  <c r="N263" i="1"/>
  <c r="N250" i="1"/>
  <c r="N135" i="1"/>
  <c r="F138" i="1"/>
  <c r="M112" i="1"/>
  <c r="I339" i="1"/>
  <c r="N323" i="1"/>
  <c r="N310" i="1"/>
  <c r="N276" i="1"/>
  <c r="N265" i="1"/>
  <c r="N229" i="1"/>
  <c r="N216" i="1"/>
  <c r="N158" i="1"/>
  <c r="N137" i="1"/>
  <c r="N111" i="1"/>
  <c r="N88" i="1"/>
  <c r="M337" i="1"/>
  <c r="M336" i="1"/>
  <c r="C26" i="5"/>
  <c r="F26" i="2"/>
  <c r="F25" i="2"/>
  <c r="F331" i="1"/>
  <c r="N241" i="1"/>
  <c r="N210" i="1"/>
  <c r="N176" i="1"/>
  <c r="N103" i="1"/>
  <c r="N244" i="1"/>
  <c r="N195" i="1"/>
  <c r="N54" i="1"/>
  <c r="N80" i="1"/>
  <c r="N22" i="1"/>
  <c r="N127" i="1"/>
  <c r="N221" i="1"/>
  <c r="F266" i="1"/>
  <c r="N301" i="1"/>
  <c r="N258" i="1"/>
  <c r="N217" i="1"/>
  <c r="N202" i="1"/>
  <c r="N117" i="1"/>
  <c r="G579" i="3"/>
  <c r="L579" i="3"/>
  <c r="M570" i="3"/>
  <c r="M578" i="3"/>
  <c r="I579" i="3"/>
  <c r="J579" i="3"/>
  <c r="M575" i="3"/>
  <c r="M572" i="3"/>
  <c r="K579" i="3"/>
  <c r="M567" i="3"/>
  <c r="I590" i="3"/>
  <c r="M519" i="3"/>
  <c r="M525" i="3"/>
  <c r="M527" i="3"/>
  <c r="M529" i="3"/>
  <c r="G531" i="3"/>
  <c r="I531" i="3"/>
  <c r="K531" i="3"/>
  <c r="M531" i="3" s="1"/>
  <c r="F567" i="3"/>
  <c r="N417" i="3"/>
  <c r="N422" i="3"/>
  <c r="N423" i="3"/>
  <c r="N434" i="3"/>
  <c r="N448" i="3"/>
  <c r="N457" i="3"/>
  <c r="N462" i="3"/>
  <c r="N463" i="3"/>
  <c r="N466" i="3"/>
  <c r="N474" i="3"/>
  <c r="N475" i="3"/>
  <c r="N500" i="3"/>
  <c r="N518" i="3"/>
  <c r="F523" i="3"/>
  <c r="M555" i="3"/>
  <c r="L589" i="3"/>
  <c r="M394" i="3"/>
  <c r="M396" i="3"/>
  <c r="M398" i="3"/>
  <c r="M400" i="3"/>
  <c r="M402" i="3"/>
  <c r="M404" i="3"/>
  <c r="H406" i="3"/>
  <c r="G590" i="3"/>
  <c r="L591" i="3"/>
  <c r="M558" i="3"/>
  <c r="L406" i="3"/>
  <c r="N244" i="3"/>
  <c r="N350" i="3"/>
  <c r="C590" i="3"/>
  <c r="C406" i="3"/>
  <c r="F565" i="3"/>
  <c r="F563" i="3"/>
  <c r="F557" i="3"/>
  <c r="M552" i="3"/>
  <c r="K591" i="3"/>
  <c r="I589" i="3"/>
  <c r="M45" i="3"/>
  <c r="M205" i="3"/>
  <c r="H214" i="3"/>
  <c r="G589" i="3"/>
  <c r="J589" i="3"/>
  <c r="J590" i="3"/>
  <c r="L588" i="3"/>
  <c r="F551" i="3"/>
  <c r="N10" i="3"/>
  <c r="N34" i="3"/>
  <c r="N37" i="3"/>
  <c r="N48" i="3"/>
  <c r="N53" i="3"/>
  <c r="N74" i="3"/>
  <c r="N75" i="3"/>
  <c r="N76" i="3"/>
  <c r="N80" i="3"/>
  <c r="N88" i="3"/>
  <c r="N171" i="3"/>
  <c r="N182" i="3"/>
  <c r="C589" i="3"/>
  <c r="F27" i="2"/>
  <c r="M44" i="1"/>
  <c r="M335" i="1"/>
  <c r="N23" i="1"/>
  <c r="N29" i="1"/>
  <c r="F335" i="1"/>
  <c r="N204" i="1"/>
  <c r="N177" i="1"/>
  <c r="N324" i="1"/>
  <c r="N298" i="1"/>
  <c r="N251" i="1"/>
  <c r="N224" i="1"/>
  <c r="N183" i="1"/>
  <c r="N121" i="1"/>
  <c r="N89" i="1"/>
  <c r="H590" i="3"/>
  <c r="G591" i="3"/>
  <c r="J406" i="3"/>
  <c r="H589" i="3"/>
  <c r="L590" i="3"/>
  <c r="I591" i="3"/>
  <c r="J591" i="3"/>
  <c r="J588" i="3"/>
  <c r="J554" i="3"/>
  <c r="J566" i="3" s="1"/>
  <c r="F564" i="3"/>
  <c r="F561" i="3"/>
  <c r="N225" i="3"/>
  <c r="N232" i="3"/>
  <c r="N252" i="3"/>
  <c r="N254" i="3"/>
  <c r="N267" i="3"/>
  <c r="N278" i="3"/>
  <c r="N284" i="3"/>
  <c r="N297" i="3"/>
  <c r="N303" i="3"/>
  <c r="N319" i="3"/>
  <c r="N321" i="3"/>
  <c r="N323" i="3"/>
  <c r="N336" i="3"/>
  <c r="N343" i="3"/>
  <c r="N349" i="3"/>
  <c r="N355" i="3"/>
  <c r="N362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D555" i="3"/>
  <c r="D554" i="3"/>
  <c r="F554" i="3" s="1"/>
  <c r="K590" i="3"/>
  <c r="M590" i="3" s="1"/>
  <c r="M551" i="3"/>
  <c r="K589" i="3"/>
  <c r="M550" i="3"/>
  <c r="J586" i="3"/>
  <c r="J584" i="3"/>
  <c r="J582" i="3"/>
  <c r="L586" i="3"/>
  <c r="L582" i="3"/>
  <c r="M211" i="3"/>
  <c r="J214" i="3"/>
  <c r="H591" i="3"/>
  <c r="H588" i="3"/>
  <c r="J587" i="3"/>
  <c r="J585" i="3"/>
  <c r="J583" i="3"/>
  <c r="J580" i="3"/>
  <c r="L584" i="3"/>
  <c r="L580" i="3"/>
  <c r="N38" i="3"/>
  <c r="N51" i="3"/>
  <c r="F110" i="3"/>
  <c r="N168" i="3"/>
  <c r="F213" i="3"/>
  <c r="C591" i="3"/>
  <c r="G339" i="1"/>
  <c r="M333" i="1"/>
  <c r="M331" i="1"/>
  <c r="M329" i="1"/>
  <c r="M327" i="1"/>
  <c r="N14" i="1"/>
  <c r="N271" i="1"/>
  <c r="N164" i="1"/>
  <c r="N30" i="1"/>
  <c r="N8" i="1"/>
  <c r="N16" i="1"/>
  <c r="N36" i="1"/>
  <c r="N21" i="1"/>
  <c r="N63" i="1"/>
  <c r="N104" i="1"/>
  <c r="N83" i="1"/>
  <c r="N59" i="1"/>
  <c r="N205" i="1"/>
  <c r="N325" i="1"/>
  <c r="N311" i="1"/>
  <c r="N299" i="1"/>
  <c r="N292" i="1"/>
  <c r="N277" i="1"/>
  <c r="N264" i="1"/>
  <c r="N252" i="1"/>
  <c r="N245" i="1"/>
  <c r="N230" i="1"/>
  <c r="N218" i="1"/>
  <c r="N184" i="1"/>
  <c r="N170" i="1"/>
  <c r="N157" i="1"/>
  <c r="N151" i="1"/>
  <c r="N136" i="1"/>
  <c r="N123" i="1"/>
  <c r="N119" i="1"/>
  <c r="N124" i="1"/>
  <c r="N110" i="1"/>
  <c r="N90" i="1"/>
  <c r="N76" i="1"/>
  <c r="H579" i="3"/>
  <c r="H586" i="3"/>
  <c r="H582" i="3"/>
  <c r="H584" i="3"/>
  <c r="H580" i="3"/>
  <c r="N25" i="1"/>
  <c r="N130" i="1"/>
  <c r="N211" i="1"/>
  <c r="N198" i="1"/>
  <c r="N243" i="1"/>
  <c r="N162" i="1"/>
  <c r="N173" i="1"/>
  <c r="N84" i="1"/>
  <c r="N131" i="1"/>
  <c r="N37" i="1"/>
  <c r="N212" i="1"/>
  <c r="N178" i="1"/>
  <c r="N57" i="1"/>
  <c r="N66" i="1"/>
  <c r="F333" i="1"/>
  <c r="N12" i="1"/>
  <c r="N128" i="1"/>
  <c r="N24" i="1"/>
  <c r="C339" i="1"/>
  <c r="F332" i="1"/>
  <c r="N318" i="1"/>
  <c r="N306" i="1"/>
  <c r="N293" i="1"/>
  <c r="N259" i="1"/>
  <c r="N246" i="1"/>
  <c r="N225" i="1"/>
  <c r="N200" i="1"/>
  <c r="N152" i="1"/>
  <c r="N118" i="1"/>
  <c r="F549" i="3"/>
  <c r="H339" i="1"/>
  <c r="F341" i="3"/>
  <c r="N531" i="3"/>
  <c r="N579" i="3" s="1"/>
  <c r="E568" i="3"/>
  <c r="E581" i="3" s="1"/>
  <c r="F520" i="3"/>
  <c r="F568" i="3"/>
  <c r="E589" i="3"/>
  <c r="E590" i="3"/>
  <c r="D578" i="3"/>
  <c r="F578" i="3" s="1"/>
  <c r="F530" i="3"/>
  <c r="C573" i="3"/>
  <c r="C586" i="3" s="1"/>
  <c r="C531" i="3"/>
  <c r="C579" i="3"/>
  <c r="C566" i="3"/>
  <c r="E575" i="3"/>
  <c r="F527" i="3"/>
  <c r="E569" i="3"/>
  <c r="E531" i="3"/>
  <c r="D570" i="3"/>
  <c r="F570" i="3" s="1"/>
  <c r="F522" i="3"/>
  <c r="D569" i="3"/>
  <c r="F521" i="3"/>
  <c r="N482" i="3"/>
  <c r="N14" i="3"/>
  <c r="N15" i="3"/>
  <c r="N27" i="3"/>
  <c r="N40" i="3"/>
  <c r="N54" i="3"/>
  <c r="N66" i="3"/>
  <c r="N92" i="3"/>
  <c r="N131" i="3"/>
  <c r="N132" i="3"/>
  <c r="M149" i="3"/>
  <c r="F149" i="3"/>
  <c r="N183" i="3"/>
  <c r="F210" i="3"/>
  <c r="F211" i="3"/>
  <c r="F212" i="3"/>
  <c r="E214" i="3"/>
  <c r="N226" i="3"/>
  <c r="N230" i="3"/>
  <c r="N238" i="3"/>
  <c r="N243" i="3"/>
  <c r="N245" i="3"/>
  <c r="N251" i="3"/>
  <c r="N256" i="3"/>
  <c r="N265" i="3"/>
  <c r="N269" i="3"/>
  <c r="N277" i="3"/>
  <c r="N280" i="3"/>
  <c r="N282" i="3"/>
  <c r="N290" i="3"/>
  <c r="N295" i="3"/>
  <c r="N304" i="3"/>
  <c r="N317" i="3"/>
  <c r="N329" i="3"/>
  <c r="N334" i="3"/>
  <c r="N345" i="3"/>
  <c r="N347" i="3"/>
  <c r="N360" i="3"/>
  <c r="N418" i="3"/>
  <c r="N430" i="3"/>
  <c r="N431" i="3"/>
  <c r="N444" i="3"/>
  <c r="N456" i="3"/>
  <c r="N483" i="3"/>
  <c r="N495" i="3"/>
  <c r="N496" i="3"/>
  <c r="F518" i="3"/>
  <c r="N519" i="3"/>
  <c r="N567" i="3" s="1"/>
  <c r="N521" i="3"/>
  <c r="N569" i="3" s="1"/>
  <c r="N523" i="3"/>
  <c r="N571" i="3" s="1"/>
  <c r="N525" i="3"/>
  <c r="N573" i="3" s="1"/>
  <c r="N527" i="3"/>
  <c r="N575" i="3" s="1"/>
  <c r="N529" i="3"/>
  <c r="N577" i="3" s="1"/>
  <c r="D576" i="3"/>
  <c r="F528" i="3"/>
  <c r="D577" i="3"/>
  <c r="F529" i="3"/>
  <c r="E591" i="3"/>
  <c r="E572" i="3"/>
  <c r="E585" i="3" s="1"/>
  <c r="F524" i="3"/>
  <c r="F575" i="3"/>
  <c r="F562" i="3"/>
  <c r="D574" i="3"/>
  <c r="F574" i="3" s="1"/>
  <c r="F526" i="3"/>
  <c r="D573" i="3"/>
  <c r="F573" i="3" s="1"/>
  <c r="F525" i="3"/>
  <c r="N512" i="3"/>
  <c r="N486" i="3"/>
  <c r="F572" i="3"/>
  <c r="F571" i="3"/>
  <c r="F559" i="3"/>
  <c r="F555" i="3"/>
  <c r="F558" i="3"/>
  <c r="F185" i="1"/>
  <c r="N6" i="1"/>
  <c r="F327" i="1"/>
  <c r="F112" i="1"/>
  <c r="N220" i="1"/>
  <c r="E339" i="1"/>
  <c r="B26" i="5"/>
  <c r="I581" i="3"/>
  <c r="J581" i="3"/>
  <c r="G581" i="3"/>
  <c r="M560" i="3"/>
  <c r="M556" i="3"/>
  <c r="M554" i="3"/>
  <c r="G406" i="3"/>
  <c r="I406" i="3"/>
  <c r="K406" i="3"/>
  <c r="M406" i="3" s="1"/>
  <c r="E566" i="3"/>
  <c r="F560" i="3"/>
  <c r="D406" i="3"/>
  <c r="N402" i="3" s="1"/>
  <c r="N562" i="3" s="1"/>
  <c r="N266" i="3"/>
  <c r="N357" i="3"/>
  <c r="N361" i="3"/>
  <c r="E406" i="3"/>
  <c r="M542" i="3"/>
  <c r="L581" i="3"/>
  <c r="H553" i="3"/>
  <c r="J553" i="3"/>
  <c r="L553" i="3"/>
  <c r="H585" i="3"/>
  <c r="H587" i="3"/>
  <c r="L587" i="3"/>
  <c r="K581" i="3"/>
  <c r="C553" i="3"/>
  <c r="E553" i="3"/>
  <c r="C581" i="3"/>
  <c r="C587" i="3"/>
  <c r="C585" i="3"/>
  <c r="C583" i="3"/>
  <c r="C580" i="3"/>
  <c r="E587" i="3"/>
  <c r="E583" i="3"/>
  <c r="E580" i="3"/>
  <c r="N9" i="3"/>
  <c r="N13" i="3"/>
  <c r="N22" i="3"/>
  <c r="N33" i="3"/>
  <c r="N35" i="3"/>
  <c r="N46" i="3"/>
  <c r="N59" i="3"/>
  <c r="N61" i="3"/>
  <c r="N64" i="3"/>
  <c r="N77" i="3"/>
  <c r="N85" i="3"/>
  <c r="N111" i="3"/>
  <c r="N116" i="3"/>
  <c r="N124" i="3"/>
  <c r="N137" i="3"/>
  <c r="N142" i="3"/>
  <c r="N150" i="3"/>
  <c r="N155" i="3"/>
  <c r="C214" i="3"/>
  <c r="C588" i="3"/>
  <c r="C584" i="3"/>
  <c r="C582" i="3"/>
  <c r="E588" i="3"/>
  <c r="E586" i="3"/>
  <c r="E584" i="3"/>
  <c r="D588" i="3"/>
  <c r="J339" i="1"/>
  <c r="L339" i="1"/>
  <c r="M339" i="1" s="1"/>
  <c r="N68" i="1"/>
  <c r="N81" i="1"/>
  <c r="N194" i="1"/>
  <c r="N207" i="1"/>
  <c r="N174" i="1"/>
  <c r="N114" i="1"/>
  <c r="N20" i="1"/>
  <c r="N255" i="1"/>
  <c r="N268" i="1"/>
  <c r="N7" i="1"/>
  <c r="N208" i="1"/>
  <c r="N161" i="1"/>
  <c r="N289" i="1"/>
  <c r="N321" i="1"/>
  <c r="N154" i="1"/>
  <c r="N133" i="1"/>
  <c r="N107" i="1"/>
  <c r="N86" i="1"/>
  <c r="H566" i="3"/>
  <c r="H583" i="3"/>
  <c r="G588" i="3"/>
  <c r="G566" i="3"/>
  <c r="I588" i="3"/>
  <c r="I566" i="3"/>
  <c r="M562" i="3"/>
  <c r="K588" i="3"/>
  <c r="K566" i="3"/>
  <c r="L585" i="3"/>
  <c r="M559" i="3"/>
  <c r="L566" i="3"/>
  <c r="L583" i="3"/>
  <c r="H581" i="3"/>
  <c r="G587" i="3"/>
  <c r="G586" i="3"/>
  <c r="G585" i="3"/>
  <c r="G584" i="3"/>
  <c r="G583" i="3"/>
  <c r="G582" i="3"/>
  <c r="I587" i="3"/>
  <c r="I586" i="3"/>
  <c r="I585" i="3"/>
  <c r="I584" i="3"/>
  <c r="I583" i="3"/>
  <c r="I582" i="3"/>
  <c r="K585" i="3"/>
  <c r="K583" i="3"/>
  <c r="N393" i="3"/>
  <c r="N394" i="3"/>
  <c r="N554" i="3" s="1"/>
  <c r="N406" i="3"/>
  <c r="N566" i="3" s="1"/>
  <c r="N227" i="3"/>
  <c r="N229" i="3"/>
  <c r="N231" i="3"/>
  <c r="N233" i="3"/>
  <c r="N253" i="3"/>
  <c r="N268" i="3"/>
  <c r="N270" i="3"/>
  <c r="N272" i="3"/>
  <c r="N292" i="3"/>
  <c r="N294" i="3"/>
  <c r="N298" i="3"/>
  <c r="N324" i="3"/>
  <c r="N344" i="3"/>
  <c r="N374" i="3"/>
  <c r="D556" i="3"/>
  <c r="G580" i="3"/>
  <c r="G553" i="3"/>
  <c r="I580" i="3"/>
  <c r="I553" i="3"/>
  <c r="K587" i="3"/>
  <c r="M548" i="3"/>
  <c r="K586" i="3"/>
  <c r="M547" i="3"/>
  <c r="K584" i="3"/>
  <c r="M545" i="3"/>
  <c r="K582" i="3"/>
  <c r="M543" i="3"/>
  <c r="K580" i="3"/>
  <c r="M541" i="3"/>
  <c r="K553" i="3"/>
  <c r="M544" i="3"/>
  <c r="M202" i="3"/>
  <c r="M204" i="3"/>
  <c r="M206" i="3"/>
  <c r="M208" i="3"/>
  <c r="G214" i="3"/>
  <c r="I214" i="3"/>
  <c r="K214" i="3"/>
  <c r="M214" i="3" s="1"/>
  <c r="D542" i="3"/>
  <c r="F203" i="3"/>
  <c r="N177" i="3"/>
  <c r="N164" i="3"/>
  <c r="N151" i="3"/>
  <c r="N138" i="3"/>
  <c r="N125" i="3"/>
  <c r="N112" i="3"/>
  <c r="N86" i="3"/>
  <c r="N8" i="3"/>
  <c r="N21" i="3"/>
  <c r="N47" i="3"/>
  <c r="N60" i="3"/>
  <c r="N99" i="3"/>
  <c r="N190" i="3"/>
  <c r="D548" i="3"/>
  <c r="F209" i="3"/>
  <c r="N170" i="3"/>
  <c r="N157" i="3"/>
  <c r="N144" i="3"/>
  <c r="N118" i="3"/>
  <c r="N105" i="3"/>
  <c r="N79" i="3"/>
  <c r="D547" i="3"/>
  <c r="F208" i="3"/>
  <c r="D546" i="3"/>
  <c r="F207" i="3"/>
  <c r="N181" i="3"/>
  <c r="N129" i="3"/>
  <c r="N103" i="3"/>
  <c r="N90" i="3"/>
  <c r="D545" i="3"/>
  <c r="F206" i="3"/>
  <c r="N141" i="3"/>
  <c r="N115" i="3"/>
  <c r="D544" i="3"/>
  <c r="F205" i="3"/>
  <c r="N166" i="3"/>
  <c r="N114" i="3"/>
  <c r="D543" i="3"/>
  <c r="F204" i="3"/>
  <c r="N165" i="3"/>
  <c r="N152" i="3"/>
  <c r="N126" i="3"/>
  <c r="N113" i="3"/>
  <c r="D541" i="3"/>
  <c r="D214" i="3"/>
  <c r="F202" i="3"/>
  <c r="N189" i="3"/>
  <c r="N98" i="3"/>
  <c r="F78" i="1"/>
  <c r="N116" i="1"/>
  <c r="N35" i="1"/>
  <c r="F330" i="1"/>
  <c r="N257" i="1"/>
  <c r="N150" i="1"/>
  <c r="N82" i="1"/>
  <c r="N291" i="1"/>
  <c r="N270" i="1"/>
  <c r="N223" i="1"/>
  <c r="N69" i="1"/>
  <c r="N56" i="1"/>
  <c r="N40" i="1"/>
  <c r="N74" i="1"/>
  <c r="N87" i="1"/>
  <c r="N108" i="1"/>
  <c r="N134" i="1"/>
  <c r="N155" i="1"/>
  <c r="N228" i="1"/>
  <c r="N249" i="1"/>
  <c r="N262" i="1"/>
  <c r="N275" i="1"/>
  <c r="N296" i="1"/>
  <c r="N309" i="1"/>
  <c r="N322" i="1"/>
  <c r="N168" i="1"/>
  <c r="N61" i="1"/>
  <c r="N27" i="1"/>
  <c r="N215" i="1"/>
  <c r="N38" i="1"/>
  <c r="N72" i="1"/>
  <c r="N85" i="1"/>
  <c r="N106" i="1"/>
  <c r="N132" i="1"/>
  <c r="N153" i="1"/>
  <c r="N226" i="1"/>
  <c r="N247" i="1"/>
  <c r="N260" i="1"/>
  <c r="N273" i="1"/>
  <c r="N294" i="1"/>
  <c r="N307" i="1"/>
  <c r="N320" i="1"/>
  <c r="N213" i="1"/>
  <c r="N166" i="1"/>
  <c r="D339" i="1"/>
  <c r="N314" i="1"/>
  <c r="N79" i="1"/>
  <c r="N267" i="1"/>
  <c r="N160" i="1"/>
  <c r="N113" i="1"/>
  <c r="N126" i="1"/>
  <c r="N288" i="1"/>
  <c r="N19" i="1"/>
  <c r="N53" i="1"/>
  <c r="N100" i="1"/>
  <c r="N32" i="1"/>
  <c r="N147" i="1"/>
  <c r="N115" i="1"/>
  <c r="N316" i="1"/>
  <c r="N55" i="1"/>
  <c r="N209" i="1"/>
  <c r="N149" i="1"/>
  <c r="N196" i="1"/>
  <c r="N269" i="1"/>
  <c r="N290" i="1"/>
  <c r="N303" i="1"/>
  <c r="N102" i="1"/>
  <c r="N175" i="1"/>
  <c r="N34" i="1"/>
  <c r="F329" i="1"/>
  <c r="N39" i="1"/>
  <c r="N120" i="1"/>
  <c r="N180" i="1"/>
  <c r="N201" i="1"/>
  <c r="N167" i="1"/>
  <c r="F334" i="1"/>
  <c r="N26" i="1"/>
  <c r="N28" i="1"/>
  <c r="N122" i="1"/>
  <c r="N169" i="1"/>
  <c r="N182" i="1"/>
  <c r="N203" i="1"/>
  <c r="F336" i="1"/>
  <c r="M591" i="3" l="1"/>
  <c r="M579" i="3"/>
  <c r="N479" i="3"/>
  <c r="N453" i="3"/>
  <c r="N530" i="3"/>
  <c r="N578" i="3" s="1"/>
  <c r="N528" i="3"/>
  <c r="N576" i="3" s="1"/>
  <c r="N526" i="3"/>
  <c r="N574" i="3" s="1"/>
  <c r="N524" i="3"/>
  <c r="N572" i="3" s="1"/>
  <c r="N522" i="3"/>
  <c r="N570" i="3" s="1"/>
  <c r="N520" i="3"/>
  <c r="N568" i="3" s="1"/>
  <c r="F531" i="3"/>
  <c r="N492" i="3"/>
  <c r="N505" i="3"/>
  <c r="N440" i="3"/>
  <c r="N427" i="3"/>
  <c r="M585" i="3"/>
  <c r="J592" i="3"/>
  <c r="N302" i="3"/>
  <c r="N315" i="3"/>
  <c r="N401" i="3"/>
  <c r="N561" i="3" s="1"/>
  <c r="M583" i="3"/>
  <c r="M566" i="3"/>
  <c r="M589" i="3"/>
  <c r="M553" i="3"/>
  <c r="M588" i="3"/>
  <c r="M582" i="3"/>
  <c r="H592" i="3"/>
  <c r="L592" i="3"/>
  <c r="N398" i="3"/>
  <c r="N558" i="3" s="1"/>
  <c r="N289" i="3"/>
  <c r="N341" i="3"/>
  <c r="N263" i="3"/>
  <c r="N367" i="3"/>
  <c r="N397" i="3"/>
  <c r="N557" i="3" s="1"/>
  <c r="N404" i="3"/>
  <c r="N564" i="3" s="1"/>
  <c r="M584" i="3"/>
  <c r="M586" i="3"/>
  <c r="M587" i="3"/>
  <c r="I592" i="3"/>
  <c r="G592" i="3"/>
  <c r="M581" i="3"/>
  <c r="F588" i="3"/>
  <c r="F569" i="3"/>
  <c r="D579" i="3"/>
  <c r="E579" i="3"/>
  <c r="N400" i="3"/>
  <c r="N560" i="3" s="1"/>
  <c r="N396" i="3"/>
  <c r="N556" i="3" s="1"/>
  <c r="N250" i="3"/>
  <c r="N328" i="3"/>
  <c r="N380" i="3"/>
  <c r="N237" i="3"/>
  <c r="N276" i="3"/>
  <c r="N354" i="3"/>
  <c r="F406" i="3"/>
  <c r="N395" i="3"/>
  <c r="N555" i="3" s="1"/>
  <c r="N399" i="3"/>
  <c r="N559" i="3" s="1"/>
  <c r="N403" i="3"/>
  <c r="N563" i="3" s="1"/>
  <c r="N405" i="3"/>
  <c r="N565" i="3" s="1"/>
  <c r="E582" i="3"/>
  <c r="E592" i="3" s="1"/>
  <c r="C592" i="3"/>
  <c r="F577" i="3"/>
  <c r="D590" i="3"/>
  <c r="F590" i="3" s="1"/>
  <c r="F576" i="3"/>
  <c r="D589" i="3"/>
  <c r="F589" i="3" s="1"/>
  <c r="D591" i="3"/>
  <c r="F591" i="3" s="1"/>
  <c r="D566" i="3"/>
  <c r="F566" i="3" s="1"/>
  <c r="F556" i="3"/>
  <c r="K592" i="3"/>
  <c r="M592" i="3" s="1"/>
  <c r="M580" i="3"/>
  <c r="N213" i="3"/>
  <c r="N552" i="3" s="1"/>
  <c r="N212" i="3"/>
  <c r="N551" i="3" s="1"/>
  <c r="N211" i="3"/>
  <c r="N550" i="3" s="1"/>
  <c r="N210" i="3"/>
  <c r="N549" i="3" s="1"/>
  <c r="N201" i="3"/>
  <c r="N188" i="3"/>
  <c r="N97" i="3"/>
  <c r="N214" i="3"/>
  <c r="N553" i="3" s="1"/>
  <c r="N175" i="3"/>
  <c r="N162" i="3"/>
  <c r="N136" i="3"/>
  <c r="N110" i="3"/>
  <c r="N84" i="3"/>
  <c r="N32" i="3"/>
  <c r="F214" i="3"/>
  <c r="N149" i="3"/>
  <c r="N123" i="3"/>
  <c r="N58" i="3"/>
  <c r="N45" i="3"/>
  <c r="N19" i="3"/>
  <c r="D582" i="3"/>
  <c r="F543" i="3"/>
  <c r="N205" i="3"/>
  <c r="N544" i="3" s="1"/>
  <c r="D584" i="3"/>
  <c r="F545" i="3"/>
  <c r="N207" i="3"/>
  <c r="N546" i="3" s="1"/>
  <c r="D586" i="3"/>
  <c r="F547" i="3"/>
  <c r="N209" i="3"/>
  <c r="N548" i="3" s="1"/>
  <c r="N203" i="3"/>
  <c r="N542" i="3" s="1"/>
  <c r="N71" i="3"/>
  <c r="N202" i="3"/>
  <c r="N541" i="3" s="1"/>
  <c r="D580" i="3"/>
  <c r="D553" i="3"/>
  <c r="F553" i="3" s="1"/>
  <c r="F541" i="3"/>
  <c r="N204" i="3"/>
  <c r="N543" i="3" s="1"/>
  <c r="D583" i="3"/>
  <c r="F544" i="3"/>
  <c r="N206" i="3"/>
  <c r="N545" i="3" s="1"/>
  <c r="D585" i="3"/>
  <c r="F546" i="3"/>
  <c r="N208" i="3"/>
  <c r="N547" i="3" s="1"/>
  <c r="D587" i="3"/>
  <c r="F548" i="3"/>
  <c r="D581" i="3"/>
  <c r="F542" i="3"/>
  <c r="N331" i="1"/>
  <c r="N335" i="1"/>
  <c r="N44" i="1"/>
  <c r="N206" i="1"/>
  <c r="N332" i="1"/>
  <c r="N328" i="1"/>
  <c r="N279" i="1"/>
  <c r="N112" i="1"/>
  <c r="N31" i="1"/>
  <c r="N334" i="1"/>
  <c r="N337" i="1"/>
  <c r="N300" i="1"/>
  <c r="N253" i="1"/>
  <c r="N327" i="1"/>
  <c r="N172" i="1"/>
  <c r="N266" i="1"/>
  <c r="N91" i="1"/>
  <c r="N326" i="1"/>
  <c r="N313" i="1"/>
  <c r="N159" i="1"/>
  <c r="F339" i="1"/>
  <c r="N330" i="1"/>
  <c r="N338" i="1"/>
  <c r="N125" i="1"/>
  <c r="N333" i="1"/>
  <c r="N336" i="1"/>
  <c r="N18" i="1"/>
  <c r="N232" i="1"/>
  <c r="N138" i="1"/>
  <c r="N219" i="1"/>
  <c r="N65" i="1"/>
  <c r="N185" i="1"/>
  <c r="N329" i="1"/>
  <c r="N78" i="1"/>
  <c r="F579" i="3" l="1"/>
  <c r="F585" i="3"/>
  <c r="F584" i="3"/>
  <c r="F581" i="3"/>
  <c r="F587" i="3"/>
  <c r="F583" i="3"/>
  <c r="F580" i="3"/>
  <c r="D592" i="3"/>
  <c r="F586" i="3"/>
  <c r="F582" i="3"/>
  <c r="N592" i="3" l="1"/>
  <c r="N590" i="3"/>
  <c r="N588" i="3"/>
  <c r="F592" i="3"/>
  <c r="N589" i="3"/>
  <c r="N591" i="3"/>
  <c r="N580" i="3"/>
  <c r="N583" i="3"/>
  <c r="N587" i="3"/>
  <c r="N581" i="3"/>
  <c r="N584" i="3"/>
  <c r="N585" i="3"/>
  <c r="N582" i="3"/>
  <c r="N586" i="3"/>
</calcChain>
</file>

<file path=xl/sharedStrings.xml><?xml version="1.0" encoding="utf-8"?>
<sst xmlns="http://schemas.openxmlformats.org/spreadsheetml/2006/main" count="1389" uniqueCount="138">
  <si>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</si>
  <si>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</si>
  <si>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</si>
  <si>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</si>
  <si>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</si>
  <si>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</si>
  <si>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</si>
  <si>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</si>
  <si>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</si>
  <si>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</si>
  <si>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</si>
  <si>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</si>
  <si>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</si>
  <si>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</si>
  <si>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</si>
  <si>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</si>
  <si>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</si>
  <si>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</si>
  <si>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</si>
  <si>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</si>
  <si>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</si>
  <si>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</si>
  <si>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</si>
  <si>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</si>
  <si>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</si>
  <si>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</si>
  <si>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</si>
  <si>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</si>
  <si>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</si>
  <si>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</si>
  <si>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</si>
  <si>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</si>
  <si>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</si>
  <si>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</si>
  <si>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</si>
  <si>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</si>
  <si>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</si>
  <si>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</si>
  <si>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</si>
  <si>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</si>
  <si>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</si>
  <si>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</si>
  <si>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</si>
  <si>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</si>
  <si>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</si>
  <si>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</si>
  <si>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</si>
  <si>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</si>
  <si>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</si>
  <si>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</si>
  <si>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</si>
  <si>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</si>
  <si>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</si>
  <si>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</si>
  <si>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</si>
  <si>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</si>
  <si>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</si>
  <si>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</si>
  <si>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</si>
  <si>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</si>
  <si>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</si>
  <si>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</si>
  <si>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</si>
  <si>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</si>
  <si>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</si>
  <si>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</si>
  <si>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</si>
  <si>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</si>
  <si>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</si>
  <si>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</si>
  <si>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</si>
  <si>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</si>
  <si>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</si>
  <si>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</si>
  <si>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</si>
  <si>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</si>
  <si>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</si>
  <si>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</si>
  <si>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</si>
  <si>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</si>
  <si>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</si>
  <si>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</si>
  <si>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</si>
  <si>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</si>
  <si>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</si>
  <si>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</si>
  <si>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</si>
  <si>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</si>
  <si>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</si>
  <si>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</si>
  <si>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</si>
  <si>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</si>
  <si>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</si>
  <si>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</si>
  <si>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</si>
  <si>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</si>
  <si>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</si>
  <si>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</si>
  <si>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</si>
  <si>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</si>
  <si>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</si>
  <si>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</si>
  <si>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1" type="noConversion"/>
  </si>
  <si>
    <t>商业险</t>
    <phoneticPr fontId="41" type="noConversion"/>
  </si>
  <si>
    <t>累计承保出租车台数</t>
    <phoneticPr fontId="41" type="noConversion"/>
  </si>
  <si>
    <t>保费合计</t>
    <phoneticPr fontId="41" type="noConversion"/>
  </si>
  <si>
    <t>累计支付赔款（万元）</t>
    <phoneticPr fontId="41" type="noConversion"/>
  </si>
  <si>
    <t>简单赔付率</t>
    <phoneticPr fontId="41" type="noConversion"/>
  </si>
  <si>
    <t>笔数</t>
    <phoneticPr fontId="41" type="noConversion"/>
  </si>
  <si>
    <t>保费（万元）</t>
    <phoneticPr fontId="41" type="noConversion"/>
  </si>
  <si>
    <t>阳光</t>
  </si>
  <si>
    <t>永城</t>
  </si>
  <si>
    <t>安华</t>
  </si>
  <si>
    <t>英大</t>
  </si>
  <si>
    <t>融盛</t>
  </si>
  <si>
    <t>合计</t>
    <phoneticPr fontId="41" type="noConversion"/>
  </si>
  <si>
    <t>公司</t>
    <phoneticPr fontId="20" type="noConversion"/>
  </si>
  <si>
    <t>公司</t>
    <phoneticPr fontId="20" type="noConversion"/>
  </si>
  <si>
    <t>亚太财险</t>
  </si>
  <si>
    <t>太平财险</t>
    <phoneticPr fontId="20" type="noConversion"/>
  </si>
  <si>
    <t>（2023年1月）</t>
    <phoneticPr fontId="20" type="noConversion"/>
  </si>
  <si>
    <t>2023年丹东市电销业务统计表</t>
    <phoneticPr fontId="20" type="noConversion"/>
  </si>
  <si>
    <t>2023年各财险公司摩托车交强险承保情况表</t>
    <phoneticPr fontId="20" type="noConversion"/>
  </si>
  <si>
    <t>财字3号表                                             （2023年9月）                                           单位：万元</t>
    <phoneticPr fontId="20" type="noConversion"/>
  </si>
  <si>
    <t>2023年9月县域财产保险业务统计表</t>
    <phoneticPr fontId="20" type="noConversion"/>
  </si>
  <si>
    <t>宽甸县1-9月财产保险业务统计表</t>
    <phoneticPr fontId="20" type="noConversion"/>
  </si>
  <si>
    <t>凤城市1-9月财产保险业务统计表</t>
    <phoneticPr fontId="20" type="noConversion"/>
  </si>
  <si>
    <t>东港市1-9月财产保险业务统计表</t>
    <phoneticPr fontId="20" type="noConversion"/>
  </si>
  <si>
    <t>1-9月“出租车”承保情况统计表</t>
    <phoneticPr fontId="41" type="noConversion"/>
  </si>
  <si>
    <t>2023年1-9月丹东市财产保险业务统计表</t>
    <phoneticPr fontId="20" type="noConversion"/>
  </si>
  <si>
    <t>（2023年9月）</t>
    <phoneticPr fontId="20" type="noConversion"/>
  </si>
  <si>
    <r>
      <t>2023年</t>
    </r>
    <r>
      <rPr>
        <b/>
        <u/>
        <sz val="20"/>
        <rFont val="仿宋_GB2312"/>
        <charset val="134"/>
      </rPr>
      <t xml:space="preserve">1-9月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</si>
  <si>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t>37.47</t>
  </si>
  <si>
    <t>318.95</t>
  </si>
  <si>
    <t>10.88</t>
  </si>
  <si>
    <t>129.45</t>
  </si>
  <si>
    <t>13.45</t>
  </si>
  <si>
    <t>148.63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</si>
</sst>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30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3" fillId="0" borderId="0" xfId="0" applyNumberFormat="1" applyFont="1" applyBorder="1" applyAlignment="1">
      <alignment horizontal="center" vertical="center"/>
    </xf>
    <xf numFmtId="0" fontId="44" fillId="0" borderId="0" xfId="0" applyFont="1" applyBorder="1">
      <alignment vertical="center"/>
    </xf>
    <xf numFmtId="0" fontId="45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2" fontId="49" fillId="0" borderId="4" xfId="0" applyNumberFormat="1" applyFont="1" applyBorder="1" applyAlignment="1">
      <alignment horizontal="center" vertical="center"/>
    </xf>
    <xf numFmtId="1" fontId="49" fillId="0" borderId="4" xfId="0" applyNumberFormat="1" applyFont="1" applyBorder="1" applyAlignment="1">
      <alignment horizontal="center" vertical="center"/>
    </xf>
    <xf numFmtId="180" fontId="49" fillId="3" borderId="4" xfId="0" applyNumberFormat="1" applyFont="1" applyFill="1" applyBorder="1" applyAlignment="1">
      <alignment horizontal="center" vertical="center"/>
    </xf>
    <xf numFmtId="180" fontId="49" fillId="0" borderId="4" xfId="0" applyNumberFormat="1" applyFont="1" applyBorder="1">
      <alignment vertical="center"/>
    </xf>
    <xf numFmtId="10" fontId="49" fillId="3" borderId="4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0" fontId="44" fillId="0" borderId="0" xfId="0" applyFont="1">
      <alignment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2" fillId="0" borderId="8" xfId="0" applyNumberFormat="1" applyFont="1" applyFill="1" applyBorder="1" applyAlignment="1">
      <alignment horizontal="right" vertical="center"/>
    </xf>
    <xf numFmtId="176" fontId="22" fillId="0" borderId="8" xfId="0" applyNumberFormat="1" applyFont="1" applyFill="1" applyBorder="1" applyAlignment="1">
      <alignment vertical="center"/>
    </xf>
    <xf numFmtId="176" fontId="23" fillId="0" borderId="24" xfId="0" applyNumberFormat="1" applyFont="1" applyFill="1" applyBorder="1" applyAlignment="1"/>
    <xf numFmtId="176" fontId="22" fillId="0" borderId="24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6" fontId="22" fillId="0" borderId="24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23" fillId="0" borderId="24" xfId="0" applyNumberFormat="1" applyFont="1" applyFill="1" applyBorder="1" applyAlignment="1">
      <alignment horizontal="right" vertical="center"/>
    </xf>
    <xf numFmtId="176" fontId="27" fillId="0" borderId="24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6" fontId="22" fillId="0" borderId="53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64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5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Fill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161925</xdr:rowOff>
    </xdr:to>
    <xdr:sp macro="" textlink="">
      <xdr:nvSpPr>
        <xdr:cNvPr id="10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161925</xdr:rowOff>
    </xdr:to>
    <xdr:sp macro="" textlink="">
      <xdr:nvSpPr>
        <xdr:cNvPr id="1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161925</xdr:rowOff>
    </xdr:to>
    <xdr:sp macro="" textlink="">
      <xdr:nvSpPr>
        <xdr:cNvPr id="13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161925</xdr:rowOff>
    </xdr:to>
    <xdr:sp macro="" textlink="">
      <xdr:nvSpPr>
        <xdr:cNvPr id="15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161925</xdr:rowOff>
    </xdr:to>
    <xdr:sp macro="" textlink="">
      <xdr:nvSpPr>
        <xdr:cNvPr id="16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284</xdr:row>
      <xdr:rowOff>19050</xdr:rowOff>
    </xdr:from>
    <xdr:to>
      <xdr:col>2</xdr:col>
      <xdr:colOff>9525</xdr:colOff>
      <xdr:row>286</xdr:row>
      <xdr:rowOff>161925</xdr:rowOff>
    </xdr:to>
    <xdr:sp macro="" textlink="">
      <xdr:nvSpPr>
        <xdr:cNvPr id="18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34" workbookViewId="0">
      <selection activeCell="F53" sqref="F53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9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9" customWidth="1"/>
    <col min="15" max="16384" width="9" style="8"/>
  </cols>
  <sheetData>
    <row r="1" spans="1:14" s="57" customFormat="1" ht="18.75">
      <c r="A1" s="224" t="s">
        <v>129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57" customFormat="1" ht="14.25" thickBot="1">
      <c r="B2" s="59" t="s">
        <v>0</v>
      </c>
      <c r="C2" s="58"/>
      <c r="D2" s="58"/>
      <c r="F2" s="154"/>
      <c r="G2" s="73" t="s">
        <v>130</v>
      </c>
      <c r="H2" s="58"/>
      <c r="I2" s="58"/>
      <c r="J2" s="58"/>
      <c r="K2" s="58"/>
      <c r="L2" s="59" t="s">
        <v>1</v>
      </c>
      <c r="N2" s="167"/>
    </row>
    <row r="3" spans="1:14" s="57" customFormat="1" ht="13.5" customHeight="1">
      <c r="A3" s="220" t="s">
        <v>116</v>
      </c>
      <c r="B3" s="164" t="s">
        <v>3</v>
      </c>
      <c r="C3" s="225" t="s">
        <v>4</v>
      </c>
      <c r="D3" s="225"/>
      <c r="E3" s="225"/>
      <c r="F3" s="226"/>
      <c r="G3" s="225" t="s">
        <v>5</v>
      </c>
      <c r="H3" s="225"/>
      <c r="I3" s="225" t="s">
        <v>6</v>
      </c>
      <c r="J3" s="225"/>
      <c r="K3" s="225"/>
      <c r="L3" s="225"/>
      <c r="M3" s="225"/>
      <c r="N3" s="228" t="s">
        <v>7</v>
      </c>
    </row>
    <row r="4" spans="1:14" s="57" customFormat="1">
      <c r="A4" s="221"/>
      <c r="B4" s="58" t="s">
        <v>8</v>
      </c>
      <c r="C4" s="227" t="s">
        <v>9</v>
      </c>
      <c r="D4" s="227" t="s">
        <v>10</v>
      </c>
      <c r="E4" s="227" t="s">
        <v>11</v>
      </c>
      <c r="F4" s="195" t="s">
        <v>12</v>
      </c>
      <c r="G4" s="227" t="s">
        <v>13</v>
      </c>
      <c r="H4" s="227" t="s">
        <v>14</v>
      </c>
      <c r="I4" s="197" t="s">
        <v>13</v>
      </c>
      <c r="J4" s="227" t="s">
        <v>15</v>
      </c>
      <c r="K4" s="227"/>
      <c r="L4" s="227"/>
      <c r="M4" s="198" t="s">
        <v>12</v>
      </c>
      <c r="N4" s="229"/>
    </row>
    <row r="5" spans="1:14" s="57" customFormat="1" ht="14.25" thickBot="1">
      <c r="A5" s="223"/>
      <c r="B5" s="165" t="s">
        <v>16</v>
      </c>
      <c r="C5" s="227"/>
      <c r="D5" s="227"/>
      <c r="E5" s="227"/>
      <c r="F5" s="196" t="s">
        <v>17</v>
      </c>
      <c r="G5" s="227"/>
      <c r="H5" s="227"/>
      <c r="I5" s="33" t="s">
        <v>18</v>
      </c>
      <c r="J5" s="197" t="s">
        <v>9</v>
      </c>
      <c r="K5" s="197" t="s">
        <v>10</v>
      </c>
      <c r="L5" s="197" t="s">
        <v>11</v>
      </c>
      <c r="M5" s="199" t="s">
        <v>17</v>
      </c>
      <c r="N5" s="194" t="s">
        <v>17</v>
      </c>
    </row>
    <row r="6" spans="1:14" s="57" customFormat="1" ht="13.5" customHeight="1">
      <c r="A6" s="220" t="s">
        <v>2</v>
      </c>
      <c r="B6" s="197" t="s">
        <v>19</v>
      </c>
      <c r="C6" s="74">
        <v>3986.6638939999993</v>
      </c>
      <c r="D6" s="74">
        <v>29511.367186999996</v>
      </c>
      <c r="E6" s="71">
        <v>26744.228535999999</v>
      </c>
      <c r="F6" s="155">
        <f t="shared" ref="F6:F27" si="0">(D6-E6)/E6*100</f>
        <v>10.346675909066489</v>
      </c>
      <c r="G6" s="72">
        <v>213612</v>
      </c>
      <c r="H6" s="72">
        <v>24544341.59</v>
      </c>
      <c r="I6" s="72">
        <v>27015</v>
      </c>
      <c r="J6" s="71">
        <v>2885.5641339999984</v>
      </c>
      <c r="K6" s="71">
        <v>18723.594133999999</v>
      </c>
      <c r="L6" s="71">
        <v>12922.008855</v>
      </c>
      <c r="M6" s="31">
        <f t="shared" ref="M6:M18" si="1">(K6-L6)/L6*100</f>
        <v>44.896930067921694</v>
      </c>
      <c r="N6" s="168">
        <f t="shared" ref="N6:N18" si="2">D6/D327*100</f>
        <v>38.251399916806463</v>
      </c>
    </row>
    <row r="7" spans="1:14" s="57" customFormat="1" ht="13.5" customHeight="1">
      <c r="A7" s="221"/>
      <c r="B7" s="197" t="s">
        <v>20</v>
      </c>
      <c r="C7" s="74">
        <v>1253.7203680000002</v>
      </c>
      <c r="D7" s="74">
        <v>9214.3491169999998</v>
      </c>
      <c r="E7" s="72">
        <v>8585.5038879999993</v>
      </c>
      <c r="F7" s="155">
        <f t="shared" si="0"/>
        <v>7.3244999618361426</v>
      </c>
      <c r="G7" s="72">
        <v>119435</v>
      </c>
      <c r="H7" s="72">
        <v>2388700</v>
      </c>
      <c r="I7" s="72">
        <v>15457</v>
      </c>
      <c r="J7" s="71">
        <v>1215.7086529999997</v>
      </c>
      <c r="K7" s="71">
        <v>7397.5186530000001</v>
      </c>
      <c r="L7" s="71">
        <v>4831.2216470000003</v>
      </c>
      <c r="M7" s="31">
        <f t="shared" si="1"/>
        <v>53.11900785163872</v>
      </c>
      <c r="N7" s="168">
        <f t="shared" si="2"/>
        <v>37.906454617046926</v>
      </c>
    </row>
    <row r="8" spans="1:14" s="57" customFormat="1" ht="13.5" customHeight="1">
      <c r="A8" s="221"/>
      <c r="B8" s="197" t="s">
        <v>21</v>
      </c>
      <c r="C8" s="74">
        <v>152.64189100000021</v>
      </c>
      <c r="D8" s="74">
        <v>2354.4056110000001</v>
      </c>
      <c r="E8" s="72">
        <v>1264.157719</v>
      </c>
      <c r="F8" s="155">
        <f t="shared" si="0"/>
        <v>86.243027718284253</v>
      </c>
      <c r="G8" s="72">
        <v>1228</v>
      </c>
      <c r="H8" s="72">
        <v>1590151.92</v>
      </c>
      <c r="I8" s="72">
        <v>243</v>
      </c>
      <c r="J8" s="71">
        <v>1109.3649519999999</v>
      </c>
      <c r="K8" s="71">
        <v>1449.1549519999999</v>
      </c>
      <c r="L8" s="71">
        <v>481.11290200000008</v>
      </c>
      <c r="M8" s="31">
        <f t="shared" si="1"/>
        <v>201.20891499184935</v>
      </c>
      <c r="N8" s="168">
        <f t="shared" si="2"/>
        <v>53.701024161714194</v>
      </c>
    </row>
    <row r="9" spans="1:14" s="57" customFormat="1" ht="13.5" customHeight="1">
      <c r="A9" s="221"/>
      <c r="B9" s="197" t="s">
        <v>22</v>
      </c>
      <c r="C9" s="74">
        <v>188.40752999999995</v>
      </c>
      <c r="D9" s="74">
        <v>1665.8681609999999</v>
      </c>
      <c r="E9" s="72">
        <v>656.29857000000004</v>
      </c>
      <c r="F9" s="155">
        <f t="shared" si="0"/>
        <v>153.82779075688063</v>
      </c>
      <c r="G9" s="72">
        <v>127362</v>
      </c>
      <c r="H9" s="72">
        <v>707749.67</v>
      </c>
      <c r="I9" s="72">
        <v>2341</v>
      </c>
      <c r="J9" s="71">
        <v>23.61496600000001</v>
      </c>
      <c r="K9" s="71">
        <v>273.08496600000001</v>
      </c>
      <c r="L9" s="71">
        <v>316.31917299999998</v>
      </c>
      <c r="M9" s="31">
        <f t="shared" si="1"/>
        <v>-13.667905928674129</v>
      </c>
      <c r="N9" s="168">
        <f t="shared" si="2"/>
        <v>54.932518910271853</v>
      </c>
    </row>
    <row r="10" spans="1:14" s="57" customFormat="1" ht="13.5" customHeight="1">
      <c r="A10" s="221"/>
      <c r="B10" s="197" t="s">
        <v>23</v>
      </c>
      <c r="C10" s="74">
        <v>3.7731279999999998</v>
      </c>
      <c r="D10" s="74">
        <v>113.742048</v>
      </c>
      <c r="E10" s="72">
        <v>134.279358</v>
      </c>
      <c r="F10" s="155">
        <f t="shared" si="0"/>
        <v>-15.294465438239587</v>
      </c>
      <c r="G10" s="72">
        <v>1176</v>
      </c>
      <c r="H10" s="72">
        <v>101728.2</v>
      </c>
      <c r="I10" s="72">
        <v>39</v>
      </c>
      <c r="J10" s="71">
        <v>5.8435449999999918</v>
      </c>
      <c r="K10" s="71">
        <v>43.013544999999993</v>
      </c>
      <c r="L10" s="71">
        <v>26.153490999999999</v>
      </c>
      <c r="M10" s="31">
        <f t="shared" si="1"/>
        <v>64.465787760417896</v>
      </c>
      <c r="N10" s="168">
        <f t="shared" si="2"/>
        <v>29.581590732593867</v>
      </c>
    </row>
    <row r="11" spans="1:14" s="57" customFormat="1" ht="13.5" customHeight="1">
      <c r="A11" s="221"/>
      <c r="B11" s="197" t="s">
        <v>24</v>
      </c>
      <c r="C11" s="74">
        <v>1048.5786430000003</v>
      </c>
      <c r="D11" s="74">
        <v>4947.7582520000005</v>
      </c>
      <c r="E11" s="72">
        <v>5143.4054070000002</v>
      </c>
      <c r="F11" s="155">
        <f t="shared" si="0"/>
        <v>-3.8038447199540313</v>
      </c>
      <c r="G11" s="72">
        <v>15550</v>
      </c>
      <c r="H11" s="72">
        <v>4907881.2300000004</v>
      </c>
      <c r="I11" s="72">
        <v>806</v>
      </c>
      <c r="J11" s="71">
        <v>132.01323899999988</v>
      </c>
      <c r="K11" s="71">
        <v>1413.903239</v>
      </c>
      <c r="L11" s="71">
        <v>2153.658578</v>
      </c>
      <c r="M11" s="31">
        <f t="shared" si="1"/>
        <v>-34.34877498953319</v>
      </c>
      <c r="N11" s="168">
        <f t="shared" si="2"/>
        <v>48.380280226210118</v>
      </c>
    </row>
    <row r="12" spans="1:14" s="57" customFormat="1" ht="13.5" customHeight="1">
      <c r="A12" s="221"/>
      <c r="B12" s="197" t="s">
        <v>25</v>
      </c>
      <c r="C12" s="74">
        <v>311.42388799999935</v>
      </c>
      <c r="D12" s="74">
        <v>10232.441151999999</v>
      </c>
      <c r="E12" s="74">
        <v>8152.4525530000001</v>
      </c>
      <c r="F12" s="155">
        <f t="shared" si="0"/>
        <v>25.513654761898486</v>
      </c>
      <c r="G12" s="74">
        <v>2604</v>
      </c>
      <c r="H12" s="74">
        <v>453789.47</v>
      </c>
      <c r="I12" s="74">
        <v>3062</v>
      </c>
      <c r="J12" s="71">
        <v>113.02056099999936</v>
      </c>
      <c r="K12" s="71">
        <v>4559.5305609999996</v>
      </c>
      <c r="L12" s="71">
        <v>3160.4205510000002</v>
      </c>
      <c r="M12" s="31">
        <f t="shared" si="1"/>
        <v>44.269741555670556</v>
      </c>
      <c r="N12" s="168">
        <f t="shared" si="2"/>
        <v>40.751419106348465</v>
      </c>
    </row>
    <row r="13" spans="1:14" s="58" customFormat="1" ht="13.5" customHeight="1">
      <c r="A13" s="221"/>
      <c r="B13" s="197" t="s">
        <v>26</v>
      </c>
      <c r="C13" s="74">
        <v>592.98319700000002</v>
      </c>
      <c r="D13" s="74">
        <v>5138.0789210000003</v>
      </c>
      <c r="E13" s="72">
        <v>4573.7771109999994</v>
      </c>
      <c r="F13" s="155">
        <f t="shared" si="0"/>
        <v>12.337763653651747</v>
      </c>
      <c r="G13" s="72">
        <v>314406</v>
      </c>
      <c r="H13" s="72">
        <v>43820939.049999997</v>
      </c>
      <c r="I13" s="72">
        <v>42514</v>
      </c>
      <c r="J13" s="71">
        <v>250.00812500000029</v>
      </c>
      <c r="K13" s="71">
        <v>2333.8001180000001</v>
      </c>
      <c r="L13" s="71">
        <v>2977.2826749999999</v>
      </c>
      <c r="M13" s="31">
        <f t="shared" si="1"/>
        <v>-21.613082372166755</v>
      </c>
      <c r="N13" s="168">
        <f t="shared" si="2"/>
        <v>31.881538244183826</v>
      </c>
    </row>
    <row r="14" spans="1:14" s="58" customFormat="1" ht="13.5" customHeight="1">
      <c r="A14" s="221"/>
      <c r="B14" s="197" t="s">
        <v>27</v>
      </c>
      <c r="C14" s="74">
        <v>22.52</v>
      </c>
      <c r="D14" s="74">
        <v>465.23</v>
      </c>
      <c r="E14" s="72">
        <v>187.99037700000002</v>
      </c>
      <c r="F14" s="155">
        <f t="shared" si="0"/>
        <v>147.47543327709798</v>
      </c>
      <c r="G14" s="72">
        <v>240</v>
      </c>
      <c r="H14" s="72">
        <v>210494.06999999285</v>
      </c>
      <c r="I14" s="72">
        <v>4</v>
      </c>
      <c r="J14" s="76">
        <v>6.3752000000000066</v>
      </c>
      <c r="K14" s="71">
        <v>120.38023000000001</v>
      </c>
      <c r="L14" s="71">
        <v>209.18326000000002</v>
      </c>
      <c r="M14" s="31">
        <f t="shared" si="1"/>
        <v>-42.452264105645931</v>
      </c>
      <c r="N14" s="168">
        <f t="shared" si="2"/>
        <v>23.05194421491338</v>
      </c>
    </row>
    <row r="15" spans="1:14" s="58" customFormat="1" ht="13.5" customHeight="1">
      <c r="A15" s="221"/>
      <c r="B15" s="14" t="s">
        <v>28</v>
      </c>
      <c r="C15" s="74">
        <v>0</v>
      </c>
      <c r="D15" s="74">
        <v>209.06004099999998</v>
      </c>
      <c r="E15" s="75">
        <v>123.91130200000001</v>
      </c>
      <c r="F15" s="155">
        <f t="shared" si="0"/>
        <v>68.717491968569561</v>
      </c>
      <c r="G15" s="75">
        <v>66</v>
      </c>
      <c r="H15" s="75">
        <v>38201.379999999997</v>
      </c>
      <c r="I15" s="75">
        <v>0</v>
      </c>
      <c r="J15" s="76">
        <v>0</v>
      </c>
      <c r="K15" s="71">
        <v>0</v>
      </c>
      <c r="L15" s="71">
        <v>0</v>
      </c>
      <c r="M15" s="31">
        <v>0</v>
      </c>
      <c r="N15" s="168">
        <f t="shared" si="2"/>
        <v>67.86196946933245</v>
      </c>
    </row>
    <row r="16" spans="1:14" s="58" customFormat="1" ht="13.5" customHeight="1">
      <c r="A16" s="221"/>
      <c r="B16" s="14" t="s">
        <v>29</v>
      </c>
      <c r="C16" s="74">
        <v>18.053584999999984</v>
      </c>
      <c r="D16" s="74">
        <v>132.87791799999999</v>
      </c>
      <c r="E16" s="75">
        <v>6.3801629999999996</v>
      </c>
      <c r="F16" s="155">
        <f t="shared" si="0"/>
        <v>1982.6727781092743</v>
      </c>
      <c r="G16" s="75">
        <v>21</v>
      </c>
      <c r="H16" s="75">
        <v>61850.38</v>
      </c>
      <c r="I16" s="75">
        <v>0</v>
      </c>
      <c r="J16" s="76">
        <v>0</v>
      </c>
      <c r="K16" s="71">
        <v>0</v>
      </c>
      <c r="L16" s="71">
        <v>0</v>
      </c>
      <c r="M16" s="31">
        <v>0</v>
      </c>
      <c r="N16" s="168">
        <f t="shared" si="2"/>
        <v>51.49837545426189</v>
      </c>
    </row>
    <row r="17" spans="1:14" s="58" customFormat="1" ht="13.5" customHeight="1">
      <c r="A17" s="221"/>
      <c r="B17" s="14" t="s">
        <v>30</v>
      </c>
      <c r="C17" s="74">
        <v>4.4672480000000263</v>
      </c>
      <c r="D17" s="74">
        <v>122.62953600000003</v>
      </c>
      <c r="E17" s="75">
        <v>57.043126000000015</v>
      </c>
      <c r="F17" s="155">
        <f t="shared" si="0"/>
        <v>114.97688608439867</v>
      </c>
      <c r="G17" s="75">
        <v>152</v>
      </c>
      <c r="H17" s="75">
        <v>110342.31999999999</v>
      </c>
      <c r="I17" s="75">
        <v>4</v>
      </c>
      <c r="J17" s="76">
        <v>6.3752000000000066</v>
      </c>
      <c r="K17" s="71">
        <v>120.38023000000001</v>
      </c>
      <c r="L17" s="71">
        <v>209.18326000000002</v>
      </c>
      <c r="M17" s="31">
        <f t="shared" si="1"/>
        <v>-42.452264105645931</v>
      </c>
      <c r="N17" s="168">
        <f t="shared" si="2"/>
        <v>11.089501377488943</v>
      </c>
    </row>
    <row r="18" spans="1:14" s="58" customFormat="1" ht="13.5" customHeight="1" thickBot="1">
      <c r="A18" s="222"/>
      <c r="B18" s="15" t="s">
        <v>31</v>
      </c>
      <c r="C18" s="16">
        <f>C6+C8+C9+C10+C11+C12+C13+C14</f>
        <v>6306.9921709999981</v>
      </c>
      <c r="D18" s="16">
        <f t="shared" ref="D18:L18" si="3">D6+D8+D9+D10+D11+D12+D13+D14</f>
        <v>54428.891331999999</v>
      </c>
      <c r="E18" s="16">
        <f t="shared" si="3"/>
        <v>46856.589631000003</v>
      </c>
      <c r="F18" s="156">
        <f t="shared" si="0"/>
        <v>16.160590774174082</v>
      </c>
      <c r="G18" s="16">
        <f t="shared" si="3"/>
        <v>676178</v>
      </c>
      <c r="H18" s="16">
        <f t="shared" si="3"/>
        <v>76337075.199999988</v>
      </c>
      <c r="I18" s="16">
        <f t="shared" si="3"/>
        <v>76024</v>
      </c>
      <c r="J18" s="16">
        <f t="shared" si="3"/>
        <v>4525.8047219999989</v>
      </c>
      <c r="K18" s="16">
        <f t="shared" si="3"/>
        <v>28916.461744999997</v>
      </c>
      <c r="L18" s="16">
        <f t="shared" si="3"/>
        <v>22246.139485</v>
      </c>
      <c r="M18" s="16">
        <f t="shared" si="1"/>
        <v>29.984178893140644</v>
      </c>
      <c r="N18" s="169">
        <f t="shared" si="2"/>
        <v>39.320700907890235</v>
      </c>
    </row>
    <row r="19" spans="1:14" s="57" customFormat="1" ht="14.25" thickTop="1">
      <c r="A19" s="234" t="s">
        <v>32</v>
      </c>
      <c r="B19" s="18" t="s">
        <v>19</v>
      </c>
      <c r="C19" s="21">
        <v>1110.8075839999999</v>
      </c>
      <c r="D19" s="21">
        <v>9976.3008929999996</v>
      </c>
      <c r="E19" s="20">
        <v>9336.1616450000001</v>
      </c>
      <c r="F19" s="157">
        <f t="shared" si="0"/>
        <v>6.856557034258584</v>
      </c>
      <c r="G19" s="20">
        <v>67979</v>
      </c>
      <c r="H19" s="20">
        <v>8957454.5720189996</v>
      </c>
      <c r="I19" s="20">
        <v>10905</v>
      </c>
      <c r="J19" s="20">
        <v>659.97804199999905</v>
      </c>
      <c r="K19" s="20">
        <v>6170.4117969999998</v>
      </c>
      <c r="L19" s="22">
        <v>4035.0359539999999</v>
      </c>
      <c r="M19" s="111">
        <f t="shared" ref="M19:M31" si="4">(K19-L19)/L19*100</f>
        <v>52.920862845922478</v>
      </c>
      <c r="N19" s="170">
        <f t="shared" ref="N19:N31" si="5">D19/D327*100</f>
        <v>12.930863986424788</v>
      </c>
    </row>
    <row r="20" spans="1:14" s="57" customFormat="1">
      <c r="A20" s="235"/>
      <c r="B20" s="197" t="s">
        <v>20</v>
      </c>
      <c r="C20" s="21">
        <v>350.76480299999997</v>
      </c>
      <c r="D20" s="21">
        <v>3073.1511230000001</v>
      </c>
      <c r="E20" s="20">
        <v>2974.8396499999999</v>
      </c>
      <c r="F20" s="155">
        <f t="shared" si="0"/>
        <v>3.3047654518118383</v>
      </c>
      <c r="G20" s="20">
        <v>34356</v>
      </c>
      <c r="H20" s="20">
        <v>685060</v>
      </c>
      <c r="I20" s="20">
        <v>5842</v>
      </c>
      <c r="J20" s="20">
        <v>254.360071</v>
      </c>
      <c r="K20" s="20">
        <v>2275.9656610000002</v>
      </c>
      <c r="L20" s="22">
        <v>1237.5345110000001</v>
      </c>
      <c r="M20" s="31">
        <f t="shared" si="4"/>
        <v>83.911288191946028</v>
      </c>
      <c r="N20" s="168">
        <f t="shared" si="5"/>
        <v>12.642484248877011</v>
      </c>
    </row>
    <row r="21" spans="1:14" s="57" customFormat="1">
      <c r="A21" s="235"/>
      <c r="B21" s="197" t="s">
        <v>21</v>
      </c>
      <c r="C21" s="21">
        <v>2.5959850000000002</v>
      </c>
      <c r="D21" s="21">
        <v>102.473303</v>
      </c>
      <c r="E21" s="20">
        <v>92.704249000000004</v>
      </c>
      <c r="F21" s="155">
        <f t="shared" si="0"/>
        <v>10.537870815392719</v>
      </c>
      <c r="G21" s="20">
        <v>169</v>
      </c>
      <c r="H21" s="20">
        <v>142584.38977899999</v>
      </c>
      <c r="I21" s="20">
        <v>10</v>
      </c>
      <c r="J21" s="20"/>
      <c r="K21" s="20">
        <v>80.726961000000003</v>
      </c>
      <c r="L21" s="22">
        <v>22.760467999999999</v>
      </c>
      <c r="M21" s="31">
        <f t="shared" si="4"/>
        <v>254.68058477532182</v>
      </c>
      <c r="N21" s="168">
        <f t="shared" si="5"/>
        <v>2.3372868696130791</v>
      </c>
    </row>
    <row r="22" spans="1:14" s="57" customFormat="1">
      <c r="A22" s="235"/>
      <c r="B22" s="197" t="s">
        <v>22</v>
      </c>
      <c r="C22" s="21">
        <v>43.330964999999999</v>
      </c>
      <c r="D22" s="21">
        <v>421.66968400000002</v>
      </c>
      <c r="E22" s="20">
        <v>263.92112500000002</v>
      </c>
      <c r="F22" s="155">
        <f t="shared" si="0"/>
        <v>59.77109979354627</v>
      </c>
      <c r="G22" s="20">
        <v>22307</v>
      </c>
      <c r="H22" s="20">
        <v>155794.59</v>
      </c>
      <c r="I22" s="20">
        <v>24</v>
      </c>
      <c r="J22" s="20">
        <v>1.4095</v>
      </c>
      <c r="K22" s="20">
        <v>23.132912000000001</v>
      </c>
      <c r="L22" s="22">
        <v>36.453128</v>
      </c>
      <c r="M22" s="31">
        <f t="shared" si="4"/>
        <v>-36.540666688466345</v>
      </c>
      <c r="N22" s="168">
        <f t="shared" si="5"/>
        <v>13.904688517675776</v>
      </c>
    </row>
    <row r="23" spans="1:14" s="57" customFormat="1">
      <c r="A23" s="235"/>
      <c r="B23" s="197" t="s">
        <v>23</v>
      </c>
      <c r="C23" s="21">
        <v>0.30124000000000001</v>
      </c>
      <c r="D23" s="21">
        <v>1.2819769999999999</v>
      </c>
      <c r="E23" s="20">
        <v>1.03277</v>
      </c>
      <c r="F23" s="155">
        <f t="shared" si="0"/>
        <v>24.129961172381069</v>
      </c>
      <c r="G23" s="20">
        <v>12</v>
      </c>
      <c r="H23" s="20">
        <v>1406.5050000000001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168">
        <f t="shared" si="5"/>
        <v>0.33341160643246454</v>
      </c>
    </row>
    <row r="24" spans="1:14" s="57" customFormat="1">
      <c r="A24" s="235"/>
      <c r="B24" s="197" t="s">
        <v>24</v>
      </c>
      <c r="C24" s="21">
        <v>64.230171999999996</v>
      </c>
      <c r="D24" s="21">
        <v>289.32042200000001</v>
      </c>
      <c r="E24" s="20">
        <v>272.58745199999998</v>
      </c>
      <c r="F24" s="155">
        <f t="shared" si="0"/>
        <v>6.1385694305547212</v>
      </c>
      <c r="G24" s="20">
        <v>13951</v>
      </c>
      <c r="H24" s="20">
        <v>624005.74148299999</v>
      </c>
      <c r="I24" s="20">
        <v>94</v>
      </c>
      <c r="J24" s="20">
        <v>61.969093999999998</v>
      </c>
      <c r="K24" s="20">
        <v>223.83334400000001</v>
      </c>
      <c r="L24" s="22">
        <v>113.411948</v>
      </c>
      <c r="M24" s="31">
        <f t="shared" si="4"/>
        <v>97.363106751327493</v>
      </c>
      <c r="N24" s="168">
        <f t="shared" si="5"/>
        <v>2.8290394111044708</v>
      </c>
    </row>
    <row r="25" spans="1:14" s="57" customFormat="1">
      <c r="A25" s="235"/>
      <c r="B25" s="197" t="s">
        <v>25</v>
      </c>
      <c r="C25" s="20">
        <v>6.2808000000000002</v>
      </c>
      <c r="D25" s="20">
        <v>2042.2625660000001</v>
      </c>
      <c r="E25" s="20">
        <v>1356.2855850000001</v>
      </c>
      <c r="F25" s="155">
        <f t="shared" si="0"/>
        <v>50.577620862939419</v>
      </c>
      <c r="G25" s="22">
        <v>893</v>
      </c>
      <c r="H25" s="22">
        <v>106822.60797</v>
      </c>
      <c r="I25" s="22">
        <v>2153</v>
      </c>
      <c r="J25" s="22">
        <v>37.725028999999999</v>
      </c>
      <c r="K25" s="22">
        <v>254.84288000000001</v>
      </c>
      <c r="L25" s="22">
        <v>31.608944999999999</v>
      </c>
      <c r="M25" s="31">
        <v>0</v>
      </c>
      <c r="N25" s="168">
        <f t="shared" si="5"/>
        <v>8.1334548145440095</v>
      </c>
    </row>
    <row r="26" spans="1:14" s="58" customFormat="1">
      <c r="A26" s="235"/>
      <c r="B26" s="197" t="s">
        <v>26</v>
      </c>
      <c r="C26" s="20">
        <v>1550.47</v>
      </c>
      <c r="D26" s="20">
        <v>3833.76</v>
      </c>
      <c r="E26" s="20">
        <v>8374.7099999999991</v>
      </c>
      <c r="F26" s="155">
        <f t="shared" si="0"/>
        <v>-54.222176051469241</v>
      </c>
      <c r="G26" s="20">
        <v>141223</v>
      </c>
      <c r="H26" s="20">
        <v>36462556.810000002</v>
      </c>
      <c r="I26" s="20">
        <v>28724</v>
      </c>
      <c r="J26" s="20">
        <v>729.35590900000102</v>
      </c>
      <c r="K26" s="20">
        <v>4830.165164</v>
      </c>
      <c r="L26" s="22">
        <v>4104.8362820000002</v>
      </c>
      <c r="M26" s="31">
        <f t="shared" si="4"/>
        <v>17.670105021742735</v>
      </c>
      <c r="N26" s="168">
        <f t="shared" si="5"/>
        <v>23.788300634983997</v>
      </c>
    </row>
    <row r="27" spans="1:14" s="58" customFormat="1">
      <c r="A27" s="235"/>
      <c r="B27" s="197" t="s">
        <v>27</v>
      </c>
      <c r="C27" s="139">
        <v>0.49</v>
      </c>
      <c r="D27" s="139">
        <v>24.07</v>
      </c>
      <c r="E27" s="20">
        <v>46.63</v>
      </c>
      <c r="F27" s="155">
        <f t="shared" si="0"/>
        <v>-48.380870684108942</v>
      </c>
      <c r="G27" s="20">
        <v>87</v>
      </c>
      <c r="H27" s="20">
        <v>6096.08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68">
        <f t="shared" si="5"/>
        <v>1.1926580342045119</v>
      </c>
    </row>
    <row r="28" spans="1:14" s="58" customFormat="1">
      <c r="A28" s="235"/>
      <c r="B28" s="14" t="s">
        <v>28</v>
      </c>
      <c r="C28" s="40"/>
      <c r="D28" s="40">
        <v>4.943397</v>
      </c>
      <c r="E28" s="40">
        <v>34.456414000000002</v>
      </c>
      <c r="F28" s="155">
        <v>0</v>
      </c>
      <c r="G28" s="40">
        <v>4</v>
      </c>
      <c r="H28" s="40">
        <v>262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68">
        <f t="shared" si="5"/>
        <v>1.6046522074909075</v>
      </c>
    </row>
    <row r="29" spans="1:14" s="58" customFormat="1">
      <c r="A29" s="235"/>
      <c r="B29" s="14" t="s">
        <v>29</v>
      </c>
      <c r="C29" s="40">
        <v>0.48952800000000002</v>
      </c>
      <c r="D29" s="40">
        <v>15.559773</v>
      </c>
      <c r="E29" s="40">
        <v>11.594763</v>
      </c>
      <c r="F29" s="155">
        <f>(D29-E29)/E29*100</f>
        <v>34.196559256967987</v>
      </c>
      <c r="G29" s="40">
        <v>81</v>
      </c>
      <c r="H29" s="40">
        <v>5695.3959880000002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68">
        <f t="shared" si="5"/>
        <v>6.0303701623100912</v>
      </c>
    </row>
    <row r="30" spans="1:14" s="58" customFormat="1">
      <c r="A30" s="235"/>
      <c r="B30" s="14" t="s">
        <v>30</v>
      </c>
      <c r="C30" s="139"/>
      <c r="D30" s="139">
        <v>3.5700940000000001</v>
      </c>
      <c r="E30" s="40">
        <v>0.57999999999999996</v>
      </c>
      <c r="F30" s="155">
        <v>0</v>
      </c>
      <c r="G30" s="40">
        <v>2</v>
      </c>
      <c r="H30" s="20">
        <v>138.68704299999999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168">
        <f t="shared" si="5"/>
        <v>0.32284687378059557</v>
      </c>
    </row>
    <row r="31" spans="1:14" s="58" customFormat="1" ht="14.25" thickBot="1">
      <c r="A31" s="236"/>
      <c r="B31" s="15" t="s">
        <v>31</v>
      </c>
      <c r="C31" s="16">
        <f>C19+C21+C22+C23+C24+C25+C26+C27</f>
        <v>2778.506746</v>
      </c>
      <c r="D31" s="16">
        <f>D19+D21+D22+D23+D24+D25+D26+D27</f>
        <v>16691.138845000001</v>
      </c>
      <c r="E31" s="16">
        <f>E19+E21+E22+E23+E24+E25+E26+E27</f>
        <v>19744.032825999999</v>
      </c>
      <c r="F31" s="156">
        <f t="shared" ref="F31:F40" si="6">(D31-E31)/E31*100</f>
        <v>-15.462362770081011</v>
      </c>
      <c r="G31" s="16">
        <f t="shared" ref="G31:L31" si="7">G19+G21+G22+G23+G24+G25+G26+G27</f>
        <v>246621</v>
      </c>
      <c r="H31" s="16">
        <f t="shared" si="7"/>
        <v>46456721.296250999</v>
      </c>
      <c r="I31" s="16">
        <f t="shared" si="7"/>
        <v>41910</v>
      </c>
      <c r="J31" s="16">
        <f t="shared" si="7"/>
        <v>1490.437574</v>
      </c>
      <c r="K31" s="16">
        <f t="shared" si="7"/>
        <v>11583.113057999999</v>
      </c>
      <c r="L31" s="16">
        <f t="shared" si="7"/>
        <v>8344.1067250000015</v>
      </c>
      <c r="M31" s="16">
        <f t="shared" si="4"/>
        <v>38.817891953557158</v>
      </c>
      <c r="N31" s="169">
        <f t="shared" si="5"/>
        <v>12.05806810087376</v>
      </c>
    </row>
    <row r="32" spans="1:14" s="57" customFormat="1" ht="14.25" thickTop="1">
      <c r="A32" s="234" t="s">
        <v>33</v>
      </c>
      <c r="B32" s="18" t="s">
        <v>19</v>
      </c>
      <c r="C32" s="205">
        <v>2058.1902380000029</v>
      </c>
      <c r="D32" s="205">
        <v>18559.676470000002</v>
      </c>
      <c r="E32" s="206">
        <v>17055.995161000003</v>
      </c>
      <c r="F32" s="207">
        <f t="shared" si="6"/>
        <v>8.816145260396743</v>
      </c>
      <c r="G32" s="208">
        <v>136644</v>
      </c>
      <c r="H32" s="205">
        <v>27537886.051600002</v>
      </c>
      <c r="I32" s="208">
        <v>7974</v>
      </c>
      <c r="J32" s="205">
        <v>1985.1499939999994</v>
      </c>
      <c r="K32" s="205">
        <v>10776.227541</v>
      </c>
      <c r="L32" s="205">
        <v>9141.5006809999995</v>
      </c>
      <c r="M32" s="111">
        <f t="shared" ref="M32:M40" si="8">(K32-L32)/L32*100</f>
        <v>17.882478129632169</v>
      </c>
      <c r="N32" s="170">
        <f t="shared" ref="N32:N44" si="9">D32/D327*100</f>
        <v>24.056276433483728</v>
      </c>
    </row>
    <row r="33" spans="1:14" s="57" customFormat="1">
      <c r="A33" s="235"/>
      <c r="B33" s="197" t="s">
        <v>20</v>
      </c>
      <c r="C33" s="99">
        <v>665.85606300000018</v>
      </c>
      <c r="D33" s="99">
        <v>5677.3674280000005</v>
      </c>
      <c r="E33" s="91">
        <v>5183.9261079999997</v>
      </c>
      <c r="F33" s="26">
        <f t="shared" si="6"/>
        <v>9.5186796593899441</v>
      </c>
      <c r="G33" s="72">
        <v>68276</v>
      </c>
      <c r="H33" s="99">
        <v>1365520</v>
      </c>
      <c r="I33" s="72">
        <v>6141</v>
      </c>
      <c r="J33" s="99">
        <v>747.29820199999949</v>
      </c>
      <c r="K33" s="99">
        <v>4015.0586060000001</v>
      </c>
      <c r="L33" s="99">
        <v>3007.6965070000001</v>
      </c>
      <c r="M33" s="31">
        <f t="shared" si="8"/>
        <v>33.492810749206349</v>
      </c>
      <c r="N33" s="168">
        <f t="shared" si="9"/>
        <v>23.355840767605944</v>
      </c>
    </row>
    <row r="34" spans="1:14" s="57" customFormat="1">
      <c r="A34" s="235"/>
      <c r="B34" s="197" t="s">
        <v>21</v>
      </c>
      <c r="C34" s="99">
        <v>14.680086000000074</v>
      </c>
      <c r="D34" s="99">
        <v>694.18659000000002</v>
      </c>
      <c r="E34" s="91">
        <v>678.73470999999995</v>
      </c>
      <c r="F34" s="26">
        <f t="shared" si="6"/>
        <v>2.2765713573127968</v>
      </c>
      <c r="G34" s="72">
        <v>297</v>
      </c>
      <c r="H34" s="99">
        <v>1215842.641241</v>
      </c>
      <c r="I34" s="72">
        <v>68</v>
      </c>
      <c r="J34" s="99">
        <v>0.35681399999998575</v>
      </c>
      <c r="K34" s="99">
        <v>153.297901</v>
      </c>
      <c r="L34" s="99">
        <v>117.10063000000001</v>
      </c>
      <c r="M34" s="31">
        <f t="shared" si="8"/>
        <v>30.911252142708356</v>
      </c>
      <c r="N34" s="168">
        <f t="shared" si="9"/>
        <v>15.833521067125922</v>
      </c>
    </row>
    <row r="35" spans="1:14" s="57" customFormat="1">
      <c r="A35" s="235"/>
      <c r="B35" s="197" t="s">
        <v>22</v>
      </c>
      <c r="C35" s="99">
        <v>54.785434000000009</v>
      </c>
      <c r="D35" s="99">
        <v>520.78196600000001</v>
      </c>
      <c r="E35" s="91">
        <v>469.88387899999998</v>
      </c>
      <c r="F35" s="26">
        <f t="shared" si="6"/>
        <v>10.832056445162706</v>
      </c>
      <c r="G35" s="72">
        <v>46379</v>
      </c>
      <c r="H35" s="99">
        <v>3014983.4788000002</v>
      </c>
      <c r="I35" s="72">
        <v>89</v>
      </c>
      <c r="J35" s="99">
        <v>11.768293</v>
      </c>
      <c r="K35" s="99">
        <v>42.718066999999998</v>
      </c>
      <c r="L35" s="99">
        <v>60.958661999999997</v>
      </c>
      <c r="M35" s="31">
        <f t="shared" si="8"/>
        <v>-29.922892664540441</v>
      </c>
      <c r="N35" s="168">
        <f t="shared" si="9"/>
        <v>17.172946734422613</v>
      </c>
    </row>
    <row r="36" spans="1:14" s="57" customFormat="1">
      <c r="A36" s="235"/>
      <c r="B36" s="197" t="s">
        <v>23</v>
      </c>
      <c r="C36" s="99">
        <v>6.4713020000000085</v>
      </c>
      <c r="D36" s="99">
        <v>90.136079000000009</v>
      </c>
      <c r="E36" s="91">
        <v>54.982920999999997</v>
      </c>
      <c r="F36" s="26">
        <f t="shared" si="6"/>
        <v>63.934686191008318</v>
      </c>
      <c r="G36" s="72">
        <v>1294</v>
      </c>
      <c r="H36" s="99">
        <v>111293.036253</v>
      </c>
      <c r="I36" s="72">
        <v>4</v>
      </c>
      <c r="J36" s="99">
        <v>7.5719999999996901E-3</v>
      </c>
      <c r="K36" s="99">
        <v>5.6317250000000003</v>
      </c>
      <c r="L36" s="99">
        <v>25.293051000000002</v>
      </c>
      <c r="M36" s="31">
        <f t="shared" si="8"/>
        <v>-77.73410174992334</v>
      </c>
      <c r="N36" s="168">
        <f t="shared" si="9"/>
        <v>23.442241863086107</v>
      </c>
    </row>
    <row r="37" spans="1:14" s="57" customFormat="1">
      <c r="A37" s="235"/>
      <c r="B37" s="197" t="s">
        <v>24</v>
      </c>
      <c r="C37" s="99">
        <v>323.42590599999994</v>
      </c>
      <c r="D37" s="99">
        <v>1569.504713</v>
      </c>
      <c r="E37" s="91">
        <v>1101.6933770000001</v>
      </c>
      <c r="F37" s="26">
        <f t="shared" si="6"/>
        <v>42.462934403208266</v>
      </c>
      <c r="G37" s="72">
        <v>30600</v>
      </c>
      <c r="H37" s="99">
        <v>6178916.5878180005</v>
      </c>
      <c r="I37" s="72">
        <v>170</v>
      </c>
      <c r="J37" s="99">
        <v>168.55103300000002</v>
      </c>
      <c r="K37" s="99">
        <v>320.35435799999999</v>
      </c>
      <c r="L37" s="99">
        <v>622.11615400000005</v>
      </c>
      <c r="M37" s="31">
        <f t="shared" si="8"/>
        <v>-48.505700110786712</v>
      </c>
      <c r="N37" s="168">
        <f t="shared" si="9"/>
        <v>15.346966032668139</v>
      </c>
    </row>
    <row r="38" spans="1:14" s="57" customFormat="1">
      <c r="A38" s="235"/>
      <c r="B38" s="197" t="s">
        <v>25</v>
      </c>
      <c r="C38" s="99">
        <v>359.99959999999999</v>
      </c>
      <c r="D38" s="99">
        <v>3487.3046789999999</v>
      </c>
      <c r="E38" s="91">
        <v>454.57236100000006</v>
      </c>
      <c r="F38" s="26">
        <f t="shared" si="6"/>
        <v>667.16161786175985</v>
      </c>
      <c r="G38" s="74">
        <v>51</v>
      </c>
      <c r="H38" s="99">
        <v>14982.983446</v>
      </c>
      <c r="I38" s="74">
        <v>45</v>
      </c>
      <c r="J38" s="99">
        <v>544.92813499999966</v>
      </c>
      <c r="K38" s="99">
        <v>2146.0434170000003</v>
      </c>
      <c r="L38" s="99">
        <v>29.868456999999999</v>
      </c>
      <c r="M38" s="31">
        <f t="shared" si="8"/>
        <v>7084.9825285584729</v>
      </c>
      <c r="N38" s="168">
        <f t="shared" si="9"/>
        <v>13.888437022448169</v>
      </c>
    </row>
    <row r="39" spans="1:14" s="58" customFormat="1">
      <c r="A39" s="235"/>
      <c r="B39" s="197" t="s">
        <v>26</v>
      </c>
      <c r="C39" s="99">
        <v>267.10952699999689</v>
      </c>
      <c r="D39" s="99">
        <v>1647.412758999998</v>
      </c>
      <c r="E39" s="91">
        <v>1592.8089199999972</v>
      </c>
      <c r="F39" s="26">
        <f t="shared" si="6"/>
        <v>3.4281474892795609</v>
      </c>
      <c r="G39" s="72">
        <v>228796</v>
      </c>
      <c r="H39" s="99">
        <v>42882944.135499999</v>
      </c>
      <c r="I39" s="72">
        <v>1414</v>
      </c>
      <c r="J39" s="99">
        <v>54.356422999999381</v>
      </c>
      <c r="K39" s="99">
        <v>439.31971900000053</v>
      </c>
      <c r="L39" s="99">
        <v>412.32799499999913</v>
      </c>
      <c r="M39" s="31">
        <f t="shared" si="8"/>
        <v>6.5461778795789645</v>
      </c>
      <c r="N39" s="168">
        <f t="shared" si="9"/>
        <v>10.222118750521783</v>
      </c>
    </row>
    <row r="40" spans="1:14" s="58" customFormat="1">
      <c r="A40" s="235"/>
      <c r="B40" s="197" t="s">
        <v>27</v>
      </c>
      <c r="C40" s="99">
        <v>33.991218000000003</v>
      </c>
      <c r="D40" s="99">
        <v>402.03913999999997</v>
      </c>
      <c r="E40" s="91">
        <v>271.77193799999998</v>
      </c>
      <c r="F40" s="26">
        <f t="shared" si="6"/>
        <v>47.932543351845254</v>
      </c>
      <c r="G40" s="72">
        <v>34726</v>
      </c>
      <c r="H40" s="99">
        <v>185564.36838</v>
      </c>
      <c r="I40" s="72">
        <v>21</v>
      </c>
      <c r="J40" s="99">
        <v>-2.696831</v>
      </c>
      <c r="K40" s="99">
        <v>3.3702429999999999</v>
      </c>
      <c r="L40" s="99">
        <v>1.448116</v>
      </c>
      <c r="M40" s="31">
        <f t="shared" si="8"/>
        <v>132.73294404591897</v>
      </c>
      <c r="N40" s="168">
        <f t="shared" si="9"/>
        <v>19.92086457771801</v>
      </c>
    </row>
    <row r="41" spans="1:14" s="58" customFormat="1">
      <c r="A41" s="235"/>
      <c r="B41" s="14" t="s">
        <v>28</v>
      </c>
      <c r="C41" s="99">
        <v>0</v>
      </c>
      <c r="D41" s="99">
        <v>60.716259999999998</v>
      </c>
      <c r="E41" s="91">
        <v>58.440893000000003</v>
      </c>
      <c r="F41" s="26">
        <f t="shared" ref="F41:F43" si="10">(D41-E41)/E41*100</f>
        <v>3.8934500881086733</v>
      </c>
      <c r="G41" s="72">
        <v>14</v>
      </c>
      <c r="H41" s="99">
        <v>25721.179543999999</v>
      </c>
      <c r="I41" s="75">
        <v>0</v>
      </c>
      <c r="J41" s="99">
        <v>0</v>
      </c>
      <c r="K41" s="99">
        <v>0</v>
      </c>
      <c r="L41" s="99">
        <v>0</v>
      </c>
      <c r="M41" s="31">
        <v>0</v>
      </c>
      <c r="N41" s="168">
        <f t="shared" si="9"/>
        <v>19.708811701668282</v>
      </c>
    </row>
    <row r="42" spans="1:14" s="58" customFormat="1">
      <c r="A42" s="235"/>
      <c r="B42" s="14" t="s">
        <v>29</v>
      </c>
      <c r="C42" s="99">
        <v>0</v>
      </c>
      <c r="D42" s="99">
        <v>4.3081129999999996</v>
      </c>
      <c r="E42" s="91">
        <v>37.661885999999996</v>
      </c>
      <c r="F42" s="26">
        <f t="shared" si="10"/>
        <v>-88.561080026634883</v>
      </c>
      <c r="G42" s="72">
        <v>1</v>
      </c>
      <c r="H42" s="99">
        <v>2002.7574999999999</v>
      </c>
      <c r="I42" s="75">
        <v>0</v>
      </c>
      <c r="J42" s="99">
        <v>0</v>
      </c>
      <c r="K42" s="99"/>
      <c r="L42" s="99">
        <v>0</v>
      </c>
      <c r="M42" s="31">
        <v>0</v>
      </c>
      <c r="N42" s="168">
        <f t="shared" si="9"/>
        <v>1.669659068359173</v>
      </c>
    </row>
    <row r="43" spans="1:14" s="58" customFormat="1">
      <c r="A43" s="235"/>
      <c r="B43" s="14" t="s">
        <v>30</v>
      </c>
      <c r="C43" s="99">
        <v>0</v>
      </c>
      <c r="D43" s="99">
        <v>16.803523000000002</v>
      </c>
      <c r="E43" s="91">
        <v>4.0621679999999998</v>
      </c>
      <c r="F43" s="26">
        <f t="shared" si="10"/>
        <v>313.65898702367809</v>
      </c>
      <c r="G43" s="72">
        <v>30</v>
      </c>
      <c r="H43" s="99">
        <v>588.87133600000004</v>
      </c>
      <c r="I43" s="75">
        <v>0</v>
      </c>
      <c r="J43" s="99">
        <v>0</v>
      </c>
      <c r="K43" s="99">
        <v>0</v>
      </c>
      <c r="L43" s="99">
        <v>0</v>
      </c>
      <c r="M43" s="31">
        <v>0</v>
      </c>
      <c r="N43" s="168">
        <f t="shared" si="9"/>
        <v>1.5195579917644564</v>
      </c>
    </row>
    <row r="44" spans="1:14" s="58" customFormat="1" ht="14.25" thickBot="1">
      <c r="A44" s="237"/>
      <c r="B44" s="35" t="s">
        <v>31</v>
      </c>
      <c r="C44" s="36">
        <f t="shared" ref="C44:L44" si="11">C32+C34+C35+C36+C37+C38+C39+C40</f>
        <v>3118.653311</v>
      </c>
      <c r="D44" s="36">
        <f t="shared" si="11"/>
        <v>26971.042396000001</v>
      </c>
      <c r="E44" s="36">
        <f t="shared" si="11"/>
        <v>21680.443266999999</v>
      </c>
      <c r="F44" s="209">
        <f>(D44-E44)/E44*100</f>
        <v>24.402633580157797</v>
      </c>
      <c r="G44" s="36">
        <f t="shared" si="11"/>
        <v>478787</v>
      </c>
      <c r="H44" s="36">
        <f t="shared" si="11"/>
        <v>81142413.283038005</v>
      </c>
      <c r="I44" s="36">
        <f t="shared" si="11"/>
        <v>9785</v>
      </c>
      <c r="J44" s="36">
        <f t="shared" si="11"/>
        <v>2762.4214329999982</v>
      </c>
      <c r="K44" s="36">
        <f t="shared" si="11"/>
        <v>13886.962971000001</v>
      </c>
      <c r="L44" s="36">
        <f t="shared" si="11"/>
        <v>10410.613745999999</v>
      </c>
      <c r="M44" s="36">
        <f t="shared" ref="M44" si="12">(K44-L44)/L44*100</f>
        <v>33.392356203165221</v>
      </c>
      <c r="N44" s="210">
        <f t="shared" si="9"/>
        <v>19.484510253172086</v>
      </c>
    </row>
    <row r="45" spans="1:14" s="57" customFormat="1">
      <c r="A45" s="60"/>
      <c r="B45" s="7"/>
      <c r="C45" s="120"/>
      <c r="D45" s="120"/>
      <c r="E45" s="120"/>
      <c r="F45" s="158"/>
      <c r="G45" s="120"/>
      <c r="H45" s="120"/>
      <c r="I45" s="120"/>
      <c r="J45" s="120"/>
      <c r="K45" s="120"/>
      <c r="L45" s="120"/>
      <c r="M45" s="120"/>
      <c r="N45" s="167"/>
    </row>
    <row r="46" spans="1:14" s="57" customFormat="1">
      <c r="A46" s="60"/>
      <c r="B46" s="7"/>
      <c r="C46" s="120"/>
      <c r="D46" s="120"/>
      <c r="E46" s="120"/>
      <c r="F46" s="158"/>
      <c r="G46" s="120"/>
      <c r="H46" s="120"/>
      <c r="I46" s="120"/>
      <c r="J46" s="120"/>
      <c r="K46" s="120"/>
      <c r="L46" s="120"/>
      <c r="M46" s="120"/>
      <c r="N46" s="167"/>
    </row>
    <row r="48" spans="1:14" s="57" customFormat="1" ht="18.75">
      <c r="A48" s="224" t="str">
        <f>A1</f>
        <v>2023年1-9月丹东市财产保险业务统计表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</row>
    <row r="49" spans="1:14" s="57" customFormat="1" ht="14.25" thickBot="1">
      <c r="B49" s="59" t="s">
        <v>0</v>
      </c>
      <c r="C49" s="58"/>
      <c r="D49" s="58"/>
      <c r="F49" s="154"/>
      <c r="G49" s="73" t="str">
        <f>G2</f>
        <v>（2023年9月）</v>
      </c>
      <c r="H49" s="58"/>
      <c r="I49" s="58"/>
      <c r="J49" s="58"/>
      <c r="K49" s="58"/>
      <c r="L49" s="59" t="s">
        <v>1</v>
      </c>
      <c r="N49" s="167"/>
    </row>
    <row r="50" spans="1:14" ht="13.5" customHeight="1">
      <c r="A50" s="220" t="s">
        <v>116</v>
      </c>
      <c r="B50" s="9" t="s">
        <v>3</v>
      </c>
      <c r="C50" s="225" t="s">
        <v>4</v>
      </c>
      <c r="D50" s="225"/>
      <c r="E50" s="225"/>
      <c r="F50" s="226"/>
      <c r="G50" s="225" t="s">
        <v>5</v>
      </c>
      <c r="H50" s="225"/>
      <c r="I50" s="225" t="s">
        <v>6</v>
      </c>
      <c r="J50" s="225"/>
      <c r="K50" s="225"/>
      <c r="L50" s="225"/>
      <c r="M50" s="225"/>
      <c r="N50" s="228" t="s">
        <v>7</v>
      </c>
    </row>
    <row r="51" spans="1:14">
      <c r="A51" s="221"/>
      <c r="B51" s="10" t="s">
        <v>8</v>
      </c>
      <c r="C51" s="227" t="s">
        <v>9</v>
      </c>
      <c r="D51" s="227" t="s">
        <v>10</v>
      </c>
      <c r="E51" s="227" t="s">
        <v>11</v>
      </c>
      <c r="F51" s="195" t="s">
        <v>12</v>
      </c>
      <c r="G51" s="227" t="s">
        <v>13</v>
      </c>
      <c r="H51" s="227" t="s">
        <v>14</v>
      </c>
      <c r="I51" s="197" t="s">
        <v>13</v>
      </c>
      <c r="J51" s="227" t="s">
        <v>15</v>
      </c>
      <c r="K51" s="227"/>
      <c r="L51" s="227"/>
      <c r="M51" s="198" t="s">
        <v>12</v>
      </c>
      <c r="N51" s="229"/>
    </row>
    <row r="52" spans="1:14">
      <c r="A52" s="231"/>
      <c r="B52" s="166" t="s">
        <v>16</v>
      </c>
      <c r="C52" s="227"/>
      <c r="D52" s="227"/>
      <c r="E52" s="227"/>
      <c r="F52" s="196" t="s">
        <v>17</v>
      </c>
      <c r="G52" s="227"/>
      <c r="H52" s="227"/>
      <c r="I52" s="33" t="s">
        <v>18</v>
      </c>
      <c r="J52" s="197" t="s">
        <v>9</v>
      </c>
      <c r="K52" s="197" t="s">
        <v>10</v>
      </c>
      <c r="L52" s="197" t="s">
        <v>11</v>
      </c>
      <c r="M52" s="199" t="s">
        <v>17</v>
      </c>
      <c r="N52" s="194" t="s">
        <v>17</v>
      </c>
    </row>
    <row r="53" spans="1:14" ht="14.25" customHeight="1">
      <c r="A53" s="221" t="s">
        <v>34</v>
      </c>
      <c r="B53" s="197" t="s">
        <v>19</v>
      </c>
      <c r="C53" s="71">
        <v>435.49911300000002</v>
      </c>
      <c r="D53" s="71">
        <v>4094.2825739999998</v>
      </c>
      <c r="E53" s="201">
        <v>3442.2993590000001</v>
      </c>
      <c r="F53" s="155">
        <f t="shared" ref="F53:F69" si="13">(D53-E53)/E53*100</f>
        <v>18.940340365673574</v>
      </c>
      <c r="G53" s="72">
        <v>23985</v>
      </c>
      <c r="H53" s="72">
        <v>6996335.7999999998</v>
      </c>
      <c r="I53" s="72">
        <v>1741</v>
      </c>
      <c r="J53" s="72">
        <v>379.24640099999999</v>
      </c>
      <c r="K53" s="72">
        <v>2578.9906900000001</v>
      </c>
      <c r="L53" s="72">
        <v>2027.639688</v>
      </c>
      <c r="M53" s="31">
        <f t="shared" ref="M53:M65" si="14">(K53-L53)/L53*100</f>
        <v>27.191764161207328</v>
      </c>
      <c r="N53" s="168">
        <f t="shared" ref="N53:N65" si="15">D53/D327*100</f>
        <v>5.3068378404194929</v>
      </c>
    </row>
    <row r="54" spans="1:14" ht="14.25" customHeight="1">
      <c r="A54" s="221"/>
      <c r="B54" s="197" t="s">
        <v>20</v>
      </c>
      <c r="C54" s="72">
        <v>146.901703</v>
      </c>
      <c r="D54" s="72">
        <v>1243.5249719999999</v>
      </c>
      <c r="E54" s="72">
        <v>1124.363212</v>
      </c>
      <c r="F54" s="155">
        <f t="shared" si="13"/>
        <v>10.59815535835941</v>
      </c>
      <c r="G54" s="72">
        <v>12247</v>
      </c>
      <c r="H54" s="72">
        <v>243780</v>
      </c>
      <c r="I54" s="72">
        <v>732</v>
      </c>
      <c r="J54" s="72">
        <v>161.11775399999999</v>
      </c>
      <c r="K54" s="72">
        <v>988.40665299999898</v>
      </c>
      <c r="L54" s="72">
        <v>753.50532099999998</v>
      </c>
      <c r="M54" s="31">
        <f t="shared" si="14"/>
        <v>31.174475541626467</v>
      </c>
      <c r="N54" s="168">
        <f t="shared" si="15"/>
        <v>5.1156758136411451</v>
      </c>
    </row>
    <row r="55" spans="1:14" ht="14.25" customHeight="1">
      <c r="A55" s="221"/>
      <c r="B55" s="197" t="s">
        <v>21</v>
      </c>
      <c r="C55" s="72">
        <v>12.524353</v>
      </c>
      <c r="D55" s="72">
        <v>544.01603899999998</v>
      </c>
      <c r="E55" s="72">
        <v>336.70547900000003</v>
      </c>
      <c r="F55" s="155">
        <f t="shared" si="13"/>
        <v>61.570295979650489</v>
      </c>
      <c r="G55" s="72">
        <v>498</v>
      </c>
      <c r="H55" s="72">
        <v>1130188.4099999999</v>
      </c>
      <c r="I55" s="72">
        <v>25</v>
      </c>
      <c r="J55" s="72">
        <v>5.1489060000000002</v>
      </c>
      <c r="K55" s="72">
        <v>145.47857300000001</v>
      </c>
      <c r="L55" s="72">
        <v>177.654763</v>
      </c>
      <c r="M55" s="31">
        <f t="shared" si="14"/>
        <v>-18.111639371019841</v>
      </c>
      <c r="N55" s="168">
        <f t="shared" si="15"/>
        <v>12.408320094977485</v>
      </c>
    </row>
    <row r="56" spans="1:14" ht="14.25" customHeight="1">
      <c r="A56" s="221"/>
      <c r="B56" s="197" t="s">
        <v>22</v>
      </c>
      <c r="C56" s="72">
        <v>17.392904999999999</v>
      </c>
      <c r="D56" s="72">
        <v>74.247000999999997</v>
      </c>
      <c r="E56" s="72">
        <v>114.346541</v>
      </c>
      <c r="F56" s="155">
        <f t="shared" si="13"/>
        <v>-35.068432896452897</v>
      </c>
      <c r="G56" s="72">
        <v>3537</v>
      </c>
      <c r="H56" s="72">
        <v>606352.34</v>
      </c>
      <c r="I56" s="72">
        <v>349</v>
      </c>
      <c r="J56" s="72">
        <v>6.4550000000000001</v>
      </c>
      <c r="K56" s="72">
        <v>116.432665</v>
      </c>
      <c r="L56" s="72">
        <v>97.607106000000002</v>
      </c>
      <c r="M56" s="31">
        <f t="shared" si="14"/>
        <v>19.287078340382305</v>
      </c>
      <c r="N56" s="168">
        <f t="shared" si="15"/>
        <v>2.4483178692935432</v>
      </c>
    </row>
    <row r="57" spans="1:14" ht="14.25" customHeight="1">
      <c r="A57" s="221"/>
      <c r="B57" s="197" t="s">
        <v>23</v>
      </c>
      <c r="C57" s="72">
        <v>0.124529</v>
      </c>
      <c r="D57" s="72">
        <v>1.228307</v>
      </c>
      <c r="E57" s="72">
        <v>0.52358700000000002</v>
      </c>
      <c r="F57" s="155">
        <f t="shared" si="13"/>
        <v>134.59463279264</v>
      </c>
      <c r="G57" s="72">
        <v>259</v>
      </c>
      <c r="H57" s="72">
        <v>129</v>
      </c>
      <c r="I57" s="72">
        <v>0</v>
      </c>
      <c r="J57" s="72">
        <v>0</v>
      </c>
      <c r="K57" s="72">
        <v>0</v>
      </c>
      <c r="L57" s="72">
        <v>0</v>
      </c>
      <c r="M57" s="31"/>
      <c r="N57" s="168">
        <f t="shared" si="15"/>
        <v>0.31945332097396539</v>
      </c>
    </row>
    <row r="58" spans="1:14" ht="14.25" customHeight="1">
      <c r="A58" s="221"/>
      <c r="B58" s="197" t="s">
        <v>24</v>
      </c>
      <c r="C58" s="72">
        <v>100.54643900000001</v>
      </c>
      <c r="D58" s="72">
        <v>1103.289851</v>
      </c>
      <c r="E58" s="72">
        <v>608.15267200000005</v>
      </c>
      <c r="F58" s="155">
        <f t="shared" si="13"/>
        <v>81.416591885006113</v>
      </c>
      <c r="G58" s="72">
        <v>2536</v>
      </c>
      <c r="H58" s="72">
        <v>1158716.23</v>
      </c>
      <c r="I58" s="72">
        <v>155</v>
      </c>
      <c r="J58" s="72">
        <v>141.32950700000001</v>
      </c>
      <c r="K58" s="72">
        <v>641.57554500000003</v>
      </c>
      <c r="L58" s="72">
        <v>299.57338299999998</v>
      </c>
      <c r="M58" s="31">
        <f t="shared" si="14"/>
        <v>114.16306701720562</v>
      </c>
      <c r="N58" s="168">
        <f t="shared" si="15"/>
        <v>10.788213458193349</v>
      </c>
    </row>
    <row r="59" spans="1:14" ht="14.25" customHeight="1">
      <c r="A59" s="221"/>
      <c r="B59" s="197" t="s">
        <v>25</v>
      </c>
      <c r="C59" s="74">
        <v>129.44381000000001</v>
      </c>
      <c r="D59" s="74">
        <v>5876.6112270000003</v>
      </c>
      <c r="E59" s="74">
        <v>4477.7583649999997</v>
      </c>
      <c r="F59" s="155">
        <f t="shared" si="13"/>
        <v>31.240025655113723</v>
      </c>
      <c r="G59" s="74">
        <v>1597</v>
      </c>
      <c r="H59" s="74">
        <v>339975.66</v>
      </c>
      <c r="I59" s="74">
        <v>1540</v>
      </c>
      <c r="J59" s="72">
        <v>167.55176</v>
      </c>
      <c r="K59" s="74">
        <v>1811.046777</v>
      </c>
      <c r="L59" s="74">
        <v>1119.647283</v>
      </c>
      <c r="M59" s="31">
        <f t="shared" si="14"/>
        <v>61.751544838965145</v>
      </c>
      <c r="N59" s="168">
        <f t="shared" si="15"/>
        <v>23.404018990105964</v>
      </c>
    </row>
    <row r="60" spans="1:14" ht="14.25" customHeight="1">
      <c r="A60" s="221"/>
      <c r="B60" s="197" t="s">
        <v>26</v>
      </c>
      <c r="C60" s="72">
        <v>76.690445999999994</v>
      </c>
      <c r="D60" s="72">
        <v>465.21753200000001</v>
      </c>
      <c r="E60" s="72">
        <v>271.68357800000001</v>
      </c>
      <c r="F60" s="155">
        <f t="shared" si="13"/>
        <v>71.235057865735257</v>
      </c>
      <c r="G60" s="72">
        <v>7467</v>
      </c>
      <c r="H60" s="72">
        <v>8402696.8200000003</v>
      </c>
      <c r="I60" s="72">
        <v>20551</v>
      </c>
      <c r="J60" s="72">
        <v>39.485190000000003</v>
      </c>
      <c r="K60" s="72">
        <v>175.184585</v>
      </c>
      <c r="L60" s="72">
        <v>103.82893</v>
      </c>
      <c r="M60" s="31">
        <f t="shared" si="14"/>
        <v>68.724251516412622</v>
      </c>
      <c r="N60" s="168">
        <f t="shared" si="15"/>
        <v>2.8866529234697236</v>
      </c>
    </row>
    <row r="61" spans="1:14" ht="14.25" customHeight="1">
      <c r="A61" s="221"/>
      <c r="B61" s="197" t="s">
        <v>27</v>
      </c>
      <c r="C61" s="72">
        <v>6.8328670000000002</v>
      </c>
      <c r="D61" s="72">
        <v>86.607328999999993</v>
      </c>
      <c r="E61" s="72">
        <v>80.517572000000001</v>
      </c>
      <c r="F61" s="155">
        <f t="shared" si="13"/>
        <v>7.5632645753401393</v>
      </c>
      <c r="G61" s="72">
        <v>55</v>
      </c>
      <c r="H61" s="72">
        <v>18209.811944900001</v>
      </c>
      <c r="I61" s="72">
        <v>3</v>
      </c>
      <c r="J61" s="72">
        <v>25.432845</v>
      </c>
      <c r="K61" s="72">
        <v>1014.885593</v>
      </c>
      <c r="L61" s="72">
        <v>90.672666000000007</v>
      </c>
      <c r="M61" s="31">
        <f t="shared" si="14"/>
        <v>1019.2850478224605</v>
      </c>
      <c r="N61" s="168">
        <f t="shared" si="15"/>
        <v>4.2913554945094887</v>
      </c>
    </row>
    <row r="62" spans="1:14" ht="14.25" customHeight="1">
      <c r="A62" s="221"/>
      <c r="B62" s="14" t="s">
        <v>28</v>
      </c>
      <c r="C62" s="75">
        <v>0</v>
      </c>
      <c r="D62" s="75">
        <v>7.3873579999999999</v>
      </c>
      <c r="E62" s="75">
        <v>12.158331</v>
      </c>
      <c r="F62" s="155">
        <f t="shared" si="13"/>
        <v>-39.240361197601878</v>
      </c>
      <c r="G62" s="75">
        <v>15</v>
      </c>
      <c r="H62" s="75">
        <v>1245.4000000000001</v>
      </c>
      <c r="I62" s="75">
        <v>1</v>
      </c>
      <c r="J62" s="72">
        <v>0</v>
      </c>
      <c r="K62" s="75">
        <v>3.7379500000000001</v>
      </c>
      <c r="L62" s="75">
        <v>0</v>
      </c>
      <c r="M62" s="31"/>
      <c r="N62" s="168">
        <f t="shared" si="15"/>
        <v>2.3979745754236643</v>
      </c>
    </row>
    <row r="63" spans="1:14" ht="14.25" customHeight="1">
      <c r="A63" s="221"/>
      <c r="B63" s="14" t="s">
        <v>29</v>
      </c>
      <c r="C63" s="75">
        <v>0</v>
      </c>
      <c r="D63" s="75">
        <v>23.378996000000001</v>
      </c>
      <c r="E63" s="75">
        <v>8.9879979999999993</v>
      </c>
      <c r="F63" s="155">
        <f t="shared" si="13"/>
        <v>160.11349802258525</v>
      </c>
      <c r="G63" s="75">
        <v>23</v>
      </c>
      <c r="H63" s="75">
        <v>14548.265116</v>
      </c>
      <c r="I63" s="75">
        <v>2</v>
      </c>
      <c r="J63" s="72">
        <v>0</v>
      </c>
      <c r="K63" s="75">
        <v>1.048</v>
      </c>
      <c r="L63" s="75">
        <v>0.42304000000000003</v>
      </c>
      <c r="M63" s="31">
        <f>(K63-L63)/L63*100</f>
        <v>147.7307110438729</v>
      </c>
      <c r="N63" s="168">
        <f t="shared" si="15"/>
        <v>9.0608005594404872</v>
      </c>
    </row>
    <row r="64" spans="1:14" ht="14.25" customHeight="1">
      <c r="A64" s="221"/>
      <c r="B64" s="14" t="s">
        <v>30</v>
      </c>
      <c r="C64" s="75">
        <v>6.8328670000000002</v>
      </c>
      <c r="D64" s="75">
        <v>55.840975</v>
      </c>
      <c r="E64" s="75">
        <v>59.371243</v>
      </c>
      <c r="F64" s="155">
        <f t="shared" si="13"/>
        <v>-5.9460907699035364</v>
      </c>
      <c r="G64" s="75">
        <v>17</v>
      </c>
      <c r="H64" s="75">
        <v>2416.1468288999999</v>
      </c>
      <c r="I64" s="75">
        <v>0</v>
      </c>
      <c r="J64" s="72">
        <v>25.432845</v>
      </c>
      <c r="K64" s="72">
        <v>1010.099643</v>
      </c>
      <c r="L64" s="75">
        <v>90.249626000000006</v>
      </c>
      <c r="M64" s="31">
        <f>(K64-L64)/L64*100</f>
        <v>1019.2286192964389</v>
      </c>
      <c r="N64" s="168">
        <f t="shared" si="15"/>
        <v>5.0497505689235052</v>
      </c>
    </row>
    <row r="65" spans="1:14" ht="14.25" customHeight="1" thickBot="1">
      <c r="A65" s="222"/>
      <c r="B65" s="15" t="s">
        <v>31</v>
      </c>
      <c r="C65" s="16">
        <f t="shared" ref="C65:L65" si="16">C53+C55+C56+C57+C58+C59+C60+C61</f>
        <v>779.05446199999994</v>
      </c>
      <c r="D65" s="16">
        <f t="shared" si="16"/>
        <v>12245.49986</v>
      </c>
      <c r="E65" s="16">
        <f>E53+E55+E56+E57+E58+E59+E60+E61</f>
        <v>9331.9871530000019</v>
      </c>
      <c r="F65" s="156">
        <f t="shared" si="13"/>
        <v>31.22071065071469</v>
      </c>
      <c r="G65" s="16">
        <f t="shared" si="16"/>
        <v>39934</v>
      </c>
      <c r="H65" s="16">
        <f>H53+H55+H56+H57+H58+H59+H60+H61</f>
        <v>18652604.0719449</v>
      </c>
      <c r="I65" s="16">
        <f t="shared" si="16"/>
        <v>24364</v>
      </c>
      <c r="J65" s="16">
        <f t="shared" si="16"/>
        <v>764.64960899999994</v>
      </c>
      <c r="K65" s="16">
        <f t="shared" si="16"/>
        <v>6483.5944280000003</v>
      </c>
      <c r="L65" s="16">
        <f t="shared" si="16"/>
        <v>3916.6238189999995</v>
      </c>
      <c r="M65" s="16">
        <f t="shared" si="14"/>
        <v>65.540392124138307</v>
      </c>
      <c r="N65" s="169">
        <f t="shared" si="15"/>
        <v>8.846434782690233</v>
      </c>
    </row>
    <row r="66" spans="1:14" ht="14.25" thickTop="1">
      <c r="A66" s="235" t="s">
        <v>35</v>
      </c>
      <c r="B66" s="197" t="s">
        <v>19</v>
      </c>
      <c r="C66" s="32">
        <v>59.821013000000001</v>
      </c>
      <c r="D66" s="32">
        <v>999.33886800000005</v>
      </c>
      <c r="E66" s="32">
        <v>526.77818400000001</v>
      </c>
      <c r="F66" s="155">
        <f t="shared" si="13"/>
        <v>89.707717280865978</v>
      </c>
      <c r="G66" s="31">
        <v>5991</v>
      </c>
      <c r="H66" s="31">
        <v>785468.61576099996</v>
      </c>
      <c r="I66" s="31">
        <v>846</v>
      </c>
      <c r="J66" s="31">
        <v>70.272741999999994</v>
      </c>
      <c r="K66" s="31">
        <v>528.20000500000003</v>
      </c>
      <c r="L66" s="68">
        <v>220.157962</v>
      </c>
      <c r="M66" s="31">
        <f t="shared" ref="M66:M82" si="17">(K66-L66)/L66*100</f>
        <v>139.91864759358558</v>
      </c>
      <c r="N66" s="168">
        <f t="shared" ref="N66:N78" si="18">D66/D327*100</f>
        <v>1.2953012461284947</v>
      </c>
    </row>
    <row r="67" spans="1:14">
      <c r="A67" s="235"/>
      <c r="B67" s="197" t="s">
        <v>20</v>
      </c>
      <c r="C67" s="31">
        <v>21.496365999999998</v>
      </c>
      <c r="D67" s="31">
        <v>178.77363500000001</v>
      </c>
      <c r="E67" s="31">
        <v>189.38507999999999</v>
      </c>
      <c r="F67" s="155">
        <f t="shared" si="13"/>
        <v>-5.6031050598072323</v>
      </c>
      <c r="G67" s="31">
        <v>2286</v>
      </c>
      <c r="H67" s="31">
        <v>45440</v>
      </c>
      <c r="I67" s="31">
        <v>299</v>
      </c>
      <c r="J67" s="31">
        <v>25.021018999999999</v>
      </c>
      <c r="K67" s="31">
        <v>154.132126</v>
      </c>
      <c r="L67" s="68">
        <v>54.443159999999999</v>
      </c>
      <c r="M67" s="31">
        <f t="shared" si="17"/>
        <v>183.10650226768615</v>
      </c>
      <c r="N67" s="168">
        <f t="shared" si="18"/>
        <v>0.73544800569249069</v>
      </c>
    </row>
    <row r="68" spans="1:14">
      <c r="A68" s="235"/>
      <c r="B68" s="197" t="s">
        <v>21</v>
      </c>
      <c r="C68" s="31">
        <v>8.6122259999999997</v>
      </c>
      <c r="D68" s="31">
        <v>17.657305999999998</v>
      </c>
      <c r="E68" s="31">
        <v>16.724131</v>
      </c>
      <c r="F68" s="155">
        <f t="shared" si="13"/>
        <v>5.5798115908085064</v>
      </c>
      <c r="G68" s="31">
        <v>6</v>
      </c>
      <c r="H68" s="31">
        <v>21477.5808</v>
      </c>
      <c r="I68" s="31">
        <v>1</v>
      </c>
      <c r="J68" s="31">
        <v>0</v>
      </c>
      <c r="K68" s="31">
        <v>0.35025499999999998</v>
      </c>
      <c r="L68" s="31">
        <v>0</v>
      </c>
      <c r="M68" s="31">
        <v>0</v>
      </c>
      <c r="N68" s="168">
        <f t="shared" si="18"/>
        <v>0.40274089209889369</v>
      </c>
    </row>
    <row r="69" spans="1:14">
      <c r="A69" s="235"/>
      <c r="B69" s="197" t="s">
        <v>22</v>
      </c>
      <c r="C69" s="31">
        <v>0</v>
      </c>
      <c r="D69" s="31">
        <v>-1.9629999999999999E-3</v>
      </c>
      <c r="E69" s="31">
        <v>3.7031670000000001</v>
      </c>
      <c r="F69" s="155">
        <f t="shared" si="13"/>
        <v>-100.05300868148804</v>
      </c>
      <c r="G69" s="31">
        <v>2</v>
      </c>
      <c r="H69" s="31">
        <v>-28.5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168">
        <f t="shared" si="18"/>
        <v>-6.4730533391149701E-5</v>
      </c>
    </row>
    <row r="70" spans="1:14">
      <c r="A70" s="235"/>
      <c r="B70" s="197" t="s">
        <v>23</v>
      </c>
      <c r="C70" s="31">
        <v>0</v>
      </c>
      <c r="D70" s="31">
        <v>0.147173</v>
      </c>
      <c r="E70" s="31">
        <v>0</v>
      </c>
      <c r="F70" s="155">
        <v>0</v>
      </c>
      <c r="G70" s="31">
        <v>26</v>
      </c>
      <c r="H70" s="31">
        <v>7.8</v>
      </c>
      <c r="I70" s="31">
        <v>1</v>
      </c>
      <c r="J70" s="31">
        <v>0</v>
      </c>
      <c r="K70" s="31">
        <v>0</v>
      </c>
      <c r="L70" s="31">
        <v>0</v>
      </c>
      <c r="M70" s="31">
        <v>0</v>
      </c>
      <c r="N70" s="168">
        <f t="shared" si="18"/>
        <v>3.8276183077765903E-2</v>
      </c>
    </row>
    <row r="71" spans="1:14">
      <c r="A71" s="235"/>
      <c r="B71" s="197" t="s">
        <v>24</v>
      </c>
      <c r="C71" s="31">
        <v>5.5632979999999996</v>
      </c>
      <c r="D71" s="31">
        <v>138.188344</v>
      </c>
      <c r="E71" s="31">
        <v>214.96</v>
      </c>
      <c r="F71" s="155">
        <f>(D71-E71)/E71*100</f>
        <v>-35.714391514700409</v>
      </c>
      <c r="G71" s="31">
        <v>186</v>
      </c>
      <c r="H71" s="31">
        <v>634035.63870000001</v>
      </c>
      <c r="I71" s="31">
        <v>17</v>
      </c>
      <c r="J71" s="31">
        <v>4.9468899999999998</v>
      </c>
      <c r="K71" s="31">
        <v>15.556919000000001</v>
      </c>
      <c r="L71" s="68">
        <v>49.555999999999997</v>
      </c>
      <c r="M71" s="31">
        <f>(K71-L71)/L71*100</f>
        <v>-68.607395673581394</v>
      </c>
      <c r="N71" s="168">
        <f t="shared" si="18"/>
        <v>1.35123635113204</v>
      </c>
    </row>
    <row r="72" spans="1:14">
      <c r="A72" s="235"/>
      <c r="B72" s="197" t="s">
        <v>25</v>
      </c>
      <c r="C72" s="33">
        <v>0</v>
      </c>
      <c r="D72" s="33">
        <v>0</v>
      </c>
      <c r="E72" s="33">
        <v>0</v>
      </c>
      <c r="F72" s="155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168">
        <f t="shared" si="18"/>
        <v>0</v>
      </c>
    </row>
    <row r="73" spans="1:14">
      <c r="A73" s="235"/>
      <c r="B73" s="197" t="s">
        <v>26</v>
      </c>
      <c r="C73" s="31">
        <v>37.861018000000001</v>
      </c>
      <c r="D73" s="31">
        <v>138.86000000000001</v>
      </c>
      <c r="E73" s="31">
        <v>111.32647</v>
      </c>
      <c r="F73" s="155">
        <f>(D73-E73)/E73*100</f>
        <v>24.732240230018981</v>
      </c>
      <c r="G73" s="31">
        <v>2444</v>
      </c>
      <c r="H73" s="31">
        <v>874879.09</v>
      </c>
      <c r="I73" s="31">
        <v>109</v>
      </c>
      <c r="J73" s="31">
        <v>1.0223500000000001</v>
      </c>
      <c r="K73" s="31">
        <v>65.597294000000005</v>
      </c>
      <c r="L73" s="68">
        <v>21.516551</v>
      </c>
      <c r="M73" s="31">
        <f t="shared" si="17"/>
        <v>204.8690006125982</v>
      </c>
      <c r="N73" s="168">
        <f t="shared" si="18"/>
        <v>0.86161977436612569</v>
      </c>
    </row>
    <row r="74" spans="1:14">
      <c r="A74" s="235"/>
      <c r="B74" s="197" t="s">
        <v>27</v>
      </c>
      <c r="C74" s="31">
        <v>0</v>
      </c>
      <c r="D74" s="31">
        <v>0</v>
      </c>
      <c r="E74" s="34">
        <v>7.98</v>
      </c>
      <c r="F74" s="155">
        <f>(D74-E74)/E74*100</f>
        <v>-100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168">
        <f t="shared" si="18"/>
        <v>0</v>
      </c>
    </row>
    <row r="75" spans="1:14">
      <c r="A75" s="235"/>
      <c r="B75" s="14" t="s">
        <v>28</v>
      </c>
      <c r="C75" s="31">
        <v>0</v>
      </c>
      <c r="D75" s="12">
        <v>0</v>
      </c>
      <c r="E75" s="34">
        <v>7.98</v>
      </c>
      <c r="F75" s="155">
        <f>(D75-E75)/E75*100</f>
        <v>-100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168">
        <f t="shared" si="18"/>
        <v>0</v>
      </c>
    </row>
    <row r="76" spans="1:14">
      <c r="A76" s="235"/>
      <c r="B76" s="14" t="s">
        <v>29</v>
      </c>
      <c r="C76" s="31">
        <v>0</v>
      </c>
      <c r="D76" s="31">
        <v>0</v>
      </c>
      <c r="E76" s="31">
        <v>2.1697999999999999E-2</v>
      </c>
      <c r="F76" s="155">
        <f>(D76-E76)/E76*100</f>
        <v>-100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168">
        <f t="shared" si="18"/>
        <v>0</v>
      </c>
    </row>
    <row r="77" spans="1:14">
      <c r="A77" s="235"/>
      <c r="B77" s="14" t="s">
        <v>30</v>
      </c>
      <c r="C77" s="31">
        <v>0</v>
      </c>
      <c r="D77" s="31">
        <v>0</v>
      </c>
      <c r="E77" s="31">
        <v>0</v>
      </c>
      <c r="F77" s="155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168">
        <f t="shared" si="18"/>
        <v>0</v>
      </c>
    </row>
    <row r="78" spans="1:14" ht="14.25" thickBot="1">
      <c r="A78" s="236"/>
      <c r="B78" s="15" t="s">
        <v>31</v>
      </c>
      <c r="C78" s="16">
        <f t="shared" ref="C78:K78" si="19">C66+C68+C69+C70+C71+C72+C73+C74</f>
        <v>111.857555</v>
      </c>
      <c r="D78" s="16">
        <f t="shared" si="19"/>
        <v>1294.1897279999998</v>
      </c>
      <c r="E78" s="16">
        <f t="shared" si="19"/>
        <v>881.47195199999999</v>
      </c>
      <c r="F78" s="156">
        <f t="shared" ref="F78:F87" si="20">(D78-E78)/E78*100</f>
        <v>46.821430343140385</v>
      </c>
      <c r="G78" s="16">
        <f t="shared" si="19"/>
        <v>8655</v>
      </c>
      <c r="H78" s="16">
        <f t="shared" si="19"/>
        <v>2315840.225261</v>
      </c>
      <c r="I78" s="16">
        <f t="shared" si="19"/>
        <v>974</v>
      </c>
      <c r="J78" s="16">
        <f t="shared" si="19"/>
        <v>76.241981999999993</v>
      </c>
      <c r="K78" s="16">
        <f t="shared" si="19"/>
        <v>609.70447300000001</v>
      </c>
      <c r="L78" s="16">
        <f>L66+L68+L69+L70+L71+L72+L73+L74</f>
        <v>291.23051299999997</v>
      </c>
      <c r="M78" s="16">
        <f t="shared" si="17"/>
        <v>109.35459911784726</v>
      </c>
      <c r="N78" s="169">
        <f t="shared" si="18"/>
        <v>0.9349528525640447</v>
      </c>
    </row>
    <row r="79" spans="1:14" ht="14.25" thickTop="1">
      <c r="A79" s="232" t="s">
        <v>36</v>
      </c>
      <c r="B79" s="18" t="s">
        <v>19</v>
      </c>
      <c r="C79" s="211">
        <v>209.73436899999999</v>
      </c>
      <c r="D79" s="211">
        <v>1751.911951</v>
      </c>
      <c r="E79" s="211">
        <v>1173.479785</v>
      </c>
      <c r="F79" s="157">
        <f t="shared" si="20"/>
        <v>49.29204349267934</v>
      </c>
      <c r="G79" s="211">
        <v>15293</v>
      </c>
      <c r="H79" s="211">
        <v>1511773.1921359999</v>
      </c>
      <c r="I79" s="211">
        <v>1384</v>
      </c>
      <c r="J79" s="211">
        <v>139.66051200000001</v>
      </c>
      <c r="K79" s="211">
        <v>846.45333200000005</v>
      </c>
      <c r="L79" s="211">
        <v>511.09280799999999</v>
      </c>
      <c r="M79" s="111">
        <f t="shared" si="17"/>
        <v>65.616365315788215</v>
      </c>
      <c r="N79" s="170">
        <f t="shared" ref="N79:N91" si="21">D79/D327*100</f>
        <v>2.2707550020337068</v>
      </c>
    </row>
    <row r="80" spans="1:14">
      <c r="A80" s="221"/>
      <c r="B80" s="197" t="s">
        <v>20</v>
      </c>
      <c r="C80" s="23">
        <v>84.480540000000005</v>
      </c>
      <c r="D80" s="23">
        <v>722.14437599999997</v>
      </c>
      <c r="E80" s="23">
        <v>485.630244</v>
      </c>
      <c r="F80" s="155">
        <f t="shared" si="20"/>
        <v>48.702512852556183</v>
      </c>
      <c r="G80" s="23">
        <v>8244</v>
      </c>
      <c r="H80" s="23">
        <v>164880</v>
      </c>
      <c r="I80" s="23">
        <v>878</v>
      </c>
      <c r="J80" s="23">
        <v>80.707436000000001</v>
      </c>
      <c r="K80" s="23">
        <v>465.97104300000001</v>
      </c>
      <c r="L80" s="23">
        <v>185.66420400000001</v>
      </c>
      <c r="M80" s="31">
        <f t="shared" si="17"/>
        <v>150.97516535820762</v>
      </c>
      <c r="N80" s="168">
        <f t="shared" si="21"/>
        <v>2.9707939940430705</v>
      </c>
    </row>
    <row r="81" spans="1:14">
      <c r="A81" s="221"/>
      <c r="B81" s="197" t="s">
        <v>21</v>
      </c>
      <c r="C81" s="23">
        <v>2.2762660000000001</v>
      </c>
      <c r="D81" s="23">
        <v>9.1804500000000004</v>
      </c>
      <c r="E81" s="23">
        <v>22.438758</v>
      </c>
      <c r="F81" s="155">
        <f t="shared" si="20"/>
        <v>-59.08663928725467</v>
      </c>
      <c r="G81" s="23">
        <v>21</v>
      </c>
      <c r="H81" s="23">
        <v>106333.485177</v>
      </c>
      <c r="I81" s="23">
        <v>0</v>
      </c>
      <c r="J81" s="23">
        <v>0</v>
      </c>
      <c r="K81" s="23">
        <v>0</v>
      </c>
      <c r="L81" s="23">
        <v>2.2120820000000001</v>
      </c>
      <c r="M81" s="31">
        <f t="shared" si="17"/>
        <v>-100</v>
      </c>
      <c r="N81" s="168">
        <f t="shared" si="21"/>
        <v>0.20939449216484601</v>
      </c>
    </row>
    <row r="82" spans="1:14">
      <c r="A82" s="221"/>
      <c r="B82" s="197" t="s">
        <v>22</v>
      </c>
      <c r="C82" s="23">
        <v>0.45424900000000001</v>
      </c>
      <c r="D82" s="23">
        <v>4.7628269999999997</v>
      </c>
      <c r="E82" s="23">
        <v>3.9631050000000001</v>
      </c>
      <c r="F82" s="155">
        <f t="shared" si="20"/>
        <v>20.179177690220158</v>
      </c>
      <c r="G82" s="23">
        <v>646</v>
      </c>
      <c r="H82" s="23">
        <v>32114.240000000002</v>
      </c>
      <c r="I82" s="23">
        <v>2</v>
      </c>
      <c r="J82" s="23">
        <v>0</v>
      </c>
      <c r="K82" s="23">
        <v>0.63</v>
      </c>
      <c r="L82" s="23">
        <v>0.81810000000000005</v>
      </c>
      <c r="M82" s="31">
        <f t="shared" si="17"/>
        <v>-22.992299229922995</v>
      </c>
      <c r="N82" s="168">
        <f t="shared" si="21"/>
        <v>0.15705569646447751</v>
      </c>
    </row>
    <row r="83" spans="1:14">
      <c r="A83" s="221"/>
      <c r="B83" s="197" t="s">
        <v>23</v>
      </c>
      <c r="C83" s="23">
        <v>10.073543819999999</v>
      </c>
      <c r="D83" s="23">
        <v>73.103614320000005</v>
      </c>
      <c r="E83" s="23">
        <v>60.086131930000001</v>
      </c>
      <c r="F83" s="155">
        <f t="shared" si="20"/>
        <v>21.664703604427885</v>
      </c>
      <c r="G83" s="23">
        <v>1132</v>
      </c>
      <c r="H83" s="23">
        <v>663429.13690434</v>
      </c>
      <c r="I83" s="23">
        <v>3</v>
      </c>
      <c r="J83" s="23">
        <v>0</v>
      </c>
      <c r="K83" s="23">
        <v>14.581541</v>
      </c>
      <c r="L83" s="23">
        <v>0</v>
      </c>
      <c r="M83" s="31">
        <v>0</v>
      </c>
      <c r="N83" s="168">
        <f t="shared" si="21"/>
        <v>19.012504503942367</v>
      </c>
    </row>
    <row r="84" spans="1:14">
      <c r="A84" s="221"/>
      <c r="B84" s="197" t="s">
        <v>24</v>
      </c>
      <c r="C84" s="23">
        <v>31.008026000000001</v>
      </c>
      <c r="D84" s="23">
        <v>93.057029999999997</v>
      </c>
      <c r="E84" s="23">
        <v>95.273206000000002</v>
      </c>
      <c r="F84" s="155">
        <f t="shared" si="20"/>
        <v>-2.3261272429522362</v>
      </c>
      <c r="G84" s="23">
        <v>409</v>
      </c>
      <c r="H84" s="23">
        <v>192163.10866</v>
      </c>
      <c r="I84" s="23">
        <v>18</v>
      </c>
      <c r="J84" s="23">
        <v>0</v>
      </c>
      <c r="K84" s="23">
        <v>10.930099</v>
      </c>
      <c r="L84" s="23">
        <v>12.682976</v>
      </c>
      <c r="M84" s="31">
        <f>(K84-L84)/L84*100</f>
        <v>-13.82070737971908</v>
      </c>
      <c r="N84" s="168">
        <f t="shared" si="21"/>
        <v>0.90993232876706875</v>
      </c>
    </row>
    <row r="85" spans="1:14">
      <c r="A85" s="221"/>
      <c r="B85" s="197" t="s">
        <v>25</v>
      </c>
      <c r="C85" s="23">
        <v>7.8332300000000004</v>
      </c>
      <c r="D85" s="23">
        <v>8.9138959999999994</v>
      </c>
      <c r="E85" s="23">
        <v>4.4652609999999999</v>
      </c>
      <c r="F85" s="155">
        <f t="shared" si="20"/>
        <v>99.627658943116643</v>
      </c>
      <c r="G85" s="23">
        <v>4</v>
      </c>
      <c r="H85" s="23">
        <v>3301.4427000000001</v>
      </c>
      <c r="I85" s="23">
        <v>0</v>
      </c>
      <c r="J85" s="23">
        <v>0</v>
      </c>
      <c r="K85" s="23">
        <v>0</v>
      </c>
      <c r="L85" s="23">
        <v>0</v>
      </c>
      <c r="M85" s="31">
        <v>0</v>
      </c>
      <c r="N85" s="168">
        <f t="shared" si="21"/>
        <v>3.5500219973940698E-2</v>
      </c>
    </row>
    <row r="86" spans="1:14">
      <c r="A86" s="221"/>
      <c r="B86" s="197" t="s">
        <v>26</v>
      </c>
      <c r="C86" s="23">
        <v>82.633638000000005</v>
      </c>
      <c r="D86" s="23">
        <v>408.24743699999999</v>
      </c>
      <c r="E86" s="23">
        <v>340.51223499999998</v>
      </c>
      <c r="F86" s="155">
        <f t="shared" si="20"/>
        <v>19.892149249791281</v>
      </c>
      <c r="G86" s="23">
        <v>10149</v>
      </c>
      <c r="H86" s="23">
        <v>3738495.7356440001</v>
      </c>
      <c r="I86" s="23">
        <v>20862</v>
      </c>
      <c r="J86" s="23">
        <v>31.987036</v>
      </c>
      <c r="K86" s="23">
        <v>157.442488</v>
      </c>
      <c r="L86" s="23">
        <v>186.77816200000001</v>
      </c>
      <c r="M86" s="31">
        <f>(K86-L86)/L86*100</f>
        <v>-15.706158410531962</v>
      </c>
      <c r="N86" s="168">
        <f t="shared" si="21"/>
        <v>2.5331561612666649</v>
      </c>
    </row>
    <row r="87" spans="1:14">
      <c r="A87" s="221"/>
      <c r="B87" s="197" t="s">
        <v>27</v>
      </c>
      <c r="C87" s="23">
        <v>48.025267999999997</v>
      </c>
      <c r="D87" s="23">
        <v>364.23526800000002</v>
      </c>
      <c r="E87" s="23">
        <v>166.53</v>
      </c>
      <c r="F87" s="155">
        <f t="shared" si="20"/>
        <v>118.72051161952801</v>
      </c>
      <c r="G87" s="23">
        <v>94</v>
      </c>
      <c r="H87" s="23">
        <v>4195.1472000000003</v>
      </c>
      <c r="I87" s="23">
        <v>5</v>
      </c>
      <c r="J87" s="23">
        <v>21.19</v>
      </c>
      <c r="K87" s="23">
        <v>73.67</v>
      </c>
      <c r="L87" s="23">
        <v>0</v>
      </c>
      <c r="M87" s="31">
        <v>0</v>
      </c>
      <c r="N87" s="168">
        <f t="shared" si="21"/>
        <v>18.047699157492048</v>
      </c>
    </row>
    <row r="88" spans="1:14">
      <c r="A88" s="221"/>
      <c r="B88" s="14" t="s">
        <v>28</v>
      </c>
      <c r="C88" s="23">
        <v>25.355267999999999</v>
      </c>
      <c r="D88" s="23">
        <v>25.355267999999999</v>
      </c>
      <c r="E88" s="23">
        <v>0</v>
      </c>
      <c r="F88" s="155">
        <v>0</v>
      </c>
      <c r="G88" s="23">
        <v>2</v>
      </c>
      <c r="H88" s="23">
        <v>2986.2872000000002</v>
      </c>
      <c r="I88" s="23">
        <v>0</v>
      </c>
      <c r="J88" s="23">
        <v>0</v>
      </c>
      <c r="K88" s="23">
        <v>0</v>
      </c>
      <c r="L88" s="23">
        <v>0</v>
      </c>
      <c r="M88" s="31">
        <v>0</v>
      </c>
      <c r="N88" s="168">
        <f t="shared" si="21"/>
        <v>8.2304509971025119</v>
      </c>
    </row>
    <row r="89" spans="1:14">
      <c r="A89" s="221"/>
      <c r="B89" s="14" t="s">
        <v>29</v>
      </c>
      <c r="C89" s="23">
        <v>0</v>
      </c>
      <c r="D89" s="23">
        <v>0</v>
      </c>
      <c r="E89" s="13">
        <v>0</v>
      </c>
      <c r="F89" s="155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>
        <v>0</v>
      </c>
      <c r="N89" s="168">
        <f t="shared" si="21"/>
        <v>0</v>
      </c>
    </row>
    <row r="90" spans="1:14">
      <c r="A90" s="221"/>
      <c r="B90" s="14" t="s">
        <v>30</v>
      </c>
      <c r="C90" s="33">
        <v>22.67</v>
      </c>
      <c r="D90" s="33">
        <v>338.88</v>
      </c>
      <c r="E90" s="33">
        <v>166.53</v>
      </c>
      <c r="F90" s="155">
        <f>(D90-E90)/E90*100</f>
        <v>103.49486578994775</v>
      </c>
      <c r="G90" s="61">
        <v>92</v>
      </c>
      <c r="H90" s="61">
        <v>1208.8599999999999</v>
      </c>
      <c r="I90" s="77">
        <v>5</v>
      </c>
      <c r="J90" s="23">
        <v>21.19</v>
      </c>
      <c r="K90" s="23">
        <v>73.67</v>
      </c>
      <c r="L90" s="13">
        <v>0</v>
      </c>
      <c r="M90" s="31">
        <v>0</v>
      </c>
      <c r="N90" s="168">
        <f t="shared" si="21"/>
        <v>30.64522911351024</v>
      </c>
    </row>
    <row r="91" spans="1:14" ht="14.25" thickBot="1">
      <c r="A91" s="223"/>
      <c r="B91" s="35" t="s">
        <v>31</v>
      </c>
      <c r="C91" s="36">
        <f t="shared" ref="C91:K91" si="22">C79+C81+C82+C83+C84+C85+C86+C87</f>
        <v>392.03858981999997</v>
      </c>
      <c r="D91" s="36">
        <f t="shared" si="22"/>
        <v>2713.4124733200001</v>
      </c>
      <c r="E91" s="36">
        <f t="shared" si="22"/>
        <v>1866.74848193</v>
      </c>
      <c r="F91" s="209">
        <f>(D91-E91)/E91*100</f>
        <v>45.35501164648857</v>
      </c>
      <c r="G91" s="36">
        <f t="shared" si="22"/>
        <v>27748</v>
      </c>
      <c r="H91" s="36">
        <f t="shared" si="22"/>
        <v>6251805.4884213395</v>
      </c>
      <c r="I91" s="36">
        <f t="shared" si="22"/>
        <v>22274</v>
      </c>
      <c r="J91" s="36">
        <f t="shared" si="22"/>
        <v>192.837548</v>
      </c>
      <c r="K91" s="36">
        <f t="shared" si="22"/>
        <v>1103.7074600000001</v>
      </c>
      <c r="L91" s="36">
        <f>L79+L81+L82+L83+L84+L85+L86+L87</f>
        <v>713.58412799999996</v>
      </c>
      <c r="M91" s="36">
        <f>(K91-L91)/L91*100</f>
        <v>54.670965439410693</v>
      </c>
      <c r="N91" s="210">
        <f t="shared" si="21"/>
        <v>1.960232473822721</v>
      </c>
    </row>
    <row r="95" spans="1:14" s="57" customFormat="1" ht="18.75">
      <c r="A95" s="224" t="str">
        <f>A1</f>
        <v>2023年1-9月丹东市财产保险业务统计表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</row>
    <row r="96" spans="1:14" s="57" customFormat="1" ht="14.25" thickBot="1">
      <c r="B96" s="59" t="s">
        <v>0</v>
      </c>
      <c r="C96" s="58"/>
      <c r="D96" s="58"/>
      <c r="F96" s="154"/>
      <c r="G96" s="73" t="str">
        <f>G2</f>
        <v>（2023年9月）</v>
      </c>
      <c r="H96" s="58"/>
      <c r="I96" s="58"/>
      <c r="J96" s="58"/>
      <c r="K96" s="58"/>
      <c r="L96" s="59" t="s">
        <v>1</v>
      </c>
      <c r="N96" s="167"/>
    </row>
    <row r="97" spans="1:14" ht="13.5" customHeight="1">
      <c r="A97" s="220" t="s">
        <v>117</v>
      </c>
      <c r="B97" s="9" t="s">
        <v>3</v>
      </c>
      <c r="C97" s="225" t="s">
        <v>4</v>
      </c>
      <c r="D97" s="225"/>
      <c r="E97" s="225"/>
      <c r="F97" s="226"/>
      <c r="G97" s="225" t="s">
        <v>5</v>
      </c>
      <c r="H97" s="225"/>
      <c r="I97" s="225" t="s">
        <v>6</v>
      </c>
      <c r="J97" s="225"/>
      <c r="K97" s="225"/>
      <c r="L97" s="225"/>
      <c r="M97" s="225"/>
      <c r="N97" s="228" t="s">
        <v>7</v>
      </c>
    </row>
    <row r="98" spans="1:14">
      <c r="A98" s="221"/>
      <c r="B98" s="10" t="s">
        <v>8</v>
      </c>
      <c r="C98" s="227" t="s">
        <v>9</v>
      </c>
      <c r="D98" s="227" t="s">
        <v>10</v>
      </c>
      <c r="E98" s="227" t="s">
        <v>11</v>
      </c>
      <c r="F98" s="195" t="s">
        <v>12</v>
      </c>
      <c r="G98" s="227" t="s">
        <v>13</v>
      </c>
      <c r="H98" s="227" t="s">
        <v>14</v>
      </c>
      <c r="I98" s="197" t="s">
        <v>13</v>
      </c>
      <c r="J98" s="227" t="s">
        <v>15</v>
      </c>
      <c r="K98" s="227"/>
      <c r="L98" s="227"/>
      <c r="M98" s="198" t="s">
        <v>12</v>
      </c>
      <c r="N98" s="229"/>
    </row>
    <row r="99" spans="1:14">
      <c r="A99" s="231"/>
      <c r="B99" s="166" t="s">
        <v>16</v>
      </c>
      <c r="C99" s="227"/>
      <c r="D99" s="227"/>
      <c r="E99" s="227"/>
      <c r="F99" s="196" t="s">
        <v>17</v>
      </c>
      <c r="G99" s="227"/>
      <c r="H99" s="227"/>
      <c r="I99" s="33" t="s">
        <v>18</v>
      </c>
      <c r="J99" s="197" t="s">
        <v>9</v>
      </c>
      <c r="K99" s="197" t="s">
        <v>10</v>
      </c>
      <c r="L99" s="197" t="s">
        <v>11</v>
      </c>
      <c r="M99" s="199" t="s">
        <v>17</v>
      </c>
      <c r="N99" s="194" t="s">
        <v>17</v>
      </c>
    </row>
    <row r="100" spans="1:14" ht="14.25" customHeight="1">
      <c r="A100" s="230" t="s">
        <v>37</v>
      </c>
      <c r="B100" s="197" t="s">
        <v>19</v>
      </c>
      <c r="C100" s="75">
        <v>71.069999999999993</v>
      </c>
      <c r="D100" s="75">
        <v>563.46</v>
      </c>
      <c r="E100" s="75">
        <v>709.26</v>
      </c>
      <c r="F100" s="155">
        <f>(D100-E100)/E100*100</f>
        <v>-20.556636494374413</v>
      </c>
      <c r="G100" s="75">
        <v>4323</v>
      </c>
      <c r="H100" s="75">
        <v>389413.8</v>
      </c>
      <c r="I100" s="72">
        <v>647</v>
      </c>
      <c r="J100" s="72">
        <v>38.520000000000003</v>
      </c>
      <c r="K100" s="72">
        <v>561.70000000000005</v>
      </c>
      <c r="L100" s="72">
        <v>308.85000000000002</v>
      </c>
      <c r="M100" s="31">
        <f>(K100-L100)/L100*100</f>
        <v>81.868220819167874</v>
      </c>
      <c r="N100" s="168">
        <f t="shared" ref="N100:N112" si="23">D100/D327*100</f>
        <v>0.73033328685016352</v>
      </c>
    </row>
    <row r="101" spans="1:14" ht="14.25" customHeight="1">
      <c r="A101" s="221"/>
      <c r="B101" s="197" t="s">
        <v>20</v>
      </c>
      <c r="C101" s="75">
        <v>33.14</v>
      </c>
      <c r="D101" s="75">
        <v>259.70999999999998</v>
      </c>
      <c r="E101" s="75">
        <v>308.47000000000003</v>
      </c>
      <c r="F101" s="155">
        <f>(D101-E101)/E101*100</f>
        <v>-15.807047686971195</v>
      </c>
      <c r="G101" s="75">
        <v>2365</v>
      </c>
      <c r="H101" s="75">
        <v>37400</v>
      </c>
      <c r="I101" s="72">
        <v>354</v>
      </c>
      <c r="J101" s="72">
        <v>30.07</v>
      </c>
      <c r="K101" s="72">
        <v>334.95</v>
      </c>
      <c r="L101" s="72">
        <v>82.57</v>
      </c>
      <c r="M101" s="31">
        <f>(K101-L101)/L101*100</f>
        <v>305.65580719389607</v>
      </c>
      <c r="N101" s="168">
        <f t="shared" si="23"/>
        <v>1.0684081103927696</v>
      </c>
    </row>
    <row r="102" spans="1:14" ht="14.25" customHeight="1">
      <c r="A102" s="221"/>
      <c r="B102" s="197" t="s">
        <v>21</v>
      </c>
      <c r="C102" s="75">
        <v>3.58</v>
      </c>
      <c r="D102" s="75">
        <v>25.28</v>
      </c>
      <c r="E102" s="75">
        <v>23.96</v>
      </c>
      <c r="F102" s="155">
        <f>(D102-E102)/E102*100</f>
        <v>5.5091819699499176</v>
      </c>
      <c r="G102" s="75">
        <v>12</v>
      </c>
      <c r="H102" s="75">
        <v>135233.9</v>
      </c>
      <c r="I102" s="31">
        <v>0</v>
      </c>
      <c r="J102" s="31">
        <v>0</v>
      </c>
      <c r="K102" s="31">
        <v>0</v>
      </c>
      <c r="L102" s="72">
        <v>4</v>
      </c>
      <c r="M102" s="31">
        <f>(K102-L102)/L102*100</f>
        <v>-100</v>
      </c>
      <c r="N102" s="168">
        <f t="shared" si="23"/>
        <v>0.57660493351930542</v>
      </c>
    </row>
    <row r="103" spans="1:14" ht="14.25" customHeight="1">
      <c r="A103" s="221"/>
      <c r="B103" s="197" t="s">
        <v>22</v>
      </c>
      <c r="C103" s="75">
        <v>0</v>
      </c>
      <c r="D103" s="75">
        <v>0</v>
      </c>
      <c r="E103" s="75">
        <v>0.02</v>
      </c>
      <c r="F103" s="155">
        <f>(D103-E103)/E103*100</f>
        <v>-100</v>
      </c>
      <c r="G103" s="75">
        <v>1</v>
      </c>
      <c r="H103" s="75">
        <v>122.6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168">
        <f t="shared" si="23"/>
        <v>0</v>
      </c>
    </row>
    <row r="104" spans="1:14" ht="14.25" customHeight="1">
      <c r="A104" s="221"/>
      <c r="B104" s="197" t="s">
        <v>23</v>
      </c>
      <c r="C104" s="75">
        <v>0</v>
      </c>
      <c r="D104" s="75">
        <v>0</v>
      </c>
      <c r="E104" s="75">
        <v>0</v>
      </c>
      <c r="F104" s="155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168">
        <f t="shared" si="23"/>
        <v>0</v>
      </c>
    </row>
    <row r="105" spans="1:14" ht="14.25" customHeight="1">
      <c r="A105" s="221"/>
      <c r="B105" s="197" t="s">
        <v>24</v>
      </c>
      <c r="C105" s="75">
        <v>2.17</v>
      </c>
      <c r="D105" s="75">
        <v>41.13</v>
      </c>
      <c r="E105" s="75">
        <v>50.91</v>
      </c>
      <c r="F105" s="155">
        <f>(D105-E105)/E105*100</f>
        <v>-19.210371243370645</v>
      </c>
      <c r="G105" s="75">
        <v>244</v>
      </c>
      <c r="H105" s="75">
        <v>70466.5</v>
      </c>
      <c r="I105" s="72">
        <v>17</v>
      </c>
      <c r="J105" s="72">
        <v>8.31</v>
      </c>
      <c r="K105" s="72">
        <v>11.59</v>
      </c>
      <c r="L105" s="72">
        <v>2.09</v>
      </c>
      <c r="M105" s="31">
        <f>(K105-L105)/L105*100</f>
        <v>454.54545454545456</v>
      </c>
      <c r="N105" s="168">
        <f t="shared" si="23"/>
        <v>0.40217828445835357</v>
      </c>
    </row>
    <row r="106" spans="1:14" ht="14.25" customHeight="1">
      <c r="A106" s="221"/>
      <c r="B106" s="197" t="s">
        <v>25</v>
      </c>
      <c r="C106" s="75">
        <v>0</v>
      </c>
      <c r="D106" s="75">
        <v>19.760000000000002</v>
      </c>
      <c r="E106" s="75">
        <v>19.55</v>
      </c>
      <c r="F106" s="155">
        <f>(D106-E106)/E106*100</f>
        <v>1.0741687979539685</v>
      </c>
      <c r="G106" s="75">
        <v>29</v>
      </c>
      <c r="H106" s="75">
        <v>427.6</v>
      </c>
      <c r="I106" s="31">
        <v>0</v>
      </c>
      <c r="J106" s="31">
        <v>0</v>
      </c>
      <c r="K106" s="31">
        <v>0</v>
      </c>
      <c r="L106" s="72">
        <v>0</v>
      </c>
      <c r="M106" s="31">
        <v>0</v>
      </c>
      <c r="N106" s="168">
        <f t="shared" si="23"/>
        <v>7.8695594685541354E-2</v>
      </c>
    </row>
    <row r="107" spans="1:14" ht="14.25" customHeight="1">
      <c r="A107" s="221"/>
      <c r="B107" s="197" t="s">
        <v>26</v>
      </c>
      <c r="C107" s="75">
        <v>3.94</v>
      </c>
      <c r="D107" s="75">
        <v>34.69</v>
      </c>
      <c r="E107" s="75">
        <v>49.54</v>
      </c>
      <c r="F107" s="155">
        <f>(D107-E107)/E107*100</f>
        <v>-29.975777149777961</v>
      </c>
      <c r="G107" s="75">
        <v>1792</v>
      </c>
      <c r="H107" s="75">
        <v>338896.6</v>
      </c>
      <c r="I107" s="72">
        <v>13</v>
      </c>
      <c r="J107" s="72">
        <v>0</v>
      </c>
      <c r="K107" s="72">
        <v>37.119999999999997</v>
      </c>
      <c r="L107" s="72">
        <v>0.13</v>
      </c>
      <c r="M107" s="31">
        <f>(K107-L107)/L107*100</f>
        <v>28453.846153846149</v>
      </c>
      <c r="N107" s="168">
        <f t="shared" si="23"/>
        <v>0.21524981976638985</v>
      </c>
    </row>
    <row r="108" spans="1:14" ht="14.25" customHeight="1">
      <c r="A108" s="221"/>
      <c r="B108" s="197" t="s">
        <v>27</v>
      </c>
      <c r="C108" s="34">
        <v>0</v>
      </c>
      <c r="D108" s="34">
        <v>0.2</v>
      </c>
      <c r="E108" s="34">
        <v>1.99</v>
      </c>
      <c r="F108" s="155">
        <f>(D108-E108)/E108*100</f>
        <v>-89.949748743718601</v>
      </c>
      <c r="G108" s="34">
        <v>1</v>
      </c>
      <c r="H108" s="34">
        <v>10.5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168">
        <f t="shared" si="23"/>
        <v>9.9099130386747988E-3</v>
      </c>
    </row>
    <row r="109" spans="1:14" ht="14.25" customHeight="1">
      <c r="A109" s="221"/>
      <c r="B109" s="14" t="s">
        <v>28</v>
      </c>
      <c r="C109" s="34">
        <v>0</v>
      </c>
      <c r="D109" s="34">
        <v>0</v>
      </c>
      <c r="E109" s="34">
        <v>0</v>
      </c>
      <c r="F109" s="155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168">
        <f t="shared" si="23"/>
        <v>0</v>
      </c>
    </row>
    <row r="110" spans="1:14" ht="14.25" customHeight="1">
      <c r="A110" s="221"/>
      <c r="B110" s="14" t="s">
        <v>29</v>
      </c>
      <c r="C110" s="34">
        <v>0</v>
      </c>
      <c r="D110" s="34">
        <v>0</v>
      </c>
      <c r="E110" s="34">
        <v>0</v>
      </c>
      <c r="F110" s="155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168">
        <f t="shared" si="23"/>
        <v>0</v>
      </c>
    </row>
    <row r="111" spans="1:14" ht="14.25" customHeight="1">
      <c r="A111" s="221"/>
      <c r="B111" s="14" t="s">
        <v>30</v>
      </c>
      <c r="C111" s="34">
        <v>0</v>
      </c>
      <c r="D111" s="34">
        <v>0</v>
      </c>
      <c r="E111" s="34">
        <v>1.99</v>
      </c>
      <c r="F111" s="155">
        <f t="shared" ref="F111:F121" si="24">(D111-E111)/E111*100</f>
        <v>-100</v>
      </c>
      <c r="G111" s="34">
        <v>1</v>
      </c>
      <c r="H111" s="34">
        <v>10.5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168">
        <f t="shared" si="23"/>
        <v>0</v>
      </c>
    </row>
    <row r="112" spans="1:14" ht="14.25" customHeight="1" thickBot="1">
      <c r="A112" s="222"/>
      <c r="B112" s="15" t="s">
        <v>31</v>
      </c>
      <c r="C112" s="16">
        <f t="shared" ref="C112:L112" si="25">C100+C102+C103+C104+C105+C106+C107+C108</f>
        <v>80.759999999999991</v>
      </c>
      <c r="D112" s="16">
        <f t="shared" si="25"/>
        <v>684.52</v>
      </c>
      <c r="E112" s="16">
        <f t="shared" si="25"/>
        <v>855.2299999999999</v>
      </c>
      <c r="F112" s="156">
        <f t="shared" si="24"/>
        <v>-19.960712323000823</v>
      </c>
      <c r="G112" s="16">
        <f t="shared" si="25"/>
        <v>6402</v>
      </c>
      <c r="H112" s="16">
        <f t="shared" si="25"/>
        <v>934571.49999999988</v>
      </c>
      <c r="I112" s="16">
        <f t="shared" si="25"/>
        <v>677</v>
      </c>
      <c r="J112" s="16">
        <f t="shared" si="25"/>
        <v>46.830000000000005</v>
      </c>
      <c r="K112" s="16">
        <f t="shared" si="25"/>
        <v>610.41000000000008</v>
      </c>
      <c r="L112" s="16">
        <f t="shared" si="25"/>
        <v>315.07</v>
      </c>
      <c r="M112" s="16">
        <f>(K112-L112)/L112*100</f>
        <v>93.737899514393646</v>
      </c>
      <c r="N112" s="169">
        <f t="shared" si="23"/>
        <v>0.49451321764558159</v>
      </c>
    </row>
    <row r="113" spans="1:14" ht="14.25" thickTop="1">
      <c r="A113" s="232" t="s">
        <v>90</v>
      </c>
      <c r="B113" s="18" t="s">
        <v>19</v>
      </c>
      <c r="C113" s="34">
        <v>101.199496</v>
      </c>
      <c r="D113" s="34">
        <v>473.371489</v>
      </c>
      <c r="E113" s="34">
        <v>510.34884999999997</v>
      </c>
      <c r="F113" s="157">
        <f t="shared" si="24"/>
        <v>-7.2455068724069775</v>
      </c>
      <c r="G113" s="34">
        <v>4881</v>
      </c>
      <c r="H113" s="34">
        <v>436026.453072</v>
      </c>
      <c r="I113" s="34">
        <v>932</v>
      </c>
      <c r="J113" s="34">
        <v>68.008021999999983</v>
      </c>
      <c r="K113" s="34">
        <v>414.01166599999999</v>
      </c>
      <c r="L113" s="34">
        <v>104.236118</v>
      </c>
      <c r="M113" s="111">
        <f t="shared" ref="M113:M136" si="26">(K113-L113)/L113*100</f>
        <v>297.18638217129302</v>
      </c>
      <c r="N113" s="170">
        <f t="shared" ref="N113:N125" si="27">D113/D327*100</f>
        <v>0.61356432659377069</v>
      </c>
    </row>
    <row r="114" spans="1:14">
      <c r="A114" s="221"/>
      <c r="B114" s="197" t="s">
        <v>20</v>
      </c>
      <c r="C114" s="34">
        <v>52.926144999999998</v>
      </c>
      <c r="D114" s="34">
        <v>221.936173</v>
      </c>
      <c r="E114" s="34">
        <v>237.97297499999999</v>
      </c>
      <c r="F114" s="155">
        <f t="shared" si="24"/>
        <v>-6.7389173077321045</v>
      </c>
      <c r="G114" s="34">
        <v>2669</v>
      </c>
      <c r="H114" s="34">
        <v>53380</v>
      </c>
      <c r="I114" s="34">
        <v>553</v>
      </c>
      <c r="J114" s="34">
        <v>27.190906999999982</v>
      </c>
      <c r="K114" s="34">
        <v>227.96309199999999</v>
      </c>
      <c r="L114" s="34">
        <v>48.724208000000004</v>
      </c>
      <c r="M114" s="31">
        <f t="shared" si="26"/>
        <v>367.86413029022447</v>
      </c>
      <c r="N114" s="168">
        <f t="shared" si="27"/>
        <v>0.91301223373275142</v>
      </c>
    </row>
    <row r="115" spans="1:14">
      <c r="A115" s="221"/>
      <c r="B115" s="197" t="s">
        <v>21</v>
      </c>
      <c r="C115" s="34">
        <v>2.4339630000000003</v>
      </c>
      <c r="D115" s="34">
        <v>17.549178000000001</v>
      </c>
      <c r="E115" s="34">
        <v>7.0523960000000008</v>
      </c>
      <c r="F115" s="155">
        <f t="shared" si="24"/>
        <v>148.83994035502261</v>
      </c>
      <c r="G115" s="34">
        <v>20</v>
      </c>
      <c r="H115" s="34">
        <v>12786.060799999999</v>
      </c>
      <c r="I115" s="34">
        <v>3</v>
      </c>
      <c r="J115" s="34">
        <v>0</v>
      </c>
      <c r="K115" s="34">
        <v>563.063087</v>
      </c>
      <c r="L115" s="34">
        <v>0</v>
      </c>
      <c r="M115" s="31">
        <v>0</v>
      </c>
      <c r="N115" s="168">
        <f t="shared" si="27"/>
        <v>0.40027462871868902</v>
      </c>
    </row>
    <row r="116" spans="1:14">
      <c r="A116" s="221"/>
      <c r="B116" s="197" t="s">
        <v>22</v>
      </c>
      <c r="C116" s="34">
        <v>1.6697999999999998E-2</v>
      </c>
      <c r="D116" s="34">
        <v>7.6238E-2</v>
      </c>
      <c r="E116" s="34">
        <v>5.3584000000000007E-2</v>
      </c>
      <c r="F116" s="155">
        <f t="shared" si="24"/>
        <v>42.27754553598087</v>
      </c>
      <c r="G116" s="34">
        <v>39</v>
      </c>
      <c r="H116" s="34">
        <v>650.29999999999995</v>
      </c>
      <c r="I116" s="34">
        <v>0</v>
      </c>
      <c r="J116" s="34">
        <v>0</v>
      </c>
      <c r="K116" s="34">
        <v>0</v>
      </c>
      <c r="L116" s="34">
        <v>0.01</v>
      </c>
      <c r="M116" s="31">
        <f t="shared" si="26"/>
        <v>-100</v>
      </c>
      <c r="N116" s="168">
        <f t="shared" si="27"/>
        <v>2.5139716783874025E-3</v>
      </c>
    </row>
    <row r="117" spans="1:14">
      <c r="A117" s="221"/>
      <c r="B117" s="197" t="s">
        <v>23</v>
      </c>
      <c r="C117" s="34">
        <v>0</v>
      </c>
      <c r="D117" s="34">
        <v>0</v>
      </c>
      <c r="E117" s="34">
        <v>0.37735799999999997</v>
      </c>
      <c r="F117" s="155">
        <f t="shared" si="24"/>
        <v>-100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0.21</v>
      </c>
      <c r="M117" s="31">
        <f t="shared" si="26"/>
        <v>-100</v>
      </c>
      <c r="N117" s="168">
        <f t="shared" si="27"/>
        <v>0</v>
      </c>
    </row>
    <row r="118" spans="1:14">
      <c r="A118" s="221"/>
      <c r="B118" s="197" t="s">
        <v>24</v>
      </c>
      <c r="C118" s="34">
        <v>4.7472769999999995</v>
      </c>
      <c r="D118" s="34">
        <v>59.334614000000002</v>
      </c>
      <c r="E118" s="34">
        <v>41.134343999999999</v>
      </c>
      <c r="F118" s="155">
        <f t="shared" si="24"/>
        <v>44.245922579924951</v>
      </c>
      <c r="G118" s="34">
        <v>309</v>
      </c>
      <c r="H118" s="34">
        <v>200958.70869999999</v>
      </c>
      <c r="I118" s="34">
        <v>11</v>
      </c>
      <c r="J118" s="34">
        <v>0.38754999999999917</v>
      </c>
      <c r="K118" s="34">
        <v>11.00005</v>
      </c>
      <c r="L118" s="34">
        <v>2.4909539999999999</v>
      </c>
      <c r="M118" s="31">
        <f t="shared" si="26"/>
        <v>341.59988502397073</v>
      </c>
      <c r="N118" s="168">
        <f t="shared" si="27"/>
        <v>0.58018704759345019</v>
      </c>
    </row>
    <row r="119" spans="1:14">
      <c r="A119" s="221"/>
      <c r="B119" s="197" t="s">
        <v>25</v>
      </c>
      <c r="C119" s="34">
        <v>33.213647999999999</v>
      </c>
      <c r="D119" s="34">
        <v>163.448499</v>
      </c>
      <c r="E119" s="34">
        <v>126.858253</v>
      </c>
      <c r="F119" s="155">
        <f t="shared" si="24"/>
        <v>28.843409975068784</v>
      </c>
      <c r="G119" s="34">
        <v>104</v>
      </c>
      <c r="H119" s="34">
        <v>5592.5286500000002</v>
      </c>
      <c r="I119" s="34">
        <v>242</v>
      </c>
      <c r="J119" s="34">
        <v>17.721510000000023</v>
      </c>
      <c r="K119" s="34">
        <v>335.89218900000003</v>
      </c>
      <c r="L119" s="34">
        <v>103.164823</v>
      </c>
      <c r="M119" s="31">
        <f t="shared" si="26"/>
        <v>225.58790800232362</v>
      </c>
      <c r="N119" s="168">
        <f t="shared" si="27"/>
        <v>0.65094518366721199</v>
      </c>
    </row>
    <row r="120" spans="1:14">
      <c r="A120" s="221"/>
      <c r="B120" s="197" t="s">
        <v>26</v>
      </c>
      <c r="C120" s="34">
        <v>19.754315999999999</v>
      </c>
      <c r="D120" s="34">
        <v>76.248197000000005</v>
      </c>
      <c r="E120" s="34">
        <v>70.998829000000015</v>
      </c>
      <c r="F120" s="155">
        <f t="shared" si="24"/>
        <v>7.3935979986373983</v>
      </c>
      <c r="G120" s="34">
        <v>2705</v>
      </c>
      <c r="H120" s="34">
        <v>397108.245</v>
      </c>
      <c r="I120" s="34">
        <v>65</v>
      </c>
      <c r="J120" s="34">
        <v>0.64643000000000228</v>
      </c>
      <c r="K120" s="34">
        <v>24.401250000000001</v>
      </c>
      <c r="L120" s="34">
        <v>62.506529</v>
      </c>
      <c r="M120" s="31">
        <f t="shared" si="26"/>
        <v>-60.962078057477797</v>
      </c>
      <c r="N120" s="168">
        <f t="shared" si="27"/>
        <v>0.47311647915140354</v>
      </c>
    </row>
    <row r="121" spans="1:14">
      <c r="A121" s="221"/>
      <c r="B121" s="197" t="s">
        <v>27</v>
      </c>
      <c r="C121" s="31">
        <v>0</v>
      </c>
      <c r="D121" s="31">
        <v>1.444566</v>
      </c>
      <c r="E121" s="31">
        <v>19.188913999999997</v>
      </c>
      <c r="F121" s="155">
        <f t="shared" si="24"/>
        <v>-92.471872040283259</v>
      </c>
      <c r="G121" s="34">
        <v>1</v>
      </c>
      <c r="H121" s="34">
        <v>1000</v>
      </c>
      <c r="I121" s="34">
        <v>0</v>
      </c>
      <c r="J121" s="34">
        <v>0</v>
      </c>
      <c r="K121" s="34">
        <v>0</v>
      </c>
      <c r="L121" s="34">
        <v>0</v>
      </c>
      <c r="M121" s="31">
        <v>0</v>
      </c>
      <c r="N121" s="168">
        <f t="shared" si="27"/>
        <v>7.1577617193131493E-2</v>
      </c>
    </row>
    <row r="122" spans="1:14">
      <c r="A122" s="221"/>
      <c r="B122" s="14" t="s">
        <v>28</v>
      </c>
      <c r="C122" s="34">
        <v>0</v>
      </c>
      <c r="D122" s="34">
        <v>0</v>
      </c>
      <c r="E122" s="34">
        <v>0</v>
      </c>
      <c r="F122" s="155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>
        <v>0</v>
      </c>
      <c r="N122" s="168">
        <f t="shared" si="27"/>
        <v>0</v>
      </c>
    </row>
    <row r="123" spans="1:14">
      <c r="A123" s="221"/>
      <c r="B123" s="14" t="s">
        <v>29</v>
      </c>
      <c r="C123" s="34">
        <v>0</v>
      </c>
      <c r="D123" s="34">
        <v>1.4150940000000001</v>
      </c>
      <c r="E123" s="34">
        <v>0.45283000000000001</v>
      </c>
      <c r="F123" s="155">
        <f t="shared" ref="F123:F131" si="28">(D123-E123)/E123*100</f>
        <v>212.50005520835634</v>
      </c>
      <c r="G123" s="34">
        <v>1</v>
      </c>
      <c r="H123" s="34">
        <v>1000</v>
      </c>
      <c r="I123" s="34">
        <v>0</v>
      </c>
      <c r="J123" s="34">
        <v>0</v>
      </c>
      <c r="K123" s="34">
        <v>0</v>
      </c>
      <c r="L123" s="34">
        <v>0</v>
      </c>
      <c r="M123" s="31">
        <v>0</v>
      </c>
      <c r="N123" s="168">
        <f t="shared" si="27"/>
        <v>0.54843606230399611</v>
      </c>
    </row>
    <row r="124" spans="1:14">
      <c r="A124" s="221"/>
      <c r="B124" s="14" t="s">
        <v>30</v>
      </c>
      <c r="C124" s="34">
        <v>0</v>
      </c>
      <c r="D124" s="34">
        <v>2.9472000000000002E-2</v>
      </c>
      <c r="E124" s="34">
        <v>18.736083999999998</v>
      </c>
      <c r="F124" s="155">
        <f t="shared" si="28"/>
        <v>-99.842699253483289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68">
        <f t="shared" si="27"/>
        <v>2.6651799823931002E-3</v>
      </c>
    </row>
    <row r="125" spans="1:14" ht="14.25" thickBot="1">
      <c r="A125" s="222"/>
      <c r="B125" s="15" t="s">
        <v>31</v>
      </c>
      <c r="C125" s="16">
        <f t="shared" ref="C125:L125" si="29">C113+C115+C116+C117+C118+C119+C120+C121</f>
        <v>161.365398</v>
      </c>
      <c r="D125" s="16">
        <f t="shared" si="29"/>
        <v>791.47278099999994</v>
      </c>
      <c r="E125" s="16">
        <f t="shared" si="29"/>
        <v>776.01252799999986</v>
      </c>
      <c r="F125" s="156">
        <f t="shared" si="28"/>
        <v>1.9922684804903155</v>
      </c>
      <c r="G125" s="16">
        <f t="shared" si="29"/>
        <v>8059</v>
      </c>
      <c r="H125" s="16">
        <f t="shared" si="29"/>
        <v>1054122.2962219999</v>
      </c>
      <c r="I125" s="16">
        <f t="shared" si="29"/>
        <v>1253</v>
      </c>
      <c r="J125" s="16">
        <f t="shared" si="29"/>
        <v>86.76351200000002</v>
      </c>
      <c r="K125" s="16">
        <f t="shared" si="29"/>
        <v>1348.368242</v>
      </c>
      <c r="L125" s="16">
        <f t="shared" si="29"/>
        <v>272.618424</v>
      </c>
      <c r="M125" s="16">
        <f t="shared" si="26"/>
        <v>394.59908916500814</v>
      </c>
      <c r="N125" s="169">
        <f t="shared" si="27"/>
        <v>0.5717784018161729</v>
      </c>
    </row>
    <row r="126" spans="1:14" ht="14.25" thickTop="1">
      <c r="A126" s="232" t="s">
        <v>38</v>
      </c>
      <c r="B126" s="18" t="s">
        <v>19</v>
      </c>
      <c r="C126" s="208">
        <v>239.39596800000001</v>
      </c>
      <c r="D126" s="212">
        <v>1943.308765</v>
      </c>
      <c r="E126" s="212">
        <v>2234.73</v>
      </c>
      <c r="F126" s="157">
        <f t="shared" si="28"/>
        <v>-13.040556801045316</v>
      </c>
      <c r="G126" s="212">
        <v>15821</v>
      </c>
      <c r="H126" s="212">
        <v>1823435.0697009999</v>
      </c>
      <c r="I126" s="212">
        <v>2612</v>
      </c>
      <c r="J126" s="212">
        <v>142.59866</v>
      </c>
      <c r="K126" s="212">
        <v>1401.6252010000001</v>
      </c>
      <c r="L126" s="212">
        <v>885.2</v>
      </c>
      <c r="M126" s="111">
        <f t="shared" si="26"/>
        <v>58.339945887934931</v>
      </c>
      <c r="N126" s="170">
        <f t="shared" ref="N126:N138" si="30">D126/D327*100</f>
        <v>2.518835547700248</v>
      </c>
    </row>
    <row r="127" spans="1:14">
      <c r="A127" s="221"/>
      <c r="B127" s="197" t="s">
        <v>20</v>
      </c>
      <c r="C127" s="72">
        <v>83.829075000000017</v>
      </c>
      <c r="D127" s="78">
        <v>640.84794299999999</v>
      </c>
      <c r="E127" s="78">
        <v>707.91929700000003</v>
      </c>
      <c r="F127" s="155">
        <f t="shared" si="28"/>
        <v>-9.4744350499037235</v>
      </c>
      <c r="G127" s="78">
        <v>7903</v>
      </c>
      <c r="H127" s="78">
        <v>157700</v>
      </c>
      <c r="I127" s="78">
        <v>1207</v>
      </c>
      <c r="J127" s="78">
        <v>74.539028000000002</v>
      </c>
      <c r="K127" s="78">
        <v>484.93970100000001</v>
      </c>
      <c r="L127" s="78">
        <v>315.37636900000001</v>
      </c>
      <c r="M127" s="31">
        <f t="shared" si="26"/>
        <v>53.765389124636663</v>
      </c>
      <c r="N127" s="168">
        <f t="shared" si="30"/>
        <v>2.636352623425064</v>
      </c>
    </row>
    <row r="128" spans="1:14">
      <c r="A128" s="221"/>
      <c r="B128" s="197" t="s">
        <v>21</v>
      </c>
      <c r="C128" s="72">
        <v>2.5000000000000001E-2</v>
      </c>
      <c r="D128" s="78">
        <v>20.831956999999999</v>
      </c>
      <c r="E128" s="78">
        <v>5.3475429999999999</v>
      </c>
      <c r="F128" s="155">
        <f t="shared" si="28"/>
        <v>289.56128076015466</v>
      </c>
      <c r="G128" s="78">
        <v>59</v>
      </c>
      <c r="H128" s="78">
        <v>32864.478999999999</v>
      </c>
      <c r="I128" s="78">
        <v>2</v>
      </c>
      <c r="J128" s="78">
        <v>3.5700000000000003E-2</v>
      </c>
      <c r="K128" s="78">
        <v>0.3357</v>
      </c>
      <c r="L128" s="78">
        <v>12.0403</v>
      </c>
      <c r="M128" s="31">
        <f t="shared" si="26"/>
        <v>-97.211863491773471</v>
      </c>
      <c r="N128" s="168">
        <f t="shared" si="30"/>
        <v>0.47515067963061824</v>
      </c>
    </row>
    <row r="129" spans="1:14">
      <c r="A129" s="221"/>
      <c r="B129" s="197" t="s">
        <v>22</v>
      </c>
      <c r="C129" s="72">
        <v>4.563828</v>
      </c>
      <c r="D129" s="78">
        <v>64.943534</v>
      </c>
      <c r="E129" s="78">
        <v>11.239357999999999</v>
      </c>
      <c r="F129" s="155">
        <f t="shared" si="28"/>
        <v>477.82245213650117</v>
      </c>
      <c r="G129" s="78">
        <v>3714</v>
      </c>
      <c r="H129" s="78">
        <v>1029325.02</v>
      </c>
      <c r="I129" s="78">
        <v>54</v>
      </c>
      <c r="J129" s="78">
        <v>1.3339030000000001</v>
      </c>
      <c r="K129" s="78">
        <v>16.474589000000002</v>
      </c>
      <c r="L129" s="78">
        <v>2.4049999999999998</v>
      </c>
      <c r="M129" s="31">
        <f t="shared" si="26"/>
        <v>585.01409563409584</v>
      </c>
      <c r="N129" s="168">
        <f t="shared" si="30"/>
        <v>2.141533161551842</v>
      </c>
    </row>
    <row r="130" spans="1:14">
      <c r="A130" s="221"/>
      <c r="B130" s="197" t="s">
        <v>23</v>
      </c>
      <c r="C130" s="72">
        <v>0.29991499999999999</v>
      </c>
      <c r="D130" s="78">
        <v>0.31104700000000002</v>
      </c>
      <c r="E130" s="78">
        <v>0.61782599999999999</v>
      </c>
      <c r="F130" s="155">
        <f t="shared" si="28"/>
        <v>-49.654595306769217</v>
      </c>
      <c r="G130" s="78">
        <v>3</v>
      </c>
      <c r="H130" s="78">
        <v>795.375</v>
      </c>
      <c r="I130" s="78">
        <v>0</v>
      </c>
      <c r="J130" s="78">
        <v>0</v>
      </c>
      <c r="K130" s="78">
        <v>0</v>
      </c>
      <c r="L130" s="80">
        <v>0</v>
      </c>
      <c r="M130" s="31">
        <v>0</v>
      </c>
      <c r="N130" s="168">
        <f t="shared" si="30"/>
        <v>8.0895897466178257E-2</v>
      </c>
    </row>
    <row r="131" spans="1:14">
      <c r="A131" s="221"/>
      <c r="B131" s="197" t="s">
        <v>24</v>
      </c>
      <c r="C131" s="72">
        <v>24.9146</v>
      </c>
      <c r="D131" s="78">
        <v>370.018146</v>
      </c>
      <c r="E131" s="78">
        <v>299.26377000000002</v>
      </c>
      <c r="F131" s="155">
        <f t="shared" si="28"/>
        <v>23.642813829418767</v>
      </c>
      <c r="G131" s="78">
        <v>4851</v>
      </c>
      <c r="H131" s="78">
        <v>95249.87</v>
      </c>
      <c r="I131" s="78">
        <v>107</v>
      </c>
      <c r="J131" s="78">
        <v>27.442081000000002</v>
      </c>
      <c r="K131" s="78">
        <v>129.08203275</v>
      </c>
      <c r="L131" s="78">
        <v>49.432151849999997</v>
      </c>
      <c r="M131" s="31">
        <f t="shared" si="26"/>
        <v>161.12970590820032</v>
      </c>
      <c r="N131" s="168">
        <f t="shared" si="30"/>
        <v>3.6181196979513879</v>
      </c>
    </row>
    <row r="132" spans="1:14">
      <c r="A132" s="221"/>
      <c r="B132" s="197" t="s">
        <v>25</v>
      </c>
      <c r="C132" s="74">
        <v>0</v>
      </c>
      <c r="D132" s="79">
        <v>0</v>
      </c>
      <c r="E132" s="79">
        <v>0</v>
      </c>
      <c r="F132" s="155">
        <v>0</v>
      </c>
      <c r="G132" s="80">
        <v>0</v>
      </c>
      <c r="H132" s="80">
        <v>0</v>
      </c>
      <c r="I132" s="80">
        <v>0</v>
      </c>
      <c r="J132" s="80">
        <v>0</v>
      </c>
      <c r="K132" s="80">
        <v>0</v>
      </c>
      <c r="L132" s="80">
        <v>0</v>
      </c>
      <c r="M132" s="31">
        <v>0</v>
      </c>
      <c r="N132" s="168">
        <f t="shared" si="30"/>
        <v>0</v>
      </c>
    </row>
    <row r="133" spans="1:14">
      <c r="A133" s="221"/>
      <c r="B133" s="197" t="s">
        <v>26</v>
      </c>
      <c r="C133" s="72">
        <v>20.929320999999998</v>
      </c>
      <c r="D133" s="78">
        <v>217.60248100000001</v>
      </c>
      <c r="E133" s="78">
        <v>188.42</v>
      </c>
      <c r="F133" s="155">
        <f>(D133-E133)/E133*100</f>
        <v>15.487995435728704</v>
      </c>
      <c r="G133" s="78">
        <v>6663</v>
      </c>
      <c r="H133" s="78">
        <v>680223.14</v>
      </c>
      <c r="I133" s="78">
        <v>438</v>
      </c>
      <c r="J133" s="78">
        <v>7.7256409999999995</v>
      </c>
      <c r="K133" s="78">
        <v>78.224650999999994</v>
      </c>
      <c r="L133" s="78">
        <v>92.36</v>
      </c>
      <c r="M133" s="31">
        <f t="shared" si="26"/>
        <v>-15.304622130792556</v>
      </c>
      <c r="N133" s="168">
        <f t="shared" si="30"/>
        <v>1.350213168520302</v>
      </c>
    </row>
    <row r="134" spans="1:14">
      <c r="A134" s="221"/>
      <c r="B134" s="197" t="s">
        <v>27</v>
      </c>
      <c r="C134" s="75">
        <v>1.4318630000000001</v>
      </c>
      <c r="D134" s="78">
        <v>21.502946000000001</v>
      </c>
      <c r="E134" s="78">
        <v>23.334835000000002</v>
      </c>
      <c r="F134" s="155">
        <f>(D134-E134)/E134*100</f>
        <v>-7.8504476247635786</v>
      </c>
      <c r="G134" s="78">
        <v>19</v>
      </c>
      <c r="H134" s="78">
        <v>2662.0171499999997</v>
      </c>
      <c r="I134" s="78">
        <v>0</v>
      </c>
      <c r="J134" s="78">
        <v>0</v>
      </c>
      <c r="K134" s="78">
        <v>0</v>
      </c>
      <c r="L134" s="78">
        <v>8.7859820000000006</v>
      </c>
      <c r="M134" s="31">
        <f t="shared" si="26"/>
        <v>-100</v>
      </c>
      <c r="N134" s="168">
        <f t="shared" si="30"/>
        <v>1.0654616246766004</v>
      </c>
    </row>
    <row r="135" spans="1:14">
      <c r="A135" s="221"/>
      <c r="B135" s="14" t="s">
        <v>28</v>
      </c>
      <c r="C135" s="75">
        <v>0</v>
      </c>
      <c r="D135" s="80">
        <v>0</v>
      </c>
      <c r="E135" s="80">
        <v>0</v>
      </c>
      <c r="F135" s="155">
        <v>0</v>
      </c>
      <c r="G135" s="80">
        <v>0</v>
      </c>
      <c r="H135" s="80">
        <v>0</v>
      </c>
      <c r="I135" s="81">
        <v>0</v>
      </c>
      <c r="J135" s="80">
        <v>0</v>
      </c>
      <c r="K135" s="80">
        <v>0</v>
      </c>
      <c r="L135" s="80">
        <v>0</v>
      </c>
      <c r="M135" s="31">
        <v>0</v>
      </c>
      <c r="N135" s="168">
        <f t="shared" si="30"/>
        <v>0</v>
      </c>
    </row>
    <row r="136" spans="1:14">
      <c r="A136" s="221"/>
      <c r="B136" s="14" t="s">
        <v>29</v>
      </c>
      <c r="C136" s="75">
        <v>0</v>
      </c>
      <c r="D136" s="75">
        <v>3.5455100000000006</v>
      </c>
      <c r="E136" s="75">
        <v>0</v>
      </c>
      <c r="F136" s="155">
        <v>0</v>
      </c>
      <c r="G136" s="80">
        <v>1</v>
      </c>
      <c r="H136" s="80">
        <v>2076.8002999999999</v>
      </c>
      <c r="I136" s="75">
        <v>0</v>
      </c>
      <c r="J136" s="75">
        <v>0</v>
      </c>
      <c r="K136" s="75">
        <v>0</v>
      </c>
      <c r="L136" s="75">
        <v>8.7859820000000006</v>
      </c>
      <c r="M136" s="31">
        <f t="shared" si="26"/>
        <v>-100</v>
      </c>
      <c r="N136" s="168">
        <f t="shared" si="30"/>
        <v>1.3741034470214992</v>
      </c>
    </row>
    <row r="137" spans="1:14">
      <c r="A137" s="221"/>
      <c r="B137" s="14" t="s">
        <v>30</v>
      </c>
      <c r="C137" s="75">
        <v>1.4318630000000001</v>
      </c>
      <c r="D137" s="81">
        <v>17.957436000000001</v>
      </c>
      <c r="E137" s="81">
        <v>23.334835000000002</v>
      </c>
      <c r="F137" s="155">
        <f>(D137-E137)/E137*100</f>
        <v>-23.04451263529397</v>
      </c>
      <c r="G137" s="81">
        <v>18</v>
      </c>
      <c r="H137" s="81">
        <v>585.21685000000002</v>
      </c>
      <c r="I137" s="75">
        <v>0</v>
      </c>
      <c r="J137" s="75">
        <v>0</v>
      </c>
      <c r="K137" s="75">
        <v>0</v>
      </c>
      <c r="L137" s="80">
        <v>0</v>
      </c>
      <c r="M137" s="31">
        <v>0</v>
      </c>
      <c r="N137" s="168">
        <f t="shared" si="30"/>
        <v>1.6239074023583477</v>
      </c>
    </row>
    <row r="138" spans="1:14" ht="14.25" thickBot="1">
      <c r="A138" s="223"/>
      <c r="B138" s="35" t="s">
        <v>31</v>
      </c>
      <c r="C138" s="36">
        <f t="shared" ref="C138:L138" si="31">C126+C128+C129+C130+C131+C132+C133+C134</f>
        <v>291.56049500000006</v>
      </c>
      <c r="D138" s="36">
        <f t="shared" si="31"/>
        <v>2638.5188760000001</v>
      </c>
      <c r="E138" s="36">
        <f t="shared" si="31"/>
        <v>2762.953332</v>
      </c>
      <c r="F138" s="209">
        <f>(D138-E138)/E138*100</f>
        <v>-4.5036756342868243</v>
      </c>
      <c r="G138" s="36">
        <f t="shared" si="31"/>
        <v>31130</v>
      </c>
      <c r="H138" s="36">
        <f t="shared" si="31"/>
        <v>3664554.9708510004</v>
      </c>
      <c r="I138" s="36">
        <f t="shared" si="31"/>
        <v>3213</v>
      </c>
      <c r="J138" s="36">
        <f t="shared" si="31"/>
        <v>179.13598499999998</v>
      </c>
      <c r="K138" s="36">
        <f t="shared" si="31"/>
        <v>1625.7421737500001</v>
      </c>
      <c r="L138" s="36">
        <f t="shared" si="31"/>
        <v>1050.22343385</v>
      </c>
      <c r="M138" s="36">
        <f>(K138-L138)/L138*100</f>
        <v>54.799647517882335</v>
      </c>
      <c r="N138" s="210">
        <f t="shared" si="30"/>
        <v>1.906127591873668</v>
      </c>
    </row>
    <row r="142" spans="1:14" s="57" customFormat="1" ht="18.75">
      <c r="A142" s="224" t="str">
        <f>A1</f>
        <v>2023年1-9月丹东市财产保险业务统计表</v>
      </c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</row>
    <row r="143" spans="1:14" s="57" customFormat="1" ht="14.25" thickBot="1">
      <c r="B143" s="59" t="s">
        <v>0</v>
      </c>
      <c r="C143" s="58"/>
      <c r="D143" s="58"/>
      <c r="F143" s="154"/>
      <c r="G143" s="73" t="str">
        <f>G2</f>
        <v>（2023年9月）</v>
      </c>
      <c r="H143" s="58"/>
      <c r="I143" s="58"/>
      <c r="J143" s="58"/>
      <c r="K143" s="58"/>
      <c r="L143" s="59" t="s">
        <v>1</v>
      </c>
      <c r="N143" s="167"/>
    </row>
    <row r="144" spans="1:14" ht="13.5" customHeight="1">
      <c r="A144" s="220" t="s">
        <v>116</v>
      </c>
      <c r="B144" s="164" t="s">
        <v>3</v>
      </c>
      <c r="C144" s="225" t="s">
        <v>4</v>
      </c>
      <c r="D144" s="225"/>
      <c r="E144" s="225"/>
      <c r="F144" s="226"/>
      <c r="G144" s="225" t="s">
        <v>5</v>
      </c>
      <c r="H144" s="225"/>
      <c r="I144" s="225" t="s">
        <v>6</v>
      </c>
      <c r="J144" s="225"/>
      <c r="K144" s="225"/>
      <c r="L144" s="225"/>
      <c r="M144" s="225"/>
      <c r="N144" s="228" t="s">
        <v>7</v>
      </c>
    </row>
    <row r="145" spans="1:14">
      <c r="A145" s="221"/>
      <c r="B145" s="58" t="s">
        <v>8</v>
      </c>
      <c r="C145" s="227" t="s">
        <v>9</v>
      </c>
      <c r="D145" s="227" t="s">
        <v>10</v>
      </c>
      <c r="E145" s="227" t="s">
        <v>11</v>
      </c>
      <c r="F145" s="195" t="s">
        <v>12</v>
      </c>
      <c r="G145" s="227" t="s">
        <v>13</v>
      </c>
      <c r="H145" s="227" t="s">
        <v>14</v>
      </c>
      <c r="I145" s="197" t="s">
        <v>13</v>
      </c>
      <c r="J145" s="227" t="s">
        <v>15</v>
      </c>
      <c r="K145" s="227"/>
      <c r="L145" s="227"/>
      <c r="M145" s="198" t="s">
        <v>12</v>
      </c>
      <c r="N145" s="229"/>
    </row>
    <row r="146" spans="1:14">
      <c r="A146" s="231"/>
      <c r="B146" s="165" t="s">
        <v>16</v>
      </c>
      <c r="C146" s="227"/>
      <c r="D146" s="227"/>
      <c r="E146" s="227"/>
      <c r="F146" s="196" t="s">
        <v>17</v>
      </c>
      <c r="G146" s="227"/>
      <c r="H146" s="227"/>
      <c r="I146" s="33" t="s">
        <v>18</v>
      </c>
      <c r="J146" s="197" t="s">
        <v>9</v>
      </c>
      <c r="K146" s="197" t="s">
        <v>10</v>
      </c>
      <c r="L146" s="197" t="s">
        <v>11</v>
      </c>
      <c r="M146" s="199" t="s">
        <v>17</v>
      </c>
      <c r="N146" s="194" t="s">
        <v>17</v>
      </c>
    </row>
    <row r="147" spans="1:14" ht="12.75" customHeight="1">
      <c r="A147" s="230" t="s">
        <v>39</v>
      </c>
      <c r="B147" s="197" t="s">
        <v>19</v>
      </c>
      <c r="C147" s="23">
        <v>0</v>
      </c>
      <c r="D147" s="125">
        <v>0</v>
      </c>
      <c r="E147" s="125">
        <v>0.1376</v>
      </c>
      <c r="F147" s="12">
        <f>(D147-E147)/E147*100</f>
        <v>-100</v>
      </c>
      <c r="G147" s="20">
        <v>0</v>
      </c>
      <c r="H147" s="20">
        <v>0</v>
      </c>
      <c r="I147" s="20">
        <v>10</v>
      </c>
      <c r="J147" s="23">
        <v>0</v>
      </c>
      <c r="K147" s="23">
        <v>32.157499999999999</v>
      </c>
      <c r="L147" s="23">
        <v>38.237000000000002</v>
      </c>
      <c r="M147" s="31">
        <f>(K147-L147)/L147*100</f>
        <v>-15.899521405968049</v>
      </c>
      <c r="N147" s="168">
        <f t="shared" ref="N147:N159" si="32">D147/D327*100</f>
        <v>0</v>
      </c>
    </row>
    <row r="148" spans="1:14" ht="12.75" customHeight="1">
      <c r="A148" s="221"/>
      <c r="B148" s="197" t="s">
        <v>20</v>
      </c>
      <c r="C148" s="126">
        <v>0</v>
      </c>
      <c r="D148" s="126">
        <v>0</v>
      </c>
      <c r="E148" s="202">
        <v>0</v>
      </c>
      <c r="F148" s="12">
        <v>0</v>
      </c>
      <c r="G148" s="20">
        <v>0</v>
      </c>
      <c r="H148" s="20">
        <v>0</v>
      </c>
      <c r="I148" s="20">
        <v>0</v>
      </c>
      <c r="J148" s="126">
        <v>0</v>
      </c>
      <c r="K148" s="126">
        <v>0</v>
      </c>
      <c r="L148" s="126">
        <v>0</v>
      </c>
      <c r="M148" s="31">
        <v>0</v>
      </c>
      <c r="N148" s="168">
        <f t="shared" si="32"/>
        <v>0</v>
      </c>
    </row>
    <row r="149" spans="1:14" ht="12.75" customHeight="1">
      <c r="A149" s="221"/>
      <c r="B149" s="197" t="s">
        <v>21</v>
      </c>
      <c r="C149" s="23">
        <v>0.44750000000000001</v>
      </c>
      <c r="D149" s="23">
        <v>19.3779</v>
      </c>
      <c r="E149" s="23">
        <v>4.0911999999999997</v>
      </c>
      <c r="F149" s="12">
        <f>(D149-E149)/E149*100</f>
        <v>373.64831834180683</v>
      </c>
      <c r="G149" s="30">
        <v>12</v>
      </c>
      <c r="H149" s="30">
        <v>88487.3</v>
      </c>
      <c r="I149" s="20">
        <v>5</v>
      </c>
      <c r="J149" s="23">
        <v>0</v>
      </c>
      <c r="K149" s="23">
        <v>0.9657</v>
      </c>
      <c r="L149" s="23">
        <v>0.1883</v>
      </c>
      <c r="M149" s="31">
        <f>(K149-L149)/L149*100</f>
        <v>412.85183218268725</v>
      </c>
      <c r="N149" s="168">
        <f t="shared" si="32"/>
        <v>0.44198547235932545</v>
      </c>
    </row>
    <row r="150" spans="1:14" ht="12.75" customHeight="1">
      <c r="A150" s="221"/>
      <c r="B150" s="197" t="s">
        <v>22</v>
      </c>
      <c r="C150" s="23">
        <v>0</v>
      </c>
      <c r="D150" s="23">
        <v>6.4199999999999993E-2</v>
      </c>
      <c r="E150" s="23">
        <v>0.42770000000000002</v>
      </c>
      <c r="F150" s="12">
        <f>(D150-E150)/E150*100</f>
        <v>-84.989478606499887</v>
      </c>
      <c r="G150" s="30">
        <v>5</v>
      </c>
      <c r="H150" s="30">
        <v>3401.71</v>
      </c>
      <c r="I150" s="20">
        <v>1</v>
      </c>
      <c r="J150" s="23">
        <v>0</v>
      </c>
      <c r="K150" s="23">
        <v>0</v>
      </c>
      <c r="L150" s="23">
        <v>2.0999999999999999E-3</v>
      </c>
      <c r="M150" s="31">
        <f>(K150-L150)/L150*100</f>
        <v>-100</v>
      </c>
      <c r="N150" s="168">
        <f t="shared" si="32"/>
        <v>2.1170148974588949E-3</v>
      </c>
    </row>
    <row r="151" spans="1:14" ht="12.75" customHeight="1">
      <c r="A151" s="221"/>
      <c r="B151" s="197" t="s">
        <v>23</v>
      </c>
      <c r="C151" s="127">
        <v>7.1676000000000002</v>
      </c>
      <c r="D151" s="127">
        <v>85.632599999999996</v>
      </c>
      <c r="E151" s="127">
        <v>15.487500000000001</v>
      </c>
      <c r="F151" s="12">
        <f>(D151-E151)/E151*100</f>
        <v>452.91428571428565</v>
      </c>
      <c r="G151" s="30">
        <v>650</v>
      </c>
      <c r="H151" s="30">
        <v>759509.201</v>
      </c>
      <c r="I151" s="20">
        <v>5</v>
      </c>
      <c r="J151" s="20">
        <v>10.5768</v>
      </c>
      <c r="K151" s="20">
        <v>10.5768</v>
      </c>
      <c r="L151" s="20">
        <v>2.6200000000000001E-2</v>
      </c>
      <c r="M151" s="31">
        <v>0</v>
      </c>
      <c r="N151" s="168">
        <f t="shared" si="32"/>
        <v>22.270994510033066</v>
      </c>
    </row>
    <row r="152" spans="1:14" ht="12.75" customHeight="1">
      <c r="A152" s="221"/>
      <c r="B152" s="197" t="s">
        <v>24</v>
      </c>
      <c r="C152" s="23">
        <v>-0.1133</v>
      </c>
      <c r="D152" s="23">
        <v>47.879800000000003</v>
      </c>
      <c r="E152" s="23">
        <v>23.967500000000001</v>
      </c>
      <c r="F152" s="12">
        <f>(D152-E152)/E152*100</f>
        <v>99.769688119328265</v>
      </c>
      <c r="G152" s="30">
        <v>168</v>
      </c>
      <c r="H152" s="30">
        <v>302313.05570000003</v>
      </c>
      <c r="I152" s="20">
        <v>7</v>
      </c>
      <c r="J152" s="23">
        <v>0.1535</v>
      </c>
      <c r="K152" s="23">
        <v>15.8743</v>
      </c>
      <c r="L152" s="23">
        <v>24.153500000000001</v>
      </c>
      <c r="M152" s="31">
        <f>(K152-L152)/L152*100</f>
        <v>-34.277433912269444</v>
      </c>
      <c r="N152" s="168">
        <f t="shared" si="32"/>
        <v>0.46817932954556468</v>
      </c>
    </row>
    <row r="153" spans="1:14" ht="12.75" customHeight="1">
      <c r="A153" s="221"/>
      <c r="B153" s="197" t="s">
        <v>25</v>
      </c>
      <c r="C153" s="20">
        <v>0</v>
      </c>
      <c r="D153" s="20">
        <v>0</v>
      </c>
      <c r="E153" s="20">
        <v>0</v>
      </c>
      <c r="F153" s="12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31">
        <v>0</v>
      </c>
      <c r="N153" s="168">
        <f t="shared" si="32"/>
        <v>0</v>
      </c>
    </row>
    <row r="154" spans="1:14" ht="12.75" customHeight="1">
      <c r="A154" s="221"/>
      <c r="B154" s="197" t="s">
        <v>26</v>
      </c>
      <c r="C154" s="128">
        <v>0.2225</v>
      </c>
      <c r="D154" s="128">
        <v>25.214300000000001</v>
      </c>
      <c r="E154" s="128">
        <v>17.727599999999999</v>
      </c>
      <c r="F154" s="12">
        <f>(D154-E154)/E154*100</f>
        <v>42.231887001060507</v>
      </c>
      <c r="G154" s="30">
        <v>70</v>
      </c>
      <c r="H154" s="30">
        <v>138636.70000000001</v>
      </c>
      <c r="I154" s="20">
        <v>29</v>
      </c>
      <c r="J154" s="23">
        <v>0.92820000000000003</v>
      </c>
      <c r="K154" s="23">
        <v>3.4470000000000001</v>
      </c>
      <c r="L154" s="23">
        <v>5.7850000000000001</v>
      </c>
      <c r="M154" s="31">
        <f>(K154-L154)/L154*100</f>
        <v>-40.414866032843562</v>
      </c>
      <c r="N154" s="168">
        <f t="shared" si="32"/>
        <v>0.15645354657064528</v>
      </c>
    </row>
    <row r="155" spans="1:14" ht="12.75" customHeight="1">
      <c r="A155" s="221"/>
      <c r="B155" s="197" t="s">
        <v>27</v>
      </c>
      <c r="C155" s="34">
        <v>0</v>
      </c>
      <c r="D155" s="34">
        <v>7.77</v>
      </c>
      <c r="E155" s="34">
        <v>7.2210999999999999</v>
      </c>
      <c r="F155" s="12">
        <f>(D155-E155)/E155*100</f>
        <v>7.6013349766656013</v>
      </c>
      <c r="G155" s="129">
        <v>4</v>
      </c>
      <c r="H155" s="129">
        <v>274.54070000000002</v>
      </c>
      <c r="I155" s="20">
        <v>0</v>
      </c>
      <c r="J155" s="23">
        <v>0</v>
      </c>
      <c r="K155" s="23">
        <v>0</v>
      </c>
      <c r="L155" s="23">
        <v>0</v>
      </c>
      <c r="M155" s="31">
        <v>0</v>
      </c>
      <c r="N155" s="168">
        <f t="shared" si="32"/>
        <v>0.38500012155251584</v>
      </c>
    </row>
    <row r="156" spans="1:14" ht="12.75" customHeight="1">
      <c r="A156" s="221"/>
      <c r="B156" s="14" t="s">
        <v>28</v>
      </c>
      <c r="C156" s="20">
        <v>0</v>
      </c>
      <c r="D156" s="20">
        <v>0</v>
      </c>
      <c r="E156" s="20">
        <v>0</v>
      </c>
      <c r="F156" s="12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31">
        <v>0</v>
      </c>
      <c r="N156" s="168">
        <f t="shared" si="32"/>
        <v>0</v>
      </c>
    </row>
    <row r="157" spans="1:14" ht="12.75" customHeight="1">
      <c r="A157" s="221"/>
      <c r="B157" s="14" t="s">
        <v>29</v>
      </c>
      <c r="C157" s="30">
        <v>0</v>
      </c>
      <c r="D157" s="128">
        <v>0</v>
      </c>
      <c r="E157" s="30">
        <v>0</v>
      </c>
      <c r="F157" s="12">
        <v>0</v>
      </c>
      <c r="G157" s="20">
        <v>0</v>
      </c>
      <c r="H157" s="20">
        <v>0</v>
      </c>
      <c r="I157" s="20">
        <v>0</v>
      </c>
      <c r="J157" s="31">
        <v>0</v>
      </c>
      <c r="K157" s="31">
        <v>0</v>
      </c>
      <c r="L157" s="31">
        <v>0</v>
      </c>
      <c r="M157" s="31">
        <v>0</v>
      </c>
      <c r="N157" s="168">
        <f t="shared" si="32"/>
        <v>0</v>
      </c>
    </row>
    <row r="158" spans="1:14" ht="12.75" customHeight="1">
      <c r="A158" s="221"/>
      <c r="B158" s="14" t="s">
        <v>30</v>
      </c>
      <c r="C158" s="34">
        <v>0</v>
      </c>
      <c r="D158" s="34">
        <v>7.77</v>
      </c>
      <c r="E158" s="34">
        <v>7.2210999999999999</v>
      </c>
      <c r="F158" s="12">
        <f t="shared" ref="F158:F172" si="33">(D158-E158)/E158*100</f>
        <v>7.6013349766656013</v>
      </c>
      <c r="G158" s="129">
        <v>4</v>
      </c>
      <c r="H158" s="129">
        <v>274.54070000000002</v>
      </c>
      <c r="I158" s="129">
        <v>0</v>
      </c>
      <c r="J158" s="129">
        <v>0</v>
      </c>
      <c r="K158" s="129">
        <v>0</v>
      </c>
      <c r="L158" s="129">
        <v>0</v>
      </c>
      <c r="M158" s="31">
        <v>0</v>
      </c>
      <c r="N158" s="168">
        <f t="shared" si="32"/>
        <v>0.70264822418547723</v>
      </c>
    </row>
    <row r="159" spans="1:14" ht="12.75" customHeight="1" thickBot="1">
      <c r="A159" s="222"/>
      <c r="B159" s="15" t="s">
        <v>31</v>
      </c>
      <c r="C159" s="16">
        <f t="shared" ref="C159:L159" si="34">C147+C149+C150+C151+C152+C153+C154+C155</f>
        <v>7.7243000000000004</v>
      </c>
      <c r="D159" s="16">
        <f t="shared" si="34"/>
        <v>185.93880000000001</v>
      </c>
      <c r="E159" s="16">
        <f t="shared" si="34"/>
        <v>69.060200000000009</v>
      </c>
      <c r="F159" s="17">
        <f t="shared" si="33"/>
        <v>169.24161818239739</v>
      </c>
      <c r="G159" s="16">
        <f t="shared" si="34"/>
        <v>909</v>
      </c>
      <c r="H159" s="16">
        <f t="shared" si="34"/>
        <v>1292622.5074</v>
      </c>
      <c r="I159" s="16">
        <f t="shared" si="34"/>
        <v>57</v>
      </c>
      <c r="J159" s="16">
        <f t="shared" si="34"/>
        <v>11.6585</v>
      </c>
      <c r="K159" s="16">
        <f t="shared" si="34"/>
        <v>63.021299999999997</v>
      </c>
      <c r="L159" s="16">
        <f t="shared" si="34"/>
        <v>68.392099999999999</v>
      </c>
      <c r="M159" s="16">
        <f>(K159-L159)/L159*100</f>
        <v>-7.8529537768251059</v>
      </c>
      <c r="N159" s="169">
        <f t="shared" si="32"/>
        <v>0.13432652701624243</v>
      </c>
    </row>
    <row r="160" spans="1:14" ht="14.25" thickTop="1">
      <c r="A160" s="232" t="s">
        <v>40</v>
      </c>
      <c r="B160" s="197" t="s">
        <v>19</v>
      </c>
      <c r="C160" s="29">
        <v>388.78819500000003</v>
      </c>
      <c r="D160" s="29">
        <v>3503.8531640000001</v>
      </c>
      <c r="E160" s="29">
        <v>3589.0638759999997</v>
      </c>
      <c r="F160" s="12">
        <f t="shared" si="33"/>
        <v>-2.3741765246866176</v>
      </c>
      <c r="G160" s="29">
        <v>30017</v>
      </c>
      <c r="H160" s="29">
        <v>3434823.5173220001</v>
      </c>
      <c r="I160" s="30">
        <v>3307</v>
      </c>
      <c r="J160" s="30">
        <v>211.88</v>
      </c>
      <c r="K160" s="29">
        <v>2308.62</v>
      </c>
      <c r="L160" s="29">
        <v>1662.29</v>
      </c>
      <c r="M160" s="33">
        <f t="shared" ref="M160:M180" si="35">(K160-L160)/L160*100</f>
        <v>38.881903879587796</v>
      </c>
      <c r="N160" s="168">
        <f t="shared" ref="N160:N172" si="36">D160/D327*100</f>
        <v>4.5415479322480117</v>
      </c>
    </row>
    <row r="161" spans="1:14">
      <c r="A161" s="221"/>
      <c r="B161" s="197" t="s">
        <v>20</v>
      </c>
      <c r="C161" s="29">
        <v>144.40292600000001</v>
      </c>
      <c r="D161" s="29">
        <v>1181.825517</v>
      </c>
      <c r="E161" s="29">
        <v>1153.9093519999999</v>
      </c>
      <c r="F161" s="12">
        <f t="shared" si="33"/>
        <v>2.4192684591397691</v>
      </c>
      <c r="G161" s="29">
        <v>14609</v>
      </c>
      <c r="H161" s="29">
        <v>292180</v>
      </c>
      <c r="I161" s="30">
        <v>1676</v>
      </c>
      <c r="J161" s="30">
        <v>65.599999999999994</v>
      </c>
      <c r="K161" s="29">
        <v>782.69</v>
      </c>
      <c r="L161" s="29">
        <v>531.29999999999995</v>
      </c>
      <c r="M161" s="33">
        <f t="shared" si="35"/>
        <v>47.316017316017337</v>
      </c>
      <c r="N161" s="168">
        <f t="shared" si="36"/>
        <v>4.8618534805434068</v>
      </c>
    </row>
    <row r="162" spans="1:14">
      <c r="A162" s="221"/>
      <c r="B162" s="197" t="s">
        <v>21</v>
      </c>
      <c r="C162" s="29">
        <v>8.549061</v>
      </c>
      <c r="D162" s="29">
        <v>218.63774799999999</v>
      </c>
      <c r="E162" s="29">
        <v>223.56815299999997</v>
      </c>
      <c r="F162" s="12">
        <f t="shared" si="33"/>
        <v>-2.2053252817273936</v>
      </c>
      <c r="G162" s="29">
        <v>88</v>
      </c>
      <c r="H162" s="29">
        <v>420494.391267</v>
      </c>
      <c r="I162" s="30">
        <v>17</v>
      </c>
      <c r="J162" s="30">
        <v>1.08</v>
      </c>
      <c r="K162" s="29">
        <v>18.760000000000002</v>
      </c>
      <c r="L162" s="29">
        <v>7.47</v>
      </c>
      <c r="M162" s="33">
        <f t="shared" si="35"/>
        <v>151.13788487282466</v>
      </c>
      <c r="N162" s="168">
        <f t="shared" si="36"/>
        <v>4.9868514299980475</v>
      </c>
    </row>
    <row r="163" spans="1:14">
      <c r="A163" s="221"/>
      <c r="B163" s="197" t="s">
        <v>22</v>
      </c>
      <c r="C163" s="29">
        <v>6.3508599999999999</v>
      </c>
      <c r="D163" s="29">
        <v>212.74060099999997</v>
      </c>
      <c r="E163" s="29">
        <v>236.56446099999999</v>
      </c>
      <c r="F163" s="12">
        <f t="shared" si="33"/>
        <v>-10.070768829473513</v>
      </c>
      <c r="G163" s="29">
        <v>8352</v>
      </c>
      <c r="H163" s="29">
        <v>375821.1</v>
      </c>
      <c r="I163" s="30">
        <v>639</v>
      </c>
      <c r="J163" s="30">
        <v>6.81</v>
      </c>
      <c r="K163" s="29">
        <v>92.16</v>
      </c>
      <c r="L163" s="29">
        <v>100.43</v>
      </c>
      <c r="M163" s="33">
        <f t="shared" si="35"/>
        <v>-8.2345912575923617</v>
      </c>
      <c r="N163" s="168">
        <f t="shared" si="36"/>
        <v>7.0151872525133747</v>
      </c>
    </row>
    <row r="164" spans="1:14">
      <c r="A164" s="221"/>
      <c r="B164" s="197" t="s">
        <v>23</v>
      </c>
      <c r="C164" s="29">
        <v>4.2450000000000002E-2</v>
      </c>
      <c r="D164" s="29">
        <v>7.747166</v>
      </c>
      <c r="E164" s="29">
        <v>13.776342000000001</v>
      </c>
      <c r="F164" s="12">
        <f t="shared" si="33"/>
        <v>-43.764709093313748</v>
      </c>
      <c r="G164" s="29">
        <v>34</v>
      </c>
      <c r="H164" s="29">
        <v>3704.5</v>
      </c>
      <c r="I164" s="30">
        <v>1</v>
      </c>
      <c r="J164" s="30">
        <v>0</v>
      </c>
      <c r="K164" s="30">
        <v>0</v>
      </c>
      <c r="L164" s="30">
        <v>0</v>
      </c>
      <c r="M164" s="30">
        <v>0</v>
      </c>
      <c r="N164" s="168">
        <f t="shared" si="36"/>
        <v>2.0148528884363528</v>
      </c>
    </row>
    <row r="165" spans="1:14">
      <c r="A165" s="221"/>
      <c r="B165" s="197" t="s">
        <v>24</v>
      </c>
      <c r="C165" s="29">
        <v>88.978847999999999</v>
      </c>
      <c r="D165" s="29">
        <v>257.75601899999998</v>
      </c>
      <c r="E165" s="29">
        <v>365.56914999999998</v>
      </c>
      <c r="F165" s="12">
        <f t="shared" si="33"/>
        <v>-29.491857012551527</v>
      </c>
      <c r="G165" s="29">
        <v>401</v>
      </c>
      <c r="H165" s="29">
        <v>506356.25268599996</v>
      </c>
      <c r="I165" s="30">
        <v>278</v>
      </c>
      <c r="J165" s="30">
        <v>14.41</v>
      </c>
      <c r="K165" s="29">
        <v>244.14</v>
      </c>
      <c r="L165" s="29">
        <v>108.15</v>
      </c>
      <c r="M165" s="33">
        <f t="shared" si="35"/>
        <v>125.74202496532591</v>
      </c>
      <c r="N165" s="168">
        <f t="shared" si="36"/>
        <v>2.520395660837218</v>
      </c>
    </row>
    <row r="166" spans="1:14">
      <c r="A166" s="221"/>
      <c r="B166" s="197" t="s">
        <v>25</v>
      </c>
      <c r="C166" s="29">
        <v>0</v>
      </c>
      <c r="D166" s="29">
        <v>119.42254399999999</v>
      </c>
      <c r="E166" s="29">
        <v>114.88098500000001</v>
      </c>
      <c r="F166" s="12">
        <f t="shared" si="33"/>
        <v>3.9532730329566528</v>
      </c>
      <c r="G166" s="29">
        <v>33</v>
      </c>
      <c r="H166" s="29">
        <v>3898.6439999999998</v>
      </c>
      <c r="I166" s="130">
        <v>1</v>
      </c>
      <c r="J166" s="30"/>
      <c r="K166" s="29">
        <v>0.05</v>
      </c>
      <c r="L166" s="29">
        <v>116.09</v>
      </c>
      <c r="M166" s="30">
        <v>0</v>
      </c>
      <c r="N166" s="168">
        <f t="shared" si="36"/>
        <v>0.47560871047268349</v>
      </c>
    </row>
    <row r="167" spans="1:14">
      <c r="A167" s="221"/>
      <c r="B167" s="197" t="s">
        <v>26</v>
      </c>
      <c r="C167" s="29">
        <v>40.540172999999996</v>
      </c>
      <c r="D167" s="29">
        <v>3482.084597</v>
      </c>
      <c r="E167" s="29">
        <v>1004.361518</v>
      </c>
      <c r="F167" s="12">
        <f t="shared" si="33"/>
        <v>246.69633738396573</v>
      </c>
      <c r="G167" s="29">
        <v>13377</v>
      </c>
      <c r="H167" s="29">
        <v>9316664.8966509998</v>
      </c>
      <c r="I167" s="30">
        <v>5312</v>
      </c>
      <c r="J167" s="30">
        <v>148.29</v>
      </c>
      <c r="K167" s="29">
        <v>807.24</v>
      </c>
      <c r="L167" s="29">
        <v>104.5</v>
      </c>
      <c r="M167" s="33">
        <f t="shared" si="35"/>
        <v>672.47846889952154</v>
      </c>
      <c r="N167" s="168">
        <f t="shared" si="36"/>
        <v>21.606171286122002</v>
      </c>
    </row>
    <row r="168" spans="1:14">
      <c r="A168" s="221"/>
      <c r="B168" s="197" t="s">
        <v>27</v>
      </c>
      <c r="C168" s="29">
        <v>10.481522999999997</v>
      </c>
      <c r="D168" s="29">
        <v>33.435817999999998</v>
      </c>
      <c r="E168" s="29">
        <v>11.482481</v>
      </c>
      <c r="F168" s="12">
        <f t="shared" si="33"/>
        <v>191.18983954774231</v>
      </c>
      <c r="G168" s="29">
        <v>65</v>
      </c>
      <c r="H168" s="29">
        <v>9649.0836159999999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168">
        <f t="shared" si="36"/>
        <v>1.6567302437847871</v>
      </c>
    </row>
    <row r="169" spans="1:14">
      <c r="A169" s="221"/>
      <c r="B169" s="14" t="s">
        <v>28</v>
      </c>
      <c r="C169" s="29">
        <v>0</v>
      </c>
      <c r="D169" s="29">
        <v>0.60424500000000003</v>
      </c>
      <c r="E169" s="29">
        <v>0.60424500000000003</v>
      </c>
      <c r="F169" s="12">
        <f t="shared" si="33"/>
        <v>0</v>
      </c>
      <c r="G169" s="29">
        <v>1</v>
      </c>
      <c r="H169" s="29">
        <v>160</v>
      </c>
      <c r="I169" s="30">
        <v>0</v>
      </c>
      <c r="J169" s="30">
        <v>0</v>
      </c>
      <c r="K169" s="30">
        <v>0</v>
      </c>
      <c r="L169" s="29">
        <v>11.45</v>
      </c>
      <c r="M169" s="30">
        <v>0</v>
      </c>
      <c r="N169" s="168">
        <f t="shared" si="36"/>
        <v>0.19614104898217632</v>
      </c>
    </row>
    <row r="170" spans="1:14">
      <c r="A170" s="221"/>
      <c r="B170" s="14" t="s">
        <v>29</v>
      </c>
      <c r="C170" s="29">
        <v>0.72512600000000005</v>
      </c>
      <c r="D170" s="29">
        <v>5.68811</v>
      </c>
      <c r="E170" s="29">
        <v>2.4876749999999999</v>
      </c>
      <c r="F170" s="12">
        <f t="shared" si="33"/>
        <v>128.65165264755245</v>
      </c>
      <c r="G170" s="29">
        <v>15</v>
      </c>
      <c r="H170" s="29">
        <v>1880.2094070000001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168">
        <f t="shared" si="36"/>
        <v>2.2044928819936933</v>
      </c>
    </row>
    <row r="171" spans="1:14">
      <c r="A171" s="221"/>
      <c r="B171" s="14" t="s">
        <v>30</v>
      </c>
      <c r="C171" s="34">
        <v>8.5400789999999986</v>
      </c>
      <c r="D171" s="34">
        <v>23.837152</v>
      </c>
      <c r="E171" s="34">
        <v>6.5239630000000002</v>
      </c>
      <c r="F171" s="12">
        <f t="shared" si="33"/>
        <v>265.37840573283449</v>
      </c>
      <c r="G171" s="41">
        <v>23</v>
      </c>
      <c r="H171" s="41">
        <v>2040.684209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168">
        <f t="shared" si="36"/>
        <v>2.155615511253449</v>
      </c>
    </row>
    <row r="172" spans="1:14" ht="14.25" thickBot="1">
      <c r="A172" s="222"/>
      <c r="B172" s="15" t="s">
        <v>31</v>
      </c>
      <c r="C172" s="16">
        <f t="shared" ref="C172:L172" si="37">C160+C162+C163+C164+C165+C166+C167+C168</f>
        <v>543.73111000000006</v>
      </c>
      <c r="D172" s="16">
        <f t="shared" si="37"/>
        <v>7835.6776570000002</v>
      </c>
      <c r="E172" s="16">
        <f t="shared" si="37"/>
        <v>5559.2669659999992</v>
      </c>
      <c r="F172" s="17">
        <f t="shared" si="33"/>
        <v>40.948036943041835</v>
      </c>
      <c r="G172" s="16">
        <f t="shared" si="37"/>
        <v>52367</v>
      </c>
      <c r="H172" s="16">
        <f t="shared" si="37"/>
        <v>14071412.385541998</v>
      </c>
      <c r="I172" s="16">
        <f>I160+I162+I163+I164+I165+I166+I167+I168</f>
        <v>9555</v>
      </c>
      <c r="J172" s="16">
        <f t="shared" si="37"/>
        <v>382.47</v>
      </c>
      <c r="K172" s="16">
        <f t="shared" si="37"/>
        <v>3470.9700000000003</v>
      </c>
      <c r="L172" s="16">
        <f t="shared" si="37"/>
        <v>2098.9300000000003</v>
      </c>
      <c r="M172" s="16">
        <f t="shared" si="35"/>
        <v>65.368544925271436</v>
      </c>
      <c r="N172" s="169">
        <f t="shared" si="36"/>
        <v>5.6606763434182517</v>
      </c>
    </row>
    <row r="173" spans="1:14" ht="14.25" thickTop="1">
      <c r="A173" s="232" t="s">
        <v>41</v>
      </c>
      <c r="B173" s="18" t="s">
        <v>19</v>
      </c>
      <c r="C173" s="208">
        <v>164.75</v>
      </c>
      <c r="D173" s="213">
        <v>1209.4000000000001</v>
      </c>
      <c r="E173" s="213">
        <v>1102.51</v>
      </c>
      <c r="F173" s="218">
        <f t="shared" ref="F173:F180" si="38">(D173-E173)/E173*100</f>
        <v>9.6951501573681966</v>
      </c>
      <c r="G173" s="208">
        <v>1004264.48</v>
      </c>
      <c r="H173" s="208">
        <v>2147</v>
      </c>
      <c r="I173" s="208">
        <v>83.61</v>
      </c>
      <c r="J173" s="208">
        <v>745.12</v>
      </c>
      <c r="K173" s="213">
        <v>367.73</v>
      </c>
      <c r="L173" s="213">
        <v>367.73</v>
      </c>
      <c r="M173" s="111">
        <f t="shared" si="35"/>
        <v>0</v>
      </c>
      <c r="N173" s="170">
        <f t="shared" ref="N173:N185" si="39">D173/D327*100</f>
        <v>1.5675737002033645</v>
      </c>
    </row>
    <row r="174" spans="1:14">
      <c r="A174" s="221"/>
      <c r="B174" s="197" t="s">
        <v>20</v>
      </c>
      <c r="C174" s="72">
        <v>65.2</v>
      </c>
      <c r="D174" s="107">
        <v>516.35</v>
      </c>
      <c r="E174" s="107">
        <v>500.29</v>
      </c>
      <c r="F174" s="12">
        <f t="shared" si="38"/>
        <v>3.2101381198904639</v>
      </c>
      <c r="G174" s="72">
        <v>127480</v>
      </c>
      <c r="H174" s="72">
        <v>1071</v>
      </c>
      <c r="I174" s="72">
        <v>57.74</v>
      </c>
      <c r="J174" s="72">
        <v>448.52</v>
      </c>
      <c r="K174" s="107">
        <v>224.62</v>
      </c>
      <c r="L174" s="107">
        <v>224.62</v>
      </c>
      <c r="M174" s="31">
        <f t="shared" si="35"/>
        <v>0</v>
      </c>
      <c r="N174" s="168">
        <f t="shared" si="39"/>
        <v>2.1241866997855556</v>
      </c>
    </row>
    <row r="175" spans="1:14">
      <c r="A175" s="221"/>
      <c r="B175" s="197" t="s">
        <v>21</v>
      </c>
      <c r="C175" s="72">
        <v>16.63</v>
      </c>
      <c r="D175" s="107">
        <v>67.34</v>
      </c>
      <c r="E175" s="107">
        <v>65.319999999999993</v>
      </c>
      <c r="F175" s="12">
        <f t="shared" si="38"/>
        <v>3.0924678505817673</v>
      </c>
      <c r="G175" s="72">
        <v>62360.9</v>
      </c>
      <c r="H175" s="72">
        <v>2</v>
      </c>
      <c r="I175" s="107">
        <v>22</v>
      </c>
      <c r="J175" s="72">
        <v>22.76</v>
      </c>
      <c r="K175" s="72">
        <v>0</v>
      </c>
      <c r="L175" s="72">
        <v>0</v>
      </c>
      <c r="M175" s="31">
        <v>0</v>
      </c>
      <c r="N175" s="168">
        <f t="shared" si="39"/>
        <v>1.5359405151578334</v>
      </c>
    </row>
    <row r="176" spans="1:14">
      <c r="A176" s="221"/>
      <c r="B176" s="197" t="s">
        <v>22</v>
      </c>
      <c r="C176" s="72">
        <v>0</v>
      </c>
      <c r="D176" s="107">
        <v>0.14000000000000001</v>
      </c>
      <c r="E176" s="107">
        <v>0.01</v>
      </c>
      <c r="F176" s="12">
        <f t="shared" si="38"/>
        <v>1300</v>
      </c>
      <c r="G176" s="72">
        <v>498.42</v>
      </c>
      <c r="H176" s="72">
        <v>0</v>
      </c>
      <c r="I176" s="72">
        <v>0</v>
      </c>
      <c r="J176" s="72">
        <v>0</v>
      </c>
      <c r="K176" s="72">
        <v>0</v>
      </c>
      <c r="L176" s="107">
        <v>0</v>
      </c>
      <c r="M176" s="31">
        <v>0</v>
      </c>
      <c r="N176" s="168">
        <f t="shared" si="39"/>
        <v>4.6165433900972799E-3</v>
      </c>
    </row>
    <row r="177" spans="1:14">
      <c r="A177" s="221"/>
      <c r="B177" s="197" t="s">
        <v>23</v>
      </c>
      <c r="C177" s="30">
        <v>0</v>
      </c>
      <c r="D177" s="30">
        <v>0</v>
      </c>
      <c r="E177" s="30">
        <v>0</v>
      </c>
      <c r="F177" s="1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31">
        <v>0</v>
      </c>
      <c r="N177" s="168">
        <f t="shared" si="39"/>
        <v>0</v>
      </c>
    </row>
    <row r="178" spans="1:14">
      <c r="A178" s="221"/>
      <c r="B178" s="197" t="s">
        <v>24</v>
      </c>
      <c r="C178" s="72">
        <v>7.87</v>
      </c>
      <c r="D178" s="107">
        <v>39.979999999999997</v>
      </c>
      <c r="E178" s="107">
        <v>33.4</v>
      </c>
      <c r="F178" s="12">
        <f t="shared" si="38"/>
        <v>19.700598802395206</v>
      </c>
      <c r="G178" s="72">
        <v>55420.43</v>
      </c>
      <c r="H178" s="72">
        <v>25</v>
      </c>
      <c r="I178" s="107">
        <v>2.54</v>
      </c>
      <c r="J178" s="72">
        <v>35.19</v>
      </c>
      <c r="K178" s="107">
        <v>2.81</v>
      </c>
      <c r="L178" s="107">
        <v>2.81</v>
      </c>
      <c r="M178" s="31">
        <f t="shared" si="35"/>
        <v>0</v>
      </c>
      <c r="N178" s="168">
        <f t="shared" si="39"/>
        <v>0.3909333287781418</v>
      </c>
    </row>
    <row r="179" spans="1:14">
      <c r="A179" s="221"/>
      <c r="B179" s="197" t="s">
        <v>25</v>
      </c>
      <c r="C179" s="30">
        <v>0</v>
      </c>
      <c r="D179" s="30">
        <v>0</v>
      </c>
      <c r="E179" s="30">
        <v>0</v>
      </c>
      <c r="F179" s="1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31">
        <v>0</v>
      </c>
      <c r="N179" s="168">
        <f t="shared" si="39"/>
        <v>0</v>
      </c>
    </row>
    <row r="180" spans="1:14">
      <c r="A180" s="221"/>
      <c r="B180" s="197" t="s">
        <v>26</v>
      </c>
      <c r="C180" s="72">
        <v>25.97</v>
      </c>
      <c r="D180" s="107">
        <v>45.65</v>
      </c>
      <c r="E180" s="107">
        <v>72.23</v>
      </c>
      <c r="F180" s="12">
        <f t="shared" si="38"/>
        <v>-36.799113941575527</v>
      </c>
      <c r="G180" s="72">
        <v>129046.1</v>
      </c>
      <c r="H180" s="72">
        <v>28</v>
      </c>
      <c r="I180" s="107"/>
      <c r="J180" s="72">
        <v>6.81</v>
      </c>
      <c r="K180" s="72">
        <v>15.3</v>
      </c>
      <c r="L180" s="107">
        <v>15.3</v>
      </c>
      <c r="M180" s="31">
        <f t="shared" si="35"/>
        <v>0</v>
      </c>
      <c r="N180" s="168">
        <f t="shared" si="39"/>
        <v>0.28325610470843748</v>
      </c>
    </row>
    <row r="181" spans="1:14">
      <c r="A181" s="221"/>
      <c r="B181" s="197" t="s">
        <v>27</v>
      </c>
      <c r="C181" s="30">
        <v>0</v>
      </c>
      <c r="D181" s="30">
        <v>0</v>
      </c>
      <c r="E181" s="30">
        <v>0</v>
      </c>
      <c r="F181" s="1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31">
        <v>0</v>
      </c>
      <c r="N181" s="168">
        <f t="shared" si="39"/>
        <v>0</v>
      </c>
    </row>
    <row r="182" spans="1:14">
      <c r="A182" s="221"/>
      <c r="B182" s="14" t="s">
        <v>28</v>
      </c>
      <c r="C182" s="30">
        <v>0</v>
      </c>
      <c r="D182" s="30">
        <v>0</v>
      </c>
      <c r="E182" s="30">
        <v>0</v>
      </c>
      <c r="F182" s="1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31">
        <v>0</v>
      </c>
      <c r="N182" s="168">
        <f t="shared" si="39"/>
        <v>0</v>
      </c>
    </row>
    <row r="183" spans="1:14">
      <c r="A183" s="221"/>
      <c r="B183" s="14" t="s">
        <v>29</v>
      </c>
      <c r="C183" s="30">
        <v>0</v>
      </c>
      <c r="D183" s="30">
        <v>0</v>
      </c>
      <c r="E183" s="30">
        <v>0</v>
      </c>
      <c r="F183" s="1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31">
        <v>0</v>
      </c>
      <c r="N183" s="168">
        <f t="shared" si="39"/>
        <v>0</v>
      </c>
    </row>
    <row r="184" spans="1:14">
      <c r="A184" s="221"/>
      <c r="B184" s="14" t="s">
        <v>30</v>
      </c>
      <c r="C184" s="30">
        <v>0</v>
      </c>
      <c r="D184" s="30">
        <v>0</v>
      </c>
      <c r="E184" s="30">
        <v>0</v>
      </c>
      <c r="F184" s="1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31">
        <v>0</v>
      </c>
      <c r="N184" s="168">
        <f t="shared" si="39"/>
        <v>0</v>
      </c>
    </row>
    <row r="185" spans="1:14" ht="14.25" thickBot="1">
      <c r="A185" s="223"/>
      <c r="B185" s="35" t="s">
        <v>31</v>
      </c>
      <c r="C185" s="36">
        <f t="shared" ref="C185:L185" si="40">C173+C175+C176+C177+C178+C179+C180+C181</f>
        <v>215.22</v>
      </c>
      <c r="D185" s="36">
        <f>D173+D175+D176+D177+D178+D179+D180+D181</f>
        <v>1362.5100000000002</v>
      </c>
      <c r="E185" s="36">
        <f t="shared" si="40"/>
        <v>1273.47</v>
      </c>
      <c r="F185" s="219">
        <f>(D185-E185)/E185*100</f>
        <v>6.9919197154232284</v>
      </c>
      <c r="G185" s="36">
        <f t="shared" si="40"/>
        <v>1251590.3299999998</v>
      </c>
      <c r="H185" s="36">
        <f t="shared" si="40"/>
        <v>2202</v>
      </c>
      <c r="I185" s="36">
        <f t="shared" si="40"/>
        <v>108.15</v>
      </c>
      <c r="J185" s="36">
        <f t="shared" si="40"/>
        <v>809.87999999999988</v>
      </c>
      <c r="K185" s="36">
        <f>K173+K175+K176+K177+K178+K179+K180+K181</f>
        <v>385.84000000000003</v>
      </c>
      <c r="L185" s="36">
        <f t="shared" si="40"/>
        <v>385.84000000000003</v>
      </c>
      <c r="M185" s="36">
        <f>(K185-L185)/L185*100</f>
        <v>0</v>
      </c>
      <c r="N185" s="210">
        <f t="shared" si="39"/>
        <v>0.98430901094822854</v>
      </c>
    </row>
    <row r="186" spans="1:14">
      <c r="A186" s="62"/>
      <c r="N186" s="171"/>
    </row>
    <row r="187" spans="1:14">
      <c r="A187" s="62"/>
      <c r="N187" s="171"/>
    </row>
    <row r="188" spans="1:14">
      <c r="A188" s="62"/>
      <c r="N188" s="171"/>
    </row>
    <row r="189" spans="1:14" s="57" customFormat="1" ht="18.75">
      <c r="A189" s="233" t="str">
        <f>A1</f>
        <v>2023年1-9月丹东市财产保险业务统计表</v>
      </c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</row>
    <row r="190" spans="1:14" s="57" customFormat="1" ht="14.25" thickBot="1">
      <c r="A190" s="63"/>
      <c r="B190" s="59" t="s">
        <v>0</v>
      </c>
      <c r="C190" s="58"/>
      <c r="D190" s="58"/>
      <c r="F190" s="154"/>
      <c r="G190" s="73" t="str">
        <f>G2</f>
        <v>（2023年9月）</v>
      </c>
      <c r="H190" s="58"/>
      <c r="I190" s="58"/>
      <c r="J190" s="58"/>
      <c r="K190" s="58"/>
      <c r="L190" s="59" t="s">
        <v>1</v>
      </c>
      <c r="N190" s="154"/>
    </row>
    <row r="191" spans="1:14" ht="13.5" customHeight="1">
      <c r="A191" s="220" t="s">
        <v>116</v>
      </c>
      <c r="B191" s="164" t="s">
        <v>3</v>
      </c>
      <c r="C191" s="225" t="s">
        <v>4</v>
      </c>
      <c r="D191" s="225"/>
      <c r="E191" s="225"/>
      <c r="F191" s="226"/>
      <c r="G191" s="225" t="s">
        <v>5</v>
      </c>
      <c r="H191" s="225"/>
      <c r="I191" s="225" t="s">
        <v>6</v>
      </c>
      <c r="J191" s="225"/>
      <c r="K191" s="225"/>
      <c r="L191" s="225"/>
      <c r="M191" s="225"/>
      <c r="N191" s="228" t="s">
        <v>7</v>
      </c>
    </row>
    <row r="192" spans="1:14">
      <c r="A192" s="221"/>
      <c r="B192" s="58" t="s">
        <v>8</v>
      </c>
      <c r="C192" s="227" t="s">
        <v>9</v>
      </c>
      <c r="D192" s="227" t="s">
        <v>10</v>
      </c>
      <c r="E192" s="227" t="s">
        <v>11</v>
      </c>
      <c r="F192" s="195" t="s">
        <v>12</v>
      </c>
      <c r="G192" s="227" t="s">
        <v>13</v>
      </c>
      <c r="H192" s="227" t="s">
        <v>14</v>
      </c>
      <c r="I192" s="197" t="s">
        <v>13</v>
      </c>
      <c r="J192" s="227" t="s">
        <v>15</v>
      </c>
      <c r="K192" s="227"/>
      <c r="L192" s="227"/>
      <c r="M192" s="198" t="s">
        <v>12</v>
      </c>
      <c r="N192" s="229"/>
    </row>
    <row r="193" spans="1:14">
      <c r="A193" s="231"/>
      <c r="B193" s="165" t="s">
        <v>16</v>
      </c>
      <c r="C193" s="227"/>
      <c r="D193" s="227"/>
      <c r="E193" s="227"/>
      <c r="F193" s="196" t="s">
        <v>17</v>
      </c>
      <c r="G193" s="227"/>
      <c r="H193" s="227"/>
      <c r="I193" s="33" t="s">
        <v>18</v>
      </c>
      <c r="J193" s="197" t="s">
        <v>9</v>
      </c>
      <c r="K193" s="197" t="s">
        <v>10</v>
      </c>
      <c r="L193" s="197" t="s">
        <v>11</v>
      </c>
      <c r="M193" s="199" t="s">
        <v>17</v>
      </c>
      <c r="N193" s="194" t="s">
        <v>17</v>
      </c>
    </row>
    <row r="194" spans="1:14" ht="15" customHeight="1">
      <c r="A194" s="230" t="s">
        <v>42</v>
      </c>
      <c r="B194" s="197" t="s">
        <v>19</v>
      </c>
      <c r="C194" s="197">
        <v>278.36688699999991</v>
      </c>
      <c r="D194" s="32">
        <v>2320.4507589999998</v>
      </c>
      <c r="E194" s="32">
        <v>2206.6217019999999</v>
      </c>
      <c r="F194" s="155">
        <f t="shared" ref="F194:F202" si="41">(D194-E194)/E194*100</f>
        <v>5.1585215942011944</v>
      </c>
      <c r="G194" s="32">
        <v>19054</v>
      </c>
      <c r="H194" s="31">
        <v>1886922.7680250001</v>
      </c>
      <c r="I194" s="31">
        <v>2666</v>
      </c>
      <c r="J194" s="31">
        <v>159.36796000000015</v>
      </c>
      <c r="K194" s="31">
        <v>1093.2993100000001</v>
      </c>
      <c r="L194" s="31">
        <v>645.28424199999995</v>
      </c>
      <c r="M194" s="31">
        <f t="shared" ref="M194:M206" si="42">(K194-L194)/L194*100</f>
        <v>69.429104081546782</v>
      </c>
      <c r="N194" s="168">
        <f t="shared" ref="N194:N206" si="43">D194/D327*100</f>
        <v>3.0076712274064286</v>
      </c>
    </row>
    <row r="195" spans="1:14" ht="15" customHeight="1">
      <c r="A195" s="221"/>
      <c r="B195" s="197" t="s">
        <v>20</v>
      </c>
      <c r="C195" s="197">
        <v>108.37940300000002</v>
      </c>
      <c r="D195" s="32">
        <v>881.68299000000002</v>
      </c>
      <c r="E195" s="32">
        <v>851.70869700000003</v>
      </c>
      <c r="F195" s="155">
        <f t="shared" si="41"/>
        <v>3.51931277742958</v>
      </c>
      <c r="G195" s="32">
        <v>10012</v>
      </c>
      <c r="H195" s="31">
        <v>200240</v>
      </c>
      <c r="I195" s="31">
        <v>1274</v>
      </c>
      <c r="J195" s="31">
        <v>122.728812</v>
      </c>
      <c r="K195" s="31">
        <v>505.70267100000001</v>
      </c>
      <c r="L195" s="31">
        <v>266.03495199999998</v>
      </c>
      <c r="M195" s="31">
        <f t="shared" si="42"/>
        <v>90.08880870660937</v>
      </c>
      <c r="N195" s="168">
        <f t="shared" si="43"/>
        <v>3.6271119991965937</v>
      </c>
    </row>
    <row r="196" spans="1:14" ht="15" customHeight="1">
      <c r="A196" s="221"/>
      <c r="B196" s="197" t="s">
        <v>21</v>
      </c>
      <c r="C196" s="197">
        <v>2.6900529999999989</v>
      </c>
      <c r="D196" s="32">
        <v>47.701397999999998</v>
      </c>
      <c r="E196" s="32">
        <v>72.358086999999998</v>
      </c>
      <c r="F196" s="155">
        <f t="shared" si="41"/>
        <v>-34.075927131683294</v>
      </c>
      <c r="G196" s="32">
        <v>702</v>
      </c>
      <c r="H196" s="31">
        <v>59846.812608</v>
      </c>
      <c r="I196" s="31">
        <v>6</v>
      </c>
      <c r="J196" s="31">
        <v>0</v>
      </c>
      <c r="K196" s="31">
        <v>4.4217519999999997</v>
      </c>
      <c r="L196" s="31">
        <v>450.9067</v>
      </c>
      <c r="M196" s="31">
        <f t="shared" si="42"/>
        <v>-99.019364316387396</v>
      </c>
      <c r="N196" s="168">
        <f t="shared" si="43"/>
        <v>1.088008758804111</v>
      </c>
    </row>
    <row r="197" spans="1:14" ht="15" customHeight="1">
      <c r="A197" s="221"/>
      <c r="B197" s="197" t="s">
        <v>22</v>
      </c>
      <c r="C197" s="197">
        <v>8.437427999999997</v>
      </c>
      <c r="D197" s="32">
        <v>57.8</v>
      </c>
      <c r="E197" s="32">
        <v>51.263263999999999</v>
      </c>
      <c r="F197" s="155">
        <f t="shared" si="41"/>
        <v>12.751306666699955</v>
      </c>
      <c r="G197" s="32">
        <v>974</v>
      </c>
      <c r="H197" s="31">
        <v>538808.672471</v>
      </c>
      <c r="I197" s="31">
        <v>263</v>
      </c>
      <c r="J197" s="31">
        <v>1.3789999999999978</v>
      </c>
      <c r="K197" s="31">
        <v>37.411988999999998</v>
      </c>
      <c r="L197" s="31">
        <v>20.339200000000002</v>
      </c>
      <c r="M197" s="31">
        <f t="shared" si="42"/>
        <v>83.940317219949634</v>
      </c>
      <c r="N197" s="168">
        <f t="shared" si="43"/>
        <v>1.9059729139115906</v>
      </c>
    </row>
    <row r="198" spans="1:14" ht="15" customHeight="1">
      <c r="A198" s="221"/>
      <c r="B198" s="197" t="s">
        <v>23</v>
      </c>
      <c r="C198" s="197">
        <v>0.11149599999999982</v>
      </c>
      <c r="D198" s="32">
        <v>5.47</v>
      </c>
      <c r="E198" s="32">
        <v>2.377354</v>
      </c>
      <c r="F198" s="155">
        <f t="shared" si="41"/>
        <v>130.08773619746995</v>
      </c>
      <c r="G198" s="32">
        <v>45</v>
      </c>
      <c r="H198" s="31">
        <v>37320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68">
        <f t="shared" si="43"/>
        <v>1.4226163863981809</v>
      </c>
    </row>
    <row r="199" spans="1:14" ht="15" customHeight="1">
      <c r="A199" s="221"/>
      <c r="B199" s="197" t="s">
        <v>24</v>
      </c>
      <c r="C199" s="197">
        <v>56.237192999999991</v>
      </c>
      <c r="D199" s="32">
        <v>239.75713999999999</v>
      </c>
      <c r="E199" s="32">
        <v>216.94252900000001</v>
      </c>
      <c r="F199" s="155">
        <f t="shared" si="41"/>
        <v>10.51643082855367</v>
      </c>
      <c r="G199" s="32">
        <v>846</v>
      </c>
      <c r="H199" s="31">
        <v>431134.43767100002</v>
      </c>
      <c r="I199" s="31">
        <v>51</v>
      </c>
      <c r="J199" s="31">
        <v>4.5799999999999841E-2</v>
      </c>
      <c r="K199" s="31">
        <v>67.853610000000003</v>
      </c>
      <c r="L199" s="31">
        <v>13.739134999999999</v>
      </c>
      <c r="M199" s="31">
        <f t="shared" si="42"/>
        <v>393.87104792259493</v>
      </c>
      <c r="N199" s="168">
        <f t="shared" si="43"/>
        <v>2.3443986202733114</v>
      </c>
    </row>
    <row r="200" spans="1:14" ht="15" customHeight="1">
      <c r="A200" s="221"/>
      <c r="B200" s="197" t="s">
        <v>25</v>
      </c>
      <c r="C200" s="197">
        <v>0</v>
      </c>
      <c r="D200" s="32">
        <v>47.786045000000001</v>
      </c>
      <c r="E200" s="32">
        <v>39.241988999999997</v>
      </c>
      <c r="F200" s="155">
        <f t="shared" si="41"/>
        <v>21.77273939911661</v>
      </c>
      <c r="G200" s="32">
        <v>59</v>
      </c>
      <c r="H200" s="31">
        <v>1362.3904</v>
      </c>
      <c r="I200" s="31">
        <v>6</v>
      </c>
      <c r="J200" s="31">
        <v>13.488</v>
      </c>
      <c r="K200" s="31">
        <v>16.309999999999999</v>
      </c>
      <c r="L200" s="33">
        <v>6.3803179999999999</v>
      </c>
      <c r="M200" s="31"/>
      <c r="N200" s="168">
        <f t="shared" si="43"/>
        <v>0.19031129701138863</v>
      </c>
    </row>
    <row r="201" spans="1:14" ht="15" customHeight="1">
      <c r="A201" s="221"/>
      <c r="B201" s="197" t="s">
        <v>26</v>
      </c>
      <c r="C201" s="197">
        <v>46.840899999999976</v>
      </c>
      <c r="D201" s="32">
        <v>365.61509999999998</v>
      </c>
      <c r="E201" s="32">
        <v>336.207695</v>
      </c>
      <c r="F201" s="155">
        <f t="shared" si="41"/>
        <v>8.7467971249141048</v>
      </c>
      <c r="G201" s="32">
        <v>8440</v>
      </c>
      <c r="H201" s="31">
        <v>2603375.3001999999</v>
      </c>
      <c r="I201" s="31">
        <v>304</v>
      </c>
      <c r="J201" s="31">
        <v>95.354118</v>
      </c>
      <c r="K201" s="31">
        <v>175.616862</v>
      </c>
      <c r="L201" s="31">
        <v>97.065460999999999</v>
      </c>
      <c r="M201" s="31">
        <f t="shared" si="42"/>
        <v>80.926212259992255</v>
      </c>
      <c r="N201" s="168">
        <f t="shared" si="43"/>
        <v>2.2686245136601499</v>
      </c>
    </row>
    <row r="202" spans="1:14" ht="15" customHeight="1">
      <c r="A202" s="221"/>
      <c r="B202" s="197" t="s">
        <v>27</v>
      </c>
      <c r="C202" s="197">
        <v>27.988999999999919</v>
      </c>
      <c r="D202" s="32">
        <v>600.14729999999997</v>
      </c>
      <c r="E202" s="32">
        <v>2204.2252920000001</v>
      </c>
      <c r="F202" s="155">
        <f t="shared" si="41"/>
        <v>-72.772869353320175</v>
      </c>
      <c r="G202" s="32">
        <v>554</v>
      </c>
      <c r="H202" s="31">
        <v>56043.14</v>
      </c>
      <c r="I202" s="31">
        <v>146</v>
      </c>
      <c r="J202" s="31">
        <v>157.66590099999996</v>
      </c>
      <c r="K202" s="31">
        <v>946.36785199999997</v>
      </c>
      <c r="L202" s="31">
        <v>1031.146129</v>
      </c>
      <c r="M202" s="31">
        <f t="shared" si="42"/>
        <v>-8.2217519530638725</v>
      </c>
      <c r="N202" s="168">
        <f t="shared" si="43"/>
        <v>29.737037766977377</v>
      </c>
    </row>
    <row r="203" spans="1:14" ht="15" customHeight="1">
      <c r="A203" s="221"/>
      <c r="B203" s="14" t="s">
        <v>28</v>
      </c>
      <c r="C203" s="197">
        <v>0</v>
      </c>
      <c r="D203" s="32">
        <v>0</v>
      </c>
      <c r="E203" s="32">
        <v>0</v>
      </c>
      <c r="F203" s="155">
        <v>0</v>
      </c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68">
        <f t="shared" si="43"/>
        <v>0</v>
      </c>
    </row>
    <row r="204" spans="1:14" ht="15" customHeight="1">
      <c r="A204" s="221"/>
      <c r="B204" s="14" t="s">
        <v>29</v>
      </c>
      <c r="C204" s="197">
        <v>0</v>
      </c>
      <c r="D204" s="32">
        <v>64</v>
      </c>
      <c r="E204" s="32">
        <v>103.99673799999999</v>
      </c>
      <c r="F204" s="155">
        <f t="shared" ref="F204:F210" si="44">(D204-E204)/E204*100</f>
        <v>-38.459608223481005</v>
      </c>
      <c r="G204" s="32">
        <v>24</v>
      </c>
      <c r="H204" s="31">
        <v>31994.306369000002</v>
      </c>
      <c r="I204" s="31">
        <v>5</v>
      </c>
      <c r="J204" s="31">
        <v>0</v>
      </c>
      <c r="K204" s="31">
        <v>49.639099999999999</v>
      </c>
      <c r="L204" s="34">
        <v>0</v>
      </c>
      <c r="M204" s="31"/>
      <c r="N204" s="168">
        <f t="shared" si="43"/>
        <v>24.803940930747885</v>
      </c>
    </row>
    <row r="205" spans="1:14" ht="15" customHeight="1">
      <c r="A205" s="221"/>
      <c r="B205" s="14" t="s">
        <v>30</v>
      </c>
      <c r="C205" s="197">
        <v>26.625211999999976</v>
      </c>
      <c r="D205" s="32">
        <v>514.365498</v>
      </c>
      <c r="E205" s="32">
        <v>2100.2285539999998</v>
      </c>
      <c r="F205" s="155">
        <f t="shared" si="44"/>
        <v>-75.509070333304294</v>
      </c>
      <c r="G205" s="32">
        <v>530</v>
      </c>
      <c r="H205" s="31">
        <v>7071.6345449999999</v>
      </c>
      <c r="I205" s="31">
        <v>141</v>
      </c>
      <c r="J205" s="31">
        <v>108.02680099999998</v>
      </c>
      <c r="K205" s="31">
        <v>896.72875199999999</v>
      </c>
      <c r="L205" s="31">
        <v>1031.146129</v>
      </c>
      <c r="M205" s="31">
        <f t="shared" si="42"/>
        <v>-13.035725317647969</v>
      </c>
      <c r="N205" s="168">
        <f t="shared" si="43"/>
        <v>46.514543597423256</v>
      </c>
    </row>
    <row r="206" spans="1:14" ht="15" customHeight="1" thickBot="1">
      <c r="A206" s="222"/>
      <c r="B206" s="15" t="s">
        <v>31</v>
      </c>
      <c r="C206" s="16">
        <f>C194+C196+C197+C198+C199+C200+C201+C202</f>
        <v>420.67295699999977</v>
      </c>
      <c r="D206" s="16">
        <f t="shared" ref="D206:L206" si="45">D194+D196+D197+D198+D199+D200+D201+D202</f>
        <v>3684.727742</v>
      </c>
      <c r="E206" s="16">
        <f t="shared" si="45"/>
        <v>5129.2379120000005</v>
      </c>
      <c r="F206" s="156">
        <f t="shared" si="44"/>
        <v>-28.162276634127792</v>
      </c>
      <c r="G206" s="16">
        <f t="shared" si="45"/>
        <v>30674</v>
      </c>
      <c r="H206" s="16">
        <f>H194+H196+H197+H198+H199+H200+H201+H202</f>
        <v>5614813.5213749995</v>
      </c>
      <c r="I206" s="16">
        <f t="shared" si="45"/>
        <v>3442</v>
      </c>
      <c r="J206" s="16">
        <f t="shared" si="45"/>
        <v>427.30077900000015</v>
      </c>
      <c r="K206" s="16">
        <f t="shared" si="45"/>
        <v>2341.281375</v>
      </c>
      <c r="L206" s="16">
        <f t="shared" si="45"/>
        <v>2264.8611849999998</v>
      </c>
      <c r="M206" s="16">
        <f t="shared" si="42"/>
        <v>3.3741666158670238</v>
      </c>
      <c r="N206" s="169">
        <f t="shared" si="43"/>
        <v>2.6619332844100363</v>
      </c>
    </row>
    <row r="207" spans="1:14" ht="14.25" thickTop="1">
      <c r="A207" s="232" t="s">
        <v>43</v>
      </c>
      <c r="B207" s="197" t="s">
        <v>19</v>
      </c>
      <c r="C207" s="82">
        <v>56.59</v>
      </c>
      <c r="D207" s="82">
        <v>419.2</v>
      </c>
      <c r="E207" s="82">
        <v>258.54000000000002</v>
      </c>
      <c r="F207" s="160">
        <f t="shared" si="44"/>
        <v>62.141254738144944</v>
      </c>
      <c r="G207" s="83">
        <v>4027</v>
      </c>
      <c r="H207" s="83">
        <v>531388.56999999995</v>
      </c>
      <c r="I207" s="83">
        <v>230</v>
      </c>
      <c r="J207" s="83">
        <v>21.66</v>
      </c>
      <c r="K207" s="83">
        <v>114.43</v>
      </c>
      <c r="L207" s="83">
        <v>219.92</v>
      </c>
      <c r="M207" s="31">
        <f t="shared" ref="M207:M227" si="46">(K207-L207)/L207*100</f>
        <v>-47.967442706438703</v>
      </c>
      <c r="N207" s="168">
        <f t="shared" ref="N207:N219" si="47">D207/D327*100</f>
        <v>0.54334950812407012</v>
      </c>
    </row>
    <row r="208" spans="1:14">
      <c r="A208" s="221"/>
      <c r="B208" s="197" t="s">
        <v>20</v>
      </c>
      <c r="C208" s="83">
        <v>9.2200000000000006</v>
      </c>
      <c r="D208" s="83">
        <v>87</v>
      </c>
      <c r="E208" s="83">
        <v>106.29</v>
      </c>
      <c r="F208" s="160">
        <f t="shared" si="44"/>
        <v>-18.148461755574377</v>
      </c>
      <c r="G208" s="83">
        <v>1017</v>
      </c>
      <c r="H208" s="83">
        <v>20340</v>
      </c>
      <c r="I208" s="83">
        <v>98</v>
      </c>
      <c r="J208" s="83">
        <v>3.45</v>
      </c>
      <c r="K208" s="83">
        <v>56.52</v>
      </c>
      <c r="L208" s="83">
        <v>91.19</v>
      </c>
      <c r="M208" s="31">
        <f t="shared" si="46"/>
        <v>-38.01951968417589</v>
      </c>
      <c r="N208" s="168">
        <f t="shared" si="47"/>
        <v>0.35790499250768537</v>
      </c>
    </row>
    <row r="209" spans="1:14">
      <c r="A209" s="221"/>
      <c r="B209" s="197" t="s">
        <v>21</v>
      </c>
      <c r="C209" s="83">
        <v>0</v>
      </c>
      <c r="D209" s="83">
        <v>1.74</v>
      </c>
      <c r="E209" s="83">
        <v>0.74</v>
      </c>
      <c r="F209" s="160">
        <f t="shared" si="44"/>
        <v>135.13513513513513</v>
      </c>
      <c r="G209" s="83">
        <v>2</v>
      </c>
      <c r="H209" s="83">
        <v>1226.46</v>
      </c>
      <c r="I209" s="83">
        <v>1</v>
      </c>
      <c r="J209" s="83">
        <v>0</v>
      </c>
      <c r="K209" s="83">
        <v>0</v>
      </c>
      <c r="L209" s="83">
        <v>0</v>
      </c>
      <c r="M209" s="31">
        <v>0</v>
      </c>
      <c r="N209" s="168">
        <f t="shared" si="47"/>
        <v>3.9687206658369917E-2</v>
      </c>
    </row>
    <row r="210" spans="1:14">
      <c r="A210" s="221"/>
      <c r="B210" s="197" t="s">
        <v>22</v>
      </c>
      <c r="C210" s="83">
        <v>0</v>
      </c>
      <c r="D210" s="83">
        <v>0.43</v>
      </c>
      <c r="E210" s="83">
        <v>0.68</v>
      </c>
      <c r="F210" s="160">
        <f t="shared" si="44"/>
        <v>-36.764705882352949</v>
      </c>
      <c r="G210" s="83">
        <v>50</v>
      </c>
      <c r="H210" s="83">
        <v>827.27</v>
      </c>
      <c r="I210" s="83">
        <v>1</v>
      </c>
      <c r="J210" s="83">
        <v>0</v>
      </c>
      <c r="K210" s="83">
        <v>7.0000000000000007E-2</v>
      </c>
      <c r="L210" s="83">
        <v>0.83</v>
      </c>
      <c r="M210" s="31">
        <f t="shared" si="46"/>
        <v>-91.566265060240966</v>
      </c>
      <c r="N210" s="168">
        <f t="shared" si="47"/>
        <v>1.4179383269584501E-2</v>
      </c>
    </row>
    <row r="211" spans="1:14">
      <c r="A211" s="221"/>
      <c r="B211" s="197" t="s">
        <v>23</v>
      </c>
      <c r="C211" s="83">
        <v>0</v>
      </c>
      <c r="D211" s="83">
        <v>0</v>
      </c>
      <c r="E211" s="83">
        <v>0</v>
      </c>
      <c r="F211" s="160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0.92</v>
      </c>
      <c r="M211" s="31">
        <v>0</v>
      </c>
      <c r="N211" s="168">
        <f t="shared" si="47"/>
        <v>0</v>
      </c>
    </row>
    <row r="212" spans="1:14">
      <c r="A212" s="221"/>
      <c r="B212" s="197" t="s">
        <v>24</v>
      </c>
      <c r="C212" s="83">
        <v>0</v>
      </c>
      <c r="D212" s="83">
        <v>5.16</v>
      </c>
      <c r="E212" s="83">
        <v>7.13</v>
      </c>
      <c r="F212" s="160">
        <f>(D212-E212)/E212*100</f>
        <v>-27.629733520336604</v>
      </c>
      <c r="G212" s="83">
        <v>5</v>
      </c>
      <c r="H212" s="83">
        <v>8810</v>
      </c>
      <c r="I212" s="83">
        <v>1</v>
      </c>
      <c r="J212" s="83">
        <v>0</v>
      </c>
      <c r="K212" s="83">
        <v>0</v>
      </c>
      <c r="L212" s="83">
        <v>0.78</v>
      </c>
      <c r="M212" s="31">
        <f>(K212-L212)/L212*100</f>
        <v>-100</v>
      </c>
      <c r="N212" s="168">
        <f t="shared" si="47"/>
        <v>5.0455627225993289E-2</v>
      </c>
    </row>
    <row r="213" spans="1:14">
      <c r="A213" s="221"/>
      <c r="B213" s="197" t="s">
        <v>25</v>
      </c>
      <c r="C213" s="84">
        <v>0</v>
      </c>
      <c r="D213" s="84">
        <v>1758.54</v>
      </c>
      <c r="E213" s="84">
        <v>1437.46</v>
      </c>
      <c r="F213" s="160">
        <f>(D213-E213)/E213*100</f>
        <v>22.336621540773301</v>
      </c>
      <c r="G213" s="84">
        <v>248</v>
      </c>
      <c r="H213" s="84">
        <v>31767.09</v>
      </c>
      <c r="I213" s="84">
        <v>348</v>
      </c>
      <c r="J213" s="84">
        <v>344</v>
      </c>
      <c r="K213" s="84">
        <v>416.13</v>
      </c>
      <c r="L213" s="84">
        <v>50.03</v>
      </c>
      <c r="M213" s="31">
        <f t="shared" si="46"/>
        <v>731.7609434339397</v>
      </c>
      <c r="N213" s="168">
        <f t="shared" si="47"/>
        <v>7.0035096699550534</v>
      </c>
    </row>
    <row r="214" spans="1:14">
      <c r="A214" s="221"/>
      <c r="B214" s="197" t="s">
        <v>26</v>
      </c>
      <c r="C214" s="83">
        <v>3.75</v>
      </c>
      <c r="D214" s="83">
        <v>24.19</v>
      </c>
      <c r="E214" s="83">
        <v>6.44</v>
      </c>
      <c r="F214" s="160">
        <f>(D214-E214)/E214*100</f>
        <v>275.62111801242236</v>
      </c>
      <c r="G214" s="83">
        <v>1924</v>
      </c>
      <c r="H214" s="83">
        <v>94728.83</v>
      </c>
      <c r="I214" s="83">
        <v>5</v>
      </c>
      <c r="J214" s="83">
        <v>0</v>
      </c>
      <c r="K214" s="83">
        <v>6.31</v>
      </c>
      <c r="L214" s="83">
        <v>0.79</v>
      </c>
      <c r="M214" s="31">
        <f t="shared" si="46"/>
        <v>698.73417721518979</v>
      </c>
      <c r="N214" s="168">
        <f t="shared" si="47"/>
        <v>0.1500978132069464</v>
      </c>
    </row>
    <row r="215" spans="1:14">
      <c r="A215" s="221"/>
      <c r="B215" s="197" t="s">
        <v>27</v>
      </c>
      <c r="C215" s="85">
        <v>0</v>
      </c>
      <c r="D215" s="85">
        <v>0.27</v>
      </c>
      <c r="E215" s="85">
        <v>0.06</v>
      </c>
      <c r="F215" s="160">
        <f>(D215-E215)/E215*100</f>
        <v>350.00000000000006</v>
      </c>
      <c r="G215" s="85">
        <v>5</v>
      </c>
      <c r="H215" s="85">
        <v>1019.74</v>
      </c>
      <c r="I215" s="85">
        <v>0</v>
      </c>
      <c r="J215" s="85">
        <v>0</v>
      </c>
      <c r="K215" s="85">
        <v>0</v>
      </c>
      <c r="L215" s="85">
        <v>0</v>
      </c>
      <c r="M215" s="31">
        <v>0</v>
      </c>
      <c r="N215" s="168">
        <f t="shared" si="47"/>
        <v>1.3378382602210977E-2</v>
      </c>
    </row>
    <row r="216" spans="1:14">
      <c r="A216" s="221"/>
      <c r="B216" s="14" t="s">
        <v>28</v>
      </c>
      <c r="C216" s="85">
        <v>0</v>
      </c>
      <c r="D216" s="85">
        <v>0</v>
      </c>
      <c r="E216" s="85">
        <v>0</v>
      </c>
      <c r="F216" s="160">
        <v>0</v>
      </c>
      <c r="G216" s="85">
        <v>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  <c r="M216" s="31">
        <v>0</v>
      </c>
      <c r="N216" s="168">
        <f t="shared" si="47"/>
        <v>0</v>
      </c>
    </row>
    <row r="217" spans="1:14">
      <c r="A217" s="221"/>
      <c r="B217" s="14" t="s">
        <v>29</v>
      </c>
      <c r="C217" s="85">
        <v>0</v>
      </c>
      <c r="D217" s="85">
        <v>0.35</v>
      </c>
      <c r="E217" s="85">
        <v>0</v>
      </c>
      <c r="F217" s="160">
        <v>0</v>
      </c>
      <c r="G217" s="85">
        <v>3</v>
      </c>
      <c r="H217" s="85">
        <v>980.74</v>
      </c>
      <c r="I217" s="85">
        <v>0</v>
      </c>
      <c r="J217" s="85">
        <v>0</v>
      </c>
      <c r="K217" s="85">
        <v>0</v>
      </c>
      <c r="L217" s="85">
        <v>0</v>
      </c>
      <c r="M217" s="31">
        <v>0</v>
      </c>
      <c r="N217" s="168">
        <f t="shared" si="47"/>
        <v>0.13564655196502748</v>
      </c>
    </row>
    <row r="218" spans="1:14">
      <c r="A218" s="221"/>
      <c r="B218" s="14" t="s">
        <v>30</v>
      </c>
      <c r="C218" s="34">
        <v>0</v>
      </c>
      <c r="D218" s="34">
        <v>0</v>
      </c>
      <c r="E218" s="34">
        <v>0</v>
      </c>
      <c r="F218" s="160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1">
        <v>0</v>
      </c>
      <c r="N218" s="168">
        <f t="shared" si="47"/>
        <v>0</v>
      </c>
    </row>
    <row r="219" spans="1:14" ht="14.25" thickBot="1">
      <c r="A219" s="222"/>
      <c r="B219" s="15" t="s">
        <v>31</v>
      </c>
      <c r="C219" s="16">
        <f t="shared" ref="C219:L219" si="48">C207+C209+C210+C211+C212+C213+C214+C215</f>
        <v>60.34</v>
      </c>
      <c r="D219" s="16">
        <f t="shared" si="48"/>
        <v>2209.5300000000002</v>
      </c>
      <c r="E219" s="16">
        <f t="shared" si="48"/>
        <v>1711.0500000000002</v>
      </c>
      <c r="F219" s="156">
        <f>(D219-E219)/E219*100</f>
        <v>29.132988515823616</v>
      </c>
      <c r="G219" s="16">
        <f t="shared" si="48"/>
        <v>6261</v>
      </c>
      <c r="H219" s="16">
        <f t="shared" si="48"/>
        <v>669767.95999999985</v>
      </c>
      <c r="I219" s="16">
        <f t="shared" si="48"/>
        <v>586</v>
      </c>
      <c r="J219" s="16">
        <f t="shared" si="48"/>
        <v>365.66</v>
      </c>
      <c r="K219" s="16">
        <f t="shared" si="48"/>
        <v>537.8599999999999</v>
      </c>
      <c r="L219" s="16">
        <f t="shared" si="48"/>
        <v>273.27000000000004</v>
      </c>
      <c r="M219" s="16">
        <f t="shared" si="46"/>
        <v>96.82365426135317</v>
      </c>
      <c r="N219" s="169">
        <f t="shared" si="47"/>
        <v>1.5962160196699029</v>
      </c>
    </row>
    <row r="220" spans="1:14" ht="14.25" thickTop="1">
      <c r="A220" s="232" t="s">
        <v>44</v>
      </c>
      <c r="B220" s="18" t="s">
        <v>19</v>
      </c>
      <c r="C220" s="208">
        <v>5.71</v>
      </c>
      <c r="D220" s="208">
        <v>41.77</v>
      </c>
      <c r="E220" s="215">
        <v>23.47</v>
      </c>
      <c r="F220" s="157">
        <f>(D220-E220)/E220*100</f>
        <v>77.971878994461036</v>
      </c>
      <c r="G220" s="208">
        <v>280</v>
      </c>
      <c r="H220" s="208">
        <v>26927.95</v>
      </c>
      <c r="I220" s="208">
        <v>21</v>
      </c>
      <c r="J220" s="208">
        <v>0.04</v>
      </c>
      <c r="K220" s="208">
        <v>4.37</v>
      </c>
      <c r="L220" s="208">
        <v>8.65</v>
      </c>
      <c r="M220" s="111">
        <f t="shared" si="46"/>
        <v>-49.479768786127174</v>
      </c>
      <c r="N220" s="170">
        <f t="shared" ref="N220:N232" si="49">D220/D327*100</f>
        <v>5.4140527085740478E-2</v>
      </c>
    </row>
    <row r="221" spans="1:14">
      <c r="A221" s="221"/>
      <c r="B221" s="197" t="s">
        <v>20</v>
      </c>
      <c r="C221" s="72">
        <v>1.51</v>
      </c>
      <c r="D221" s="72">
        <v>11.75</v>
      </c>
      <c r="E221" s="203">
        <v>5.66</v>
      </c>
      <c r="F221" s="155">
        <f>(D221-E221)/E221*100</f>
        <v>107.59717314487631</v>
      </c>
      <c r="G221" s="72">
        <v>150</v>
      </c>
      <c r="H221" s="72">
        <v>3000</v>
      </c>
      <c r="I221" s="72">
        <v>10</v>
      </c>
      <c r="J221" s="72">
        <v>0</v>
      </c>
      <c r="K221" s="72">
        <v>3.13</v>
      </c>
      <c r="L221" s="72">
        <v>0.53</v>
      </c>
      <c r="M221" s="31">
        <f t="shared" si="46"/>
        <v>490.56603773584897</v>
      </c>
      <c r="N221" s="168">
        <f t="shared" si="49"/>
        <v>4.8337743240980495E-2</v>
      </c>
    </row>
    <row r="222" spans="1:14">
      <c r="A222" s="221"/>
      <c r="B222" s="197" t="s">
        <v>21</v>
      </c>
      <c r="C222" s="72">
        <v>8.89</v>
      </c>
      <c r="D222" s="72">
        <v>27.68</v>
      </c>
      <c r="E222" s="203">
        <v>23.81</v>
      </c>
      <c r="F222" s="155">
        <f>(D222-E222)/E222*100</f>
        <v>16.253674926501475</v>
      </c>
      <c r="G222" s="72">
        <v>16</v>
      </c>
      <c r="H222" s="72">
        <v>36965.58</v>
      </c>
      <c r="I222" s="72">
        <v>0</v>
      </c>
      <c r="J222" s="72">
        <v>0</v>
      </c>
      <c r="K222" s="72">
        <v>0</v>
      </c>
      <c r="L222" s="72">
        <v>3.39</v>
      </c>
      <c r="M222" s="31">
        <f t="shared" si="46"/>
        <v>-100</v>
      </c>
      <c r="N222" s="168">
        <f t="shared" si="49"/>
        <v>0.63134590822050529</v>
      </c>
    </row>
    <row r="223" spans="1:14">
      <c r="A223" s="221"/>
      <c r="B223" s="197" t="s">
        <v>22</v>
      </c>
      <c r="C223" s="72">
        <v>0.15</v>
      </c>
      <c r="D223" s="72">
        <v>5.68</v>
      </c>
      <c r="E223" s="203">
        <v>12.85</v>
      </c>
      <c r="F223" s="155">
        <f>(D223-E223)/E223*100</f>
        <v>-55.797665369649806</v>
      </c>
      <c r="G223" s="72">
        <v>565</v>
      </c>
      <c r="H223" s="72">
        <v>3513.9</v>
      </c>
      <c r="I223" s="72">
        <v>2</v>
      </c>
      <c r="J223" s="72">
        <v>0</v>
      </c>
      <c r="K223" s="72">
        <v>0.25</v>
      </c>
      <c r="L223" s="72">
        <v>1.73</v>
      </c>
      <c r="M223" s="31">
        <f t="shared" si="46"/>
        <v>-85.549132947976886</v>
      </c>
      <c r="N223" s="168">
        <f t="shared" si="49"/>
        <v>0.18729976039823246</v>
      </c>
    </row>
    <row r="224" spans="1:14">
      <c r="A224" s="221"/>
      <c r="B224" s="197" t="s">
        <v>23</v>
      </c>
      <c r="C224" s="72">
        <v>0</v>
      </c>
      <c r="D224" s="72">
        <v>0</v>
      </c>
      <c r="E224" s="72">
        <v>0</v>
      </c>
      <c r="F224" s="155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31">
        <v>0</v>
      </c>
      <c r="N224" s="168">
        <f t="shared" si="49"/>
        <v>0</v>
      </c>
    </row>
    <row r="225" spans="1:14">
      <c r="A225" s="221"/>
      <c r="B225" s="197" t="s">
        <v>24</v>
      </c>
      <c r="C225" s="72">
        <v>323.33</v>
      </c>
      <c r="D225" s="72">
        <v>611.49</v>
      </c>
      <c r="E225" s="203">
        <v>567.86</v>
      </c>
      <c r="F225" s="155">
        <f>(D225-E225)/E225*100</f>
        <v>7.6832317824815961</v>
      </c>
      <c r="G225" s="72">
        <v>1667</v>
      </c>
      <c r="H225" s="72">
        <v>110494.9</v>
      </c>
      <c r="I225" s="72">
        <v>100</v>
      </c>
      <c r="J225" s="72">
        <v>43.8</v>
      </c>
      <c r="K225" s="72">
        <v>262.64</v>
      </c>
      <c r="L225" s="72">
        <v>67.319999999999993</v>
      </c>
      <c r="M225" s="31">
        <f t="shared" si="46"/>
        <v>290.13666072489605</v>
      </c>
      <c r="N225" s="168">
        <f t="shared" si="49"/>
        <v>5.9792851729501235</v>
      </c>
    </row>
    <row r="226" spans="1:14">
      <c r="A226" s="221"/>
      <c r="B226" s="197" t="s">
        <v>25</v>
      </c>
      <c r="C226" s="72">
        <v>0</v>
      </c>
      <c r="D226" s="74">
        <v>1352.92</v>
      </c>
      <c r="E226" s="204">
        <v>1416.6</v>
      </c>
      <c r="F226" s="155">
        <f>(D226-E226)/E226*100</f>
        <v>-4.495270365664255</v>
      </c>
      <c r="G226" s="74">
        <v>204</v>
      </c>
      <c r="H226" s="74">
        <v>29055.86</v>
      </c>
      <c r="I226" s="79">
        <v>582</v>
      </c>
      <c r="J226" s="72">
        <v>19.579999999999998</v>
      </c>
      <c r="K226" s="72">
        <v>138.13</v>
      </c>
      <c r="L226" s="79">
        <v>166.76</v>
      </c>
      <c r="M226" s="31">
        <f t="shared" si="46"/>
        <v>-17.168385704005757</v>
      </c>
      <c r="N226" s="168">
        <f t="shared" si="49"/>
        <v>5.3880993907875805</v>
      </c>
    </row>
    <row r="227" spans="1:14">
      <c r="A227" s="221"/>
      <c r="B227" s="197" t="s">
        <v>26</v>
      </c>
      <c r="C227" s="72">
        <v>7.97</v>
      </c>
      <c r="D227" s="72">
        <v>48.08</v>
      </c>
      <c r="E227" s="203">
        <v>32.24</v>
      </c>
      <c r="F227" s="155">
        <f>(D227-E227)/E227*100</f>
        <v>49.131513647642663</v>
      </c>
      <c r="G227" s="72">
        <v>2225</v>
      </c>
      <c r="H227" s="72">
        <v>250179.04</v>
      </c>
      <c r="I227" s="72">
        <v>8</v>
      </c>
      <c r="J227" s="72">
        <v>0.47</v>
      </c>
      <c r="K227" s="72">
        <v>0.84</v>
      </c>
      <c r="L227" s="72">
        <v>0.57999999999999996</v>
      </c>
      <c r="M227" s="31">
        <f t="shared" si="46"/>
        <v>44.827586206896555</v>
      </c>
      <c r="N227" s="168">
        <f t="shared" si="49"/>
        <v>0.29833414051219442</v>
      </c>
    </row>
    <row r="228" spans="1:14">
      <c r="A228" s="221"/>
      <c r="B228" s="197" t="s">
        <v>27</v>
      </c>
      <c r="C228" s="72">
        <v>2.8E-3</v>
      </c>
      <c r="D228" s="72">
        <v>0.19600000000000001</v>
      </c>
      <c r="E228" s="203">
        <v>0.1</v>
      </c>
      <c r="F228" s="155">
        <f>(D228-E228)/E228*100</f>
        <v>96</v>
      </c>
      <c r="G228" s="72">
        <v>10</v>
      </c>
      <c r="H228" s="72">
        <v>1042.5999999999999</v>
      </c>
      <c r="I228" s="72">
        <v>0</v>
      </c>
      <c r="J228" s="72">
        <v>0</v>
      </c>
      <c r="K228" s="72">
        <v>0</v>
      </c>
      <c r="L228" s="72">
        <v>0</v>
      </c>
      <c r="M228" s="31">
        <v>0</v>
      </c>
      <c r="N228" s="168">
        <f t="shared" si="49"/>
        <v>9.7117147779013004E-3</v>
      </c>
    </row>
    <row r="229" spans="1:14">
      <c r="A229" s="221"/>
      <c r="B229" s="14" t="s">
        <v>28</v>
      </c>
      <c r="C229" s="72">
        <v>0</v>
      </c>
      <c r="D229" s="72">
        <v>0</v>
      </c>
      <c r="E229" s="72">
        <v>0</v>
      </c>
      <c r="F229" s="155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31">
        <v>0</v>
      </c>
      <c r="N229" s="168">
        <f t="shared" si="49"/>
        <v>0</v>
      </c>
    </row>
    <row r="230" spans="1:14">
      <c r="A230" s="221"/>
      <c r="B230" s="14" t="s">
        <v>29</v>
      </c>
      <c r="C230" s="72">
        <v>0</v>
      </c>
      <c r="D230" s="72">
        <v>0</v>
      </c>
      <c r="E230" s="72">
        <v>0</v>
      </c>
      <c r="F230" s="155">
        <v>0</v>
      </c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31">
        <v>0</v>
      </c>
      <c r="N230" s="168">
        <f t="shared" si="49"/>
        <v>0</v>
      </c>
    </row>
    <row r="231" spans="1:14">
      <c r="A231" s="221"/>
      <c r="B231" s="14" t="s">
        <v>30</v>
      </c>
      <c r="C231" s="72">
        <v>0</v>
      </c>
      <c r="D231" s="72">
        <v>0</v>
      </c>
      <c r="E231" s="72">
        <v>0</v>
      </c>
      <c r="F231" s="155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31">
        <v>0</v>
      </c>
      <c r="N231" s="168">
        <f t="shared" si="49"/>
        <v>0</v>
      </c>
    </row>
    <row r="232" spans="1:14" ht="14.25" thickBot="1">
      <c r="A232" s="223"/>
      <c r="B232" s="35" t="s">
        <v>31</v>
      </c>
      <c r="C232" s="36">
        <f t="shared" ref="C232:L232" si="50">C220+C222+C223+C224+C225+C226+C227+C228</f>
        <v>346.05279999999999</v>
      </c>
      <c r="D232" s="36">
        <f>D220+D222+D223+D224+D225+D226+D227+D228</f>
        <v>2087.8159999999998</v>
      </c>
      <c r="E232" s="36">
        <v>2076.9299999999998</v>
      </c>
      <c r="F232" s="214">
        <f>(D232-E232)/E232*100</f>
        <v>0.52413899361076055</v>
      </c>
      <c r="G232" s="36">
        <f t="shared" si="50"/>
        <v>4967</v>
      </c>
      <c r="H232" s="36">
        <f t="shared" si="50"/>
        <v>458179.82999999996</v>
      </c>
      <c r="I232" s="36">
        <f t="shared" si="50"/>
        <v>713</v>
      </c>
      <c r="J232" s="36">
        <f t="shared" si="50"/>
        <v>63.889999999999993</v>
      </c>
      <c r="K232" s="36">
        <f t="shared" si="50"/>
        <v>406.22999999999996</v>
      </c>
      <c r="L232" s="36">
        <f t="shared" si="50"/>
        <v>248.42999999999998</v>
      </c>
      <c r="M232" s="36">
        <f t="shared" ref="M232" si="51">(K232-L232)/L232*100</f>
        <v>63.518898683733852</v>
      </c>
      <c r="N232" s="210">
        <f t="shared" si="49"/>
        <v>1.5082869865189146</v>
      </c>
    </row>
    <row r="236" spans="1:14" s="57" customFormat="1" ht="18.75">
      <c r="A236" s="224" t="str">
        <f>A1</f>
        <v>2023年1-9月丹东市财产保险业务统计表</v>
      </c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</row>
    <row r="237" spans="1:14" s="57" customFormat="1" ht="14.25" thickBot="1">
      <c r="B237" s="59" t="s">
        <v>0</v>
      </c>
      <c r="C237" s="58"/>
      <c r="D237" s="58"/>
      <c r="F237" s="154"/>
      <c r="G237" s="73" t="str">
        <f>G2</f>
        <v>（2023年9月）</v>
      </c>
      <c r="H237" s="58"/>
      <c r="I237" s="58"/>
      <c r="J237" s="58"/>
      <c r="K237" s="58"/>
      <c r="L237" s="59" t="s">
        <v>1</v>
      </c>
      <c r="N237" s="167"/>
    </row>
    <row r="238" spans="1:14" ht="13.5" customHeight="1">
      <c r="A238" s="220" t="s">
        <v>117</v>
      </c>
      <c r="B238" s="164" t="s">
        <v>3</v>
      </c>
      <c r="C238" s="225" t="s">
        <v>4</v>
      </c>
      <c r="D238" s="225"/>
      <c r="E238" s="225"/>
      <c r="F238" s="226"/>
      <c r="G238" s="225" t="s">
        <v>5</v>
      </c>
      <c r="H238" s="225"/>
      <c r="I238" s="225" t="s">
        <v>6</v>
      </c>
      <c r="J238" s="225"/>
      <c r="K238" s="225"/>
      <c r="L238" s="225"/>
      <c r="M238" s="225"/>
      <c r="N238" s="228" t="s">
        <v>7</v>
      </c>
    </row>
    <row r="239" spans="1:14">
      <c r="A239" s="221"/>
      <c r="B239" s="58" t="s">
        <v>8</v>
      </c>
      <c r="C239" s="227" t="s">
        <v>9</v>
      </c>
      <c r="D239" s="227" t="s">
        <v>10</v>
      </c>
      <c r="E239" s="227" t="s">
        <v>11</v>
      </c>
      <c r="F239" s="195" t="s">
        <v>12</v>
      </c>
      <c r="G239" s="227" t="s">
        <v>13</v>
      </c>
      <c r="H239" s="227" t="s">
        <v>14</v>
      </c>
      <c r="I239" s="197" t="s">
        <v>13</v>
      </c>
      <c r="J239" s="227" t="s">
        <v>15</v>
      </c>
      <c r="K239" s="227"/>
      <c r="L239" s="227"/>
      <c r="M239" s="198" t="s">
        <v>12</v>
      </c>
      <c r="N239" s="229"/>
    </row>
    <row r="240" spans="1:14">
      <c r="A240" s="231"/>
      <c r="B240" s="165" t="s">
        <v>16</v>
      </c>
      <c r="C240" s="227"/>
      <c r="D240" s="227"/>
      <c r="E240" s="227"/>
      <c r="F240" s="196" t="s">
        <v>17</v>
      </c>
      <c r="G240" s="227"/>
      <c r="H240" s="227"/>
      <c r="I240" s="33" t="s">
        <v>18</v>
      </c>
      <c r="J240" s="197" t="s">
        <v>9</v>
      </c>
      <c r="K240" s="197" t="s">
        <v>10</v>
      </c>
      <c r="L240" s="197" t="s">
        <v>11</v>
      </c>
      <c r="M240" s="199" t="s">
        <v>17</v>
      </c>
      <c r="N240" s="194" t="s">
        <v>17</v>
      </c>
    </row>
    <row r="241" spans="1:14" ht="14.25" customHeight="1">
      <c r="A241" s="230" t="s">
        <v>45</v>
      </c>
      <c r="B241" s="197" t="s">
        <v>19</v>
      </c>
      <c r="C241" s="32">
        <v>24.109038000000002</v>
      </c>
      <c r="D241" s="32">
        <v>197.21395999999999</v>
      </c>
      <c r="E241" s="32">
        <v>257.709157</v>
      </c>
      <c r="F241" s="155">
        <f>(D241-E241)/E241*100</f>
        <v>-23.474213219361864</v>
      </c>
      <c r="G241" s="31">
        <v>1639</v>
      </c>
      <c r="H241" s="31">
        <v>159654.98009999999</v>
      </c>
      <c r="I241" s="31">
        <v>365</v>
      </c>
      <c r="J241" s="31">
        <v>39.631948000000001</v>
      </c>
      <c r="K241" s="31">
        <v>295.23874599999999</v>
      </c>
      <c r="L241" s="31">
        <v>298.10062900000003</v>
      </c>
      <c r="M241" s="31">
        <f>(K241-L241)/L241*100</f>
        <v>-0.96003923560994375</v>
      </c>
      <c r="N241" s="168">
        <f t="shared" ref="N241:N253" si="52">D241/D327*100</f>
        <v>0.2556204870257634</v>
      </c>
    </row>
    <row r="242" spans="1:14" ht="14.25" customHeight="1">
      <c r="A242" s="221"/>
      <c r="B242" s="197" t="s">
        <v>20</v>
      </c>
      <c r="C242" s="31">
        <v>7.9030100000000099</v>
      </c>
      <c r="D242" s="31">
        <v>62.165892999999997</v>
      </c>
      <c r="E242" s="31">
        <v>78.199695000000006</v>
      </c>
      <c r="F242" s="155">
        <f>(D242-E242)/E242*100</f>
        <v>-20.503663089734566</v>
      </c>
      <c r="G242" s="31">
        <v>763</v>
      </c>
      <c r="H242" s="31">
        <v>15220</v>
      </c>
      <c r="I242" s="31">
        <v>159</v>
      </c>
      <c r="J242" s="31">
        <v>22.220389999999998</v>
      </c>
      <c r="K242" s="31">
        <v>110.69449299999999</v>
      </c>
      <c r="L242" s="31">
        <v>89.516532999999995</v>
      </c>
      <c r="M242" s="31">
        <f>(K242-L242)/L242*100</f>
        <v>23.65815485727089</v>
      </c>
      <c r="N242" s="168">
        <f t="shared" si="52"/>
        <v>0.25574118929193757</v>
      </c>
    </row>
    <row r="243" spans="1:14" ht="14.25" customHeight="1">
      <c r="A243" s="221"/>
      <c r="B243" s="197" t="s">
        <v>21</v>
      </c>
      <c r="C243" s="31">
        <v>0</v>
      </c>
      <c r="D243" s="31">
        <v>16.155394000000001</v>
      </c>
      <c r="E243" s="31">
        <v>20.186572999999999</v>
      </c>
      <c r="F243" s="155">
        <f>(D243-E243)/E243*100</f>
        <v>-19.969605539285933</v>
      </c>
      <c r="G243" s="31">
        <v>10</v>
      </c>
      <c r="H243" s="31">
        <v>32981.08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68">
        <f t="shared" si="52"/>
        <v>0.36848417260079852</v>
      </c>
    </row>
    <row r="244" spans="1:14" ht="14.25" customHeight="1">
      <c r="A244" s="221"/>
      <c r="B244" s="197" t="s">
        <v>22</v>
      </c>
      <c r="C244" s="31">
        <v>1.33980000000002E-2</v>
      </c>
      <c r="D244" s="31">
        <v>1.2847029999999999</v>
      </c>
      <c r="E244" s="31">
        <v>2.6796E-2</v>
      </c>
      <c r="F244" s="155">
        <f>(D244-E244)/E244*100</f>
        <v>4694.3834900731445</v>
      </c>
      <c r="G244" s="31">
        <v>4</v>
      </c>
      <c r="H244" s="31">
        <v>1771.114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68">
        <f t="shared" si="52"/>
        <v>4.2363479592058176E-2</v>
      </c>
    </row>
    <row r="245" spans="1:14" ht="14.25" customHeight="1">
      <c r="A245" s="221"/>
      <c r="B245" s="197" t="s">
        <v>23</v>
      </c>
      <c r="C245" s="31">
        <v>0</v>
      </c>
      <c r="D245" s="31">
        <v>0</v>
      </c>
      <c r="E245" s="31">
        <v>0</v>
      </c>
      <c r="F245" s="155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68">
        <f t="shared" si="52"/>
        <v>0</v>
      </c>
    </row>
    <row r="246" spans="1:14" ht="14.25" customHeight="1">
      <c r="A246" s="221"/>
      <c r="B246" s="197" t="s">
        <v>24</v>
      </c>
      <c r="C246" s="31">
        <v>1.838964</v>
      </c>
      <c r="D246" s="31">
        <v>46.766728000000001</v>
      </c>
      <c r="E246" s="31">
        <v>23.15136</v>
      </c>
      <c r="F246" s="155">
        <f>(D246-E246)/E246*100</f>
        <v>102.00423646818157</v>
      </c>
      <c r="G246" s="31">
        <v>132</v>
      </c>
      <c r="H246" s="31">
        <v>25612.636655999999</v>
      </c>
      <c r="I246" s="31">
        <v>9</v>
      </c>
      <c r="J246" s="31">
        <v>1.4478E-2</v>
      </c>
      <c r="K246" s="31">
        <v>1.0836749999999999</v>
      </c>
      <c r="L246" s="31">
        <v>0.95093499999999997</v>
      </c>
      <c r="M246" s="31">
        <f>(K246-L246)/L246*100</f>
        <v>13.958893089433028</v>
      </c>
      <c r="N246" s="168">
        <f t="shared" si="52"/>
        <v>0.45729546405957811</v>
      </c>
    </row>
    <row r="247" spans="1:14" ht="14.25" customHeight="1">
      <c r="A247" s="221"/>
      <c r="B247" s="197" t="s">
        <v>25</v>
      </c>
      <c r="C247" s="33">
        <v>0</v>
      </c>
      <c r="D247" s="33">
        <v>0</v>
      </c>
      <c r="E247" s="33">
        <v>0</v>
      </c>
      <c r="F247" s="155">
        <v>0</v>
      </c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>
        <v>0</v>
      </c>
      <c r="N247" s="168">
        <f t="shared" si="52"/>
        <v>0</v>
      </c>
    </row>
    <row r="248" spans="1:14" ht="14.25" customHeight="1">
      <c r="A248" s="221"/>
      <c r="B248" s="197" t="s">
        <v>26</v>
      </c>
      <c r="C248" s="31">
        <v>0.46790500000000201</v>
      </c>
      <c r="D248" s="31">
        <v>13.295589</v>
      </c>
      <c r="E248" s="31">
        <v>10.691981999999999</v>
      </c>
      <c r="F248" s="155">
        <f>(D248-E248)/E248*100</f>
        <v>24.351023037636992</v>
      </c>
      <c r="G248" s="31">
        <v>548</v>
      </c>
      <c r="H248" s="31">
        <v>65976.740000000005</v>
      </c>
      <c r="I248" s="31">
        <v>5</v>
      </c>
      <c r="J248" s="31">
        <v>9.2200000000000094E-3</v>
      </c>
      <c r="K248" s="31">
        <v>1.4185209999999999</v>
      </c>
      <c r="L248" s="31">
        <v>4.3190790000000003</v>
      </c>
      <c r="M248" s="31">
        <f t="shared" ref="M248" si="53">(K248-L248)/L248*100</f>
        <v>-67.156863766557635</v>
      </c>
      <c r="N248" s="168">
        <f t="shared" si="52"/>
        <v>8.2498504927587077E-2</v>
      </c>
    </row>
    <row r="249" spans="1:14" ht="14.25" customHeight="1">
      <c r="A249" s="221"/>
      <c r="B249" s="197" t="s">
        <v>27</v>
      </c>
      <c r="C249" s="31">
        <v>0.65094300000000005</v>
      </c>
      <c r="D249" s="31">
        <v>0.95281400000000005</v>
      </c>
      <c r="E249" s="31">
        <v>9.4191350000000007</v>
      </c>
      <c r="F249" s="155">
        <f>(D249-E249)/E249*100</f>
        <v>-89.884272812737052</v>
      </c>
      <c r="G249" s="31">
        <v>2</v>
      </c>
      <c r="H249" s="31">
        <v>67.332203000000007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68">
        <f t="shared" si="52"/>
        <v>4.7211519410159442E-2</v>
      </c>
    </row>
    <row r="250" spans="1:14" ht="14.25" customHeight="1">
      <c r="A250" s="221"/>
      <c r="B250" s="14" t="s">
        <v>28</v>
      </c>
      <c r="C250" s="34">
        <v>0</v>
      </c>
      <c r="D250" s="34">
        <v>0</v>
      </c>
      <c r="E250" s="34">
        <v>0</v>
      </c>
      <c r="F250" s="155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>
        <v>0</v>
      </c>
      <c r="N250" s="168">
        <f t="shared" si="52"/>
        <v>0</v>
      </c>
    </row>
    <row r="251" spans="1:14" ht="14.25" customHeight="1">
      <c r="A251" s="221"/>
      <c r="B251" s="14" t="s">
        <v>29</v>
      </c>
      <c r="C251" s="34">
        <v>0</v>
      </c>
      <c r="D251" s="34">
        <v>0</v>
      </c>
      <c r="E251" s="34">
        <v>9.4191350000000007</v>
      </c>
      <c r="F251" s="155">
        <f>(D251-E251)/E251*100</f>
        <v>-100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1">
        <v>0</v>
      </c>
      <c r="N251" s="168">
        <f t="shared" si="52"/>
        <v>0</v>
      </c>
    </row>
    <row r="252" spans="1:14" ht="14.25" customHeight="1">
      <c r="A252" s="221"/>
      <c r="B252" s="14" t="s">
        <v>30</v>
      </c>
      <c r="C252" s="34">
        <v>0.65094300000000005</v>
      </c>
      <c r="D252" s="34">
        <v>0.95281400000000005</v>
      </c>
      <c r="E252" s="34">
        <v>0</v>
      </c>
      <c r="F252" s="155">
        <v>0</v>
      </c>
      <c r="G252" s="34">
        <v>2</v>
      </c>
      <c r="H252" s="34">
        <v>67.332203000000007</v>
      </c>
      <c r="I252" s="34">
        <v>0</v>
      </c>
      <c r="J252" s="34">
        <v>0</v>
      </c>
      <c r="K252" s="34">
        <v>0</v>
      </c>
      <c r="L252" s="34">
        <v>0</v>
      </c>
      <c r="M252" s="31">
        <v>0</v>
      </c>
      <c r="N252" s="168">
        <f t="shared" si="52"/>
        <v>8.6163843639518845E-2</v>
      </c>
    </row>
    <row r="253" spans="1:14" ht="14.25" customHeight="1" thickBot="1">
      <c r="A253" s="222"/>
      <c r="B253" s="15" t="s">
        <v>31</v>
      </c>
      <c r="C253" s="16">
        <f t="shared" ref="C253:L253" si="54">C241+C243+C244+C245+C246+C247+C248+C249</f>
        <v>27.080248000000005</v>
      </c>
      <c r="D253" s="16">
        <f t="shared" si="54"/>
        <v>275.66918800000002</v>
      </c>
      <c r="E253" s="16">
        <f>E241+E243+E244+E245+E246+E247+E248+E249</f>
        <v>321.18500299999999</v>
      </c>
      <c r="F253" s="156">
        <f t="shared" ref="F253:F259" si="55">(D253-E253)/E253*100</f>
        <v>-14.171214276776173</v>
      </c>
      <c r="G253" s="16">
        <f t="shared" si="54"/>
        <v>2335</v>
      </c>
      <c r="H253" s="16">
        <f t="shared" si="54"/>
        <v>286063.88295900001</v>
      </c>
      <c r="I253" s="16">
        <f t="shared" si="54"/>
        <v>379</v>
      </c>
      <c r="J253" s="16">
        <f t="shared" si="54"/>
        <v>39.655645999999997</v>
      </c>
      <c r="K253" s="16">
        <f t="shared" si="54"/>
        <v>297.74094200000002</v>
      </c>
      <c r="L253" s="16">
        <f t="shared" si="54"/>
        <v>303.37064300000003</v>
      </c>
      <c r="M253" s="16">
        <f t="shared" ref="M253:M259" si="56">(K253-L253)/L253*100</f>
        <v>-1.8557171334472238</v>
      </c>
      <c r="N253" s="169">
        <f t="shared" si="52"/>
        <v>0.19914985269038851</v>
      </c>
    </row>
    <row r="254" spans="1:14" ht="14.25" thickTop="1">
      <c r="A254" s="232" t="s">
        <v>46</v>
      </c>
      <c r="B254" s="197" t="s">
        <v>19</v>
      </c>
      <c r="C254" s="137">
        <v>82.371700000000004</v>
      </c>
      <c r="D254" s="137">
        <v>753.08140000000003</v>
      </c>
      <c r="E254" s="137">
        <v>955.00070000000005</v>
      </c>
      <c r="F254" s="155">
        <f t="shared" si="55"/>
        <v>-21.143366701197184</v>
      </c>
      <c r="G254" s="133">
        <v>2360</v>
      </c>
      <c r="H254" s="134">
        <v>518771.43930000003</v>
      </c>
      <c r="I254" s="132">
        <v>1046</v>
      </c>
      <c r="J254" s="132">
        <v>49.787300000000002</v>
      </c>
      <c r="K254" s="132">
        <v>709.84839999999997</v>
      </c>
      <c r="L254" s="132">
        <v>470.11959999999999</v>
      </c>
      <c r="M254" s="31">
        <f t="shared" si="56"/>
        <v>50.993151529951099</v>
      </c>
      <c r="N254" s="168">
        <f t="shared" ref="N254:N266" si="57">D254/D327*100</f>
        <v>0.97611261514166525</v>
      </c>
    </row>
    <row r="255" spans="1:14">
      <c r="A255" s="221"/>
      <c r="B255" s="197" t="s">
        <v>20</v>
      </c>
      <c r="C255" s="132">
        <v>22.846399999999999</v>
      </c>
      <c r="D255" s="132">
        <v>193.74780000000001</v>
      </c>
      <c r="E255" s="132">
        <v>223.41890000000001</v>
      </c>
      <c r="F255" s="155">
        <f t="shared" si="55"/>
        <v>-13.280478956793715</v>
      </c>
      <c r="G255" s="135">
        <v>2183</v>
      </c>
      <c r="H255" s="136">
        <v>1934452</v>
      </c>
      <c r="I255" s="132">
        <v>453</v>
      </c>
      <c r="J255" s="132">
        <v>18.170000000000002</v>
      </c>
      <c r="K255" s="132">
        <v>72.3</v>
      </c>
      <c r="L255" s="132">
        <v>60.35</v>
      </c>
      <c r="M255" s="31">
        <f t="shared" si="56"/>
        <v>19.801159900579943</v>
      </c>
      <c r="N255" s="168">
        <f t="shared" si="57"/>
        <v>0.79704948169402912</v>
      </c>
    </row>
    <row r="256" spans="1:14">
      <c r="A256" s="221"/>
      <c r="B256" s="197" t="s">
        <v>21</v>
      </c>
      <c r="C256" s="132">
        <v>0</v>
      </c>
      <c r="D256" s="132">
        <v>182.54150000000001</v>
      </c>
      <c r="E256" s="132">
        <v>169.24879999999999</v>
      </c>
      <c r="F256" s="155">
        <f t="shared" si="55"/>
        <v>7.8539404710698246</v>
      </c>
      <c r="G256" s="132">
        <v>3</v>
      </c>
      <c r="H256" s="23">
        <v>296935.57500000001</v>
      </c>
      <c r="I256" s="132">
        <v>18</v>
      </c>
      <c r="J256" s="132">
        <v>0.88029999999999997</v>
      </c>
      <c r="K256" s="132">
        <v>24.594999999999999</v>
      </c>
      <c r="L256" s="132">
        <v>22.074400000000001</v>
      </c>
      <c r="M256" s="31">
        <f t="shared" si="56"/>
        <v>11.418656905736954</v>
      </c>
      <c r="N256" s="168">
        <f t="shared" si="57"/>
        <v>4.1635415139246161</v>
      </c>
    </row>
    <row r="257" spans="1:14">
      <c r="A257" s="221"/>
      <c r="B257" s="197" t="s">
        <v>22</v>
      </c>
      <c r="C257" s="132">
        <v>7.5700000000000003E-2</v>
      </c>
      <c r="D257" s="132">
        <v>0.88500000000000001</v>
      </c>
      <c r="E257" s="132">
        <v>1.8932</v>
      </c>
      <c r="F257" s="155">
        <f t="shared" si="55"/>
        <v>-53.253750264103104</v>
      </c>
      <c r="G257" s="132">
        <v>20</v>
      </c>
      <c r="H257" s="132">
        <v>6500.6</v>
      </c>
      <c r="I257" s="132">
        <v>9</v>
      </c>
      <c r="J257" s="132">
        <v>0.86</v>
      </c>
      <c r="K257" s="132">
        <v>2.871</v>
      </c>
      <c r="L257" s="132">
        <v>1.6845000000000001</v>
      </c>
      <c r="M257" s="31">
        <f t="shared" si="56"/>
        <v>70.436331255565449</v>
      </c>
      <c r="N257" s="168">
        <f t="shared" si="57"/>
        <v>2.9183149287400657E-2</v>
      </c>
    </row>
    <row r="258" spans="1:14">
      <c r="A258" s="221"/>
      <c r="B258" s="197" t="s">
        <v>23</v>
      </c>
      <c r="C258" s="132">
        <v>0</v>
      </c>
      <c r="D258" s="132">
        <v>5.7027999999999999</v>
      </c>
      <c r="E258" s="132">
        <v>4.9246999999999996</v>
      </c>
      <c r="F258" s="155">
        <f t="shared" si="55"/>
        <v>15.799947204905889</v>
      </c>
      <c r="G258" s="132">
        <v>0</v>
      </c>
      <c r="H258" s="132">
        <v>8060</v>
      </c>
      <c r="I258" s="132">
        <v>0</v>
      </c>
      <c r="J258" s="132">
        <v>0</v>
      </c>
      <c r="K258" s="132">
        <v>0</v>
      </c>
      <c r="L258" s="132">
        <v>1.2426999999999999</v>
      </c>
      <c r="M258" s="31">
        <f t="shared" si="56"/>
        <v>-100</v>
      </c>
      <c r="N258" s="168">
        <f t="shared" si="57"/>
        <v>1.4831621075596979</v>
      </c>
    </row>
    <row r="259" spans="1:14">
      <c r="A259" s="221"/>
      <c r="B259" s="197" t="s">
        <v>24</v>
      </c>
      <c r="C259" s="132">
        <v>22.659199999999998</v>
      </c>
      <c r="D259" s="132">
        <v>239.86670000000001</v>
      </c>
      <c r="E259" s="132">
        <v>238.34909999999999</v>
      </c>
      <c r="F259" s="155">
        <f t="shared" si="55"/>
        <v>0.63671312373321975</v>
      </c>
      <c r="G259" s="132">
        <v>44</v>
      </c>
      <c r="H259" s="132">
        <v>273403.34999999998</v>
      </c>
      <c r="I259" s="132">
        <v>117</v>
      </c>
      <c r="J259" s="132">
        <v>11.4809</v>
      </c>
      <c r="K259" s="132">
        <v>183.8185</v>
      </c>
      <c r="L259" s="132">
        <v>95.028000000000006</v>
      </c>
      <c r="M259" s="31">
        <f t="shared" si="56"/>
        <v>93.436145136170381</v>
      </c>
      <c r="N259" s="168">
        <f t="shared" si="57"/>
        <v>2.3454699223118536</v>
      </c>
    </row>
    <row r="260" spans="1:14">
      <c r="A260" s="221"/>
      <c r="B260" s="197" t="s">
        <v>25</v>
      </c>
      <c r="C260" s="132">
        <v>0</v>
      </c>
      <c r="D260" s="132">
        <v>0</v>
      </c>
      <c r="E260" s="132">
        <v>0</v>
      </c>
      <c r="F260" s="155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0</v>
      </c>
      <c r="M260" s="31">
        <v>0</v>
      </c>
      <c r="N260" s="168">
        <f t="shared" si="57"/>
        <v>0</v>
      </c>
    </row>
    <row r="261" spans="1:14">
      <c r="A261" s="221"/>
      <c r="B261" s="197" t="s">
        <v>26</v>
      </c>
      <c r="C261" s="132">
        <v>1.4071</v>
      </c>
      <c r="D261" s="132">
        <v>8.5706000000000007</v>
      </c>
      <c r="E261" s="132">
        <v>8.6678999999999995</v>
      </c>
      <c r="F261" s="155">
        <f>(D261-E261)/E261*100</f>
        <v>-1.1225325626737599</v>
      </c>
      <c r="G261" s="132">
        <v>58</v>
      </c>
      <c r="H261" s="132">
        <v>25657.23</v>
      </c>
      <c r="I261" s="132">
        <v>4</v>
      </c>
      <c r="J261" s="132">
        <v>0</v>
      </c>
      <c r="K261" s="132">
        <v>5.9504999999999999</v>
      </c>
      <c r="L261" s="132">
        <v>10.011900000000001</v>
      </c>
      <c r="M261" s="31">
        <f>(K261-L261)/L261*100</f>
        <v>-40.565726785125705</v>
      </c>
      <c r="N261" s="168">
        <f t="shared" si="57"/>
        <v>5.3180170230320588E-2</v>
      </c>
    </row>
    <row r="262" spans="1:14">
      <c r="A262" s="221"/>
      <c r="B262" s="197" t="s">
        <v>27</v>
      </c>
      <c r="C262" s="41">
        <v>0</v>
      </c>
      <c r="D262" s="41">
        <v>2.1800000000000002</v>
      </c>
      <c r="E262" s="29">
        <v>2.0310000000000001</v>
      </c>
      <c r="F262" s="155">
        <f>(D262-E262)/E262*100</f>
        <v>7.3362875430822259</v>
      </c>
      <c r="G262" s="132">
        <v>0</v>
      </c>
      <c r="H262" s="41">
        <v>154.38419999999999</v>
      </c>
      <c r="I262" s="132">
        <v>0</v>
      </c>
      <c r="J262" s="132">
        <v>0</v>
      </c>
      <c r="K262" s="132">
        <v>0</v>
      </c>
      <c r="L262" s="132">
        <v>0</v>
      </c>
      <c r="M262" s="31">
        <v>0</v>
      </c>
      <c r="N262" s="168">
        <f t="shared" si="57"/>
        <v>0.1080180521215553</v>
      </c>
    </row>
    <row r="263" spans="1:14">
      <c r="A263" s="221"/>
      <c r="B263" s="14" t="s">
        <v>28</v>
      </c>
      <c r="C263" s="132">
        <v>0</v>
      </c>
      <c r="D263" s="132">
        <v>0</v>
      </c>
      <c r="E263" s="132">
        <v>0</v>
      </c>
      <c r="F263" s="155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0</v>
      </c>
      <c r="L263" s="132">
        <v>0</v>
      </c>
      <c r="M263" s="31">
        <v>0</v>
      </c>
      <c r="N263" s="168">
        <f t="shared" si="57"/>
        <v>0</v>
      </c>
    </row>
    <row r="264" spans="1:14">
      <c r="A264" s="221"/>
      <c r="B264" s="14" t="s">
        <v>29</v>
      </c>
      <c r="C264" s="41">
        <v>0</v>
      </c>
      <c r="D264" s="41">
        <v>0</v>
      </c>
      <c r="E264" s="41">
        <v>0</v>
      </c>
      <c r="F264" s="155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>
        <v>0</v>
      </c>
      <c r="N264" s="168">
        <f t="shared" si="57"/>
        <v>0</v>
      </c>
    </row>
    <row r="265" spans="1:14">
      <c r="A265" s="221"/>
      <c r="B265" s="14" t="s">
        <v>30</v>
      </c>
      <c r="C265" s="41">
        <v>0</v>
      </c>
      <c r="D265" s="41">
        <v>2.1800000000000002</v>
      </c>
      <c r="E265" s="41">
        <v>0</v>
      </c>
      <c r="F265" s="155">
        <v>0</v>
      </c>
      <c r="G265" s="41">
        <v>0</v>
      </c>
      <c r="H265" s="41">
        <v>154.38419999999999</v>
      </c>
      <c r="I265" s="41">
        <v>0</v>
      </c>
      <c r="J265" s="41">
        <v>0</v>
      </c>
      <c r="K265" s="41">
        <v>0</v>
      </c>
      <c r="L265" s="41">
        <v>0</v>
      </c>
      <c r="M265" s="31">
        <v>0</v>
      </c>
      <c r="N265" s="168">
        <f t="shared" si="57"/>
        <v>0.19713939880622147</v>
      </c>
    </row>
    <row r="266" spans="1:14" ht="14.25" thickBot="1">
      <c r="A266" s="222"/>
      <c r="B266" s="15" t="s">
        <v>31</v>
      </c>
      <c r="C266" s="16">
        <f t="shared" ref="C266:L266" si="58">C254+C256+C257+C258+C259+C260+C261+C262</f>
        <v>106.5137</v>
      </c>
      <c r="D266" s="16">
        <f t="shared" si="58"/>
        <v>1192.8280000000002</v>
      </c>
      <c r="E266" s="16">
        <f t="shared" si="58"/>
        <v>1380.1153999999999</v>
      </c>
      <c r="F266" s="156">
        <f>(D266-E266)/E266*100</f>
        <v>-13.570415923190172</v>
      </c>
      <c r="G266" s="16">
        <f t="shared" si="58"/>
        <v>2485</v>
      </c>
      <c r="H266" s="16">
        <f>H254+H256+H257+H258+H259+H260+H261+H262</f>
        <v>1129482.5785000001</v>
      </c>
      <c r="I266" s="16">
        <f t="shared" si="58"/>
        <v>1194</v>
      </c>
      <c r="J266" s="16">
        <f t="shared" si="58"/>
        <v>63.008499999999998</v>
      </c>
      <c r="K266" s="16">
        <f t="shared" si="58"/>
        <v>927.08339999999998</v>
      </c>
      <c r="L266" s="16">
        <f t="shared" si="58"/>
        <v>600.16110000000003</v>
      </c>
      <c r="M266" s="16">
        <f>(K266-L266)/L266*100</f>
        <v>54.472424154114606</v>
      </c>
      <c r="N266" s="169">
        <f t="shared" si="57"/>
        <v>0.86172677551823729</v>
      </c>
    </row>
    <row r="267" spans="1:14" ht="14.25" thickTop="1">
      <c r="A267" s="232" t="s">
        <v>47</v>
      </c>
      <c r="B267" s="18" t="s">
        <v>19</v>
      </c>
      <c r="C267" s="208">
        <v>10.26</v>
      </c>
      <c r="D267" s="208">
        <v>242.76</v>
      </c>
      <c r="E267" s="208">
        <v>406.45</v>
      </c>
      <c r="F267" s="207">
        <f>(D267-E267)/E267*100</f>
        <v>-40.273096321810804</v>
      </c>
      <c r="G267" s="208">
        <v>2115</v>
      </c>
      <c r="H267" s="208">
        <v>236832.7365</v>
      </c>
      <c r="I267" s="208">
        <v>428</v>
      </c>
      <c r="J267" s="208">
        <v>16.34</v>
      </c>
      <c r="K267" s="208">
        <v>202.84</v>
      </c>
      <c r="L267" s="208">
        <v>241.45</v>
      </c>
      <c r="M267" s="111">
        <f>(K267-L267)/L267*100</f>
        <v>-15.99088838268792</v>
      </c>
      <c r="N267" s="170">
        <f t="shared" ref="N267:N279" si="59">D267/D327*100</f>
        <v>0.31465535923711652</v>
      </c>
    </row>
    <row r="268" spans="1:14">
      <c r="A268" s="221"/>
      <c r="B268" s="197" t="s">
        <v>20</v>
      </c>
      <c r="C268" s="72">
        <v>2.97</v>
      </c>
      <c r="D268" s="72">
        <v>66</v>
      </c>
      <c r="E268" s="72">
        <v>159.57</v>
      </c>
      <c r="F268" s="12">
        <f>(D268-E268)/E268*100</f>
        <v>-58.638841887572845</v>
      </c>
      <c r="G268" s="72">
        <v>806</v>
      </c>
      <c r="H268" s="72">
        <v>16100</v>
      </c>
      <c r="I268" s="72">
        <v>164</v>
      </c>
      <c r="J268" s="72">
        <v>2.87</v>
      </c>
      <c r="K268" s="72">
        <v>79.7</v>
      </c>
      <c r="L268" s="72">
        <v>48.88</v>
      </c>
      <c r="M268" s="31">
        <f t="shared" ref="M268:M272" si="60">(K268-L268)/L268*100</f>
        <v>63.05237315875614</v>
      </c>
      <c r="N268" s="168">
        <f t="shared" si="59"/>
        <v>0.27151413224720961</v>
      </c>
    </row>
    <row r="269" spans="1:14">
      <c r="A269" s="221"/>
      <c r="B269" s="197" t="s">
        <v>21</v>
      </c>
      <c r="C269" s="72">
        <v>0</v>
      </c>
      <c r="D269" s="72">
        <v>0</v>
      </c>
      <c r="E269" s="72">
        <v>0</v>
      </c>
      <c r="F269" s="1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31">
        <v>0</v>
      </c>
      <c r="N269" s="168">
        <f t="shared" si="59"/>
        <v>0</v>
      </c>
    </row>
    <row r="270" spans="1:14">
      <c r="A270" s="221"/>
      <c r="B270" s="197" t="s">
        <v>22</v>
      </c>
      <c r="C270" s="72">
        <v>0</v>
      </c>
      <c r="D270" s="72">
        <v>0.01</v>
      </c>
      <c r="E270" s="72">
        <v>0.11</v>
      </c>
      <c r="F270" s="12">
        <f>(D270-E270)/E270*100</f>
        <v>-90.909090909090921</v>
      </c>
      <c r="G270" s="72">
        <v>7</v>
      </c>
      <c r="H270" s="72">
        <v>73</v>
      </c>
      <c r="I270" s="72">
        <v>0</v>
      </c>
      <c r="J270" s="72">
        <v>0</v>
      </c>
      <c r="K270" s="72">
        <v>0</v>
      </c>
      <c r="L270" s="72">
        <v>0</v>
      </c>
      <c r="M270" s="31">
        <v>0</v>
      </c>
      <c r="N270" s="168">
        <f t="shared" si="59"/>
        <v>3.2975309929266281E-4</v>
      </c>
    </row>
    <row r="271" spans="1:14">
      <c r="A271" s="221"/>
      <c r="B271" s="197" t="s">
        <v>23</v>
      </c>
      <c r="C271" s="72">
        <v>0</v>
      </c>
      <c r="D271" s="72">
        <v>0</v>
      </c>
      <c r="E271" s="72">
        <v>0</v>
      </c>
      <c r="F271" s="1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31">
        <v>0</v>
      </c>
      <c r="N271" s="168">
        <f t="shared" si="59"/>
        <v>0</v>
      </c>
    </row>
    <row r="272" spans="1:14">
      <c r="A272" s="221"/>
      <c r="B272" s="197" t="s">
        <v>24</v>
      </c>
      <c r="C272" s="72">
        <v>0.21</v>
      </c>
      <c r="D272" s="72">
        <v>2.37</v>
      </c>
      <c r="E272" s="72">
        <v>2.4700000000000002</v>
      </c>
      <c r="F272" s="12">
        <f>(D272-E272)/E272*100</f>
        <v>-4.0485829959514206</v>
      </c>
      <c r="G272" s="72">
        <v>50</v>
      </c>
      <c r="H272" s="72">
        <v>4600</v>
      </c>
      <c r="I272" s="72">
        <v>2</v>
      </c>
      <c r="J272" s="72">
        <v>0.05</v>
      </c>
      <c r="K272" s="72">
        <v>28.69</v>
      </c>
      <c r="L272" s="72">
        <v>6.73</v>
      </c>
      <c r="M272" s="31">
        <f t="shared" si="60"/>
        <v>326.30014858841008</v>
      </c>
      <c r="N272" s="168">
        <f t="shared" si="59"/>
        <v>2.3174386923566687E-2</v>
      </c>
    </row>
    <row r="273" spans="1:14">
      <c r="A273" s="221"/>
      <c r="B273" s="197" t="s">
        <v>25</v>
      </c>
      <c r="C273" s="72">
        <v>0</v>
      </c>
      <c r="D273" s="72">
        <v>0</v>
      </c>
      <c r="E273" s="72">
        <v>0</v>
      </c>
      <c r="F273" s="1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31">
        <v>0</v>
      </c>
      <c r="N273" s="168">
        <f t="shared" si="59"/>
        <v>0</v>
      </c>
    </row>
    <row r="274" spans="1:14">
      <c r="A274" s="221"/>
      <c r="B274" s="197" t="s">
        <v>26</v>
      </c>
      <c r="C274" s="72">
        <v>0.31</v>
      </c>
      <c r="D274" s="72">
        <v>7.82</v>
      </c>
      <c r="E274" s="72">
        <v>11.53</v>
      </c>
      <c r="F274" s="12">
        <f>(D274-E274)/E274*100</f>
        <v>-32.176929748482216</v>
      </c>
      <c r="G274" s="72">
        <v>151</v>
      </c>
      <c r="H274" s="72">
        <v>16209.38</v>
      </c>
      <c r="I274" s="72">
        <v>2</v>
      </c>
      <c r="J274" s="72"/>
      <c r="K274" s="72">
        <v>0.4</v>
      </c>
      <c r="L274" s="72">
        <v>31.89</v>
      </c>
      <c r="M274" s="31">
        <f>(K274-L274)/L274*100</f>
        <v>-98.745688303543432</v>
      </c>
      <c r="N274" s="168">
        <f t="shared" si="59"/>
        <v>4.8522732504271228E-2</v>
      </c>
    </row>
    <row r="275" spans="1:14">
      <c r="A275" s="221"/>
      <c r="B275" s="197" t="s">
        <v>27</v>
      </c>
      <c r="C275" s="72">
        <v>0</v>
      </c>
      <c r="D275" s="72">
        <v>0</v>
      </c>
      <c r="E275" s="72">
        <v>0</v>
      </c>
      <c r="F275" s="1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31">
        <v>0</v>
      </c>
      <c r="N275" s="168">
        <f t="shared" si="59"/>
        <v>0</v>
      </c>
    </row>
    <row r="276" spans="1:14">
      <c r="A276" s="221"/>
      <c r="B276" s="14" t="s">
        <v>28</v>
      </c>
      <c r="C276" s="72">
        <v>0</v>
      </c>
      <c r="D276" s="72">
        <v>0</v>
      </c>
      <c r="E276" s="72">
        <v>0</v>
      </c>
      <c r="F276" s="1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31">
        <v>0</v>
      </c>
      <c r="N276" s="168">
        <f t="shared" si="59"/>
        <v>0</v>
      </c>
    </row>
    <row r="277" spans="1:14">
      <c r="A277" s="221"/>
      <c r="B277" s="14" t="s">
        <v>29</v>
      </c>
      <c r="C277" s="72">
        <v>0</v>
      </c>
      <c r="D277" s="72">
        <v>0</v>
      </c>
      <c r="E277" s="72">
        <v>0</v>
      </c>
      <c r="F277" s="1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31">
        <v>0</v>
      </c>
      <c r="N277" s="168">
        <f t="shared" si="59"/>
        <v>0</v>
      </c>
    </row>
    <row r="278" spans="1:14">
      <c r="A278" s="221"/>
      <c r="B278" s="14" t="s">
        <v>30</v>
      </c>
      <c r="C278" s="72">
        <v>0</v>
      </c>
      <c r="D278" s="72">
        <v>0</v>
      </c>
      <c r="E278" s="72">
        <v>0</v>
      </c>
      <c r="F278" s="1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31">
        <v>0</v>
      </c>
      <c r="N278" s="168">
        <f t="shared" si="59"/>
        <v>0</v>
      </c>
    </row>
    <row r="279" spans="1:14" ht="14.25" thickBot="1">
      <c r="A279" s="223"/>
      <c r="B279" s="35" t="s">
        <v>31</v>
      </c>
      <c r="C279" s="36">
        <f>C267+C269+C270+C271+C272+C273+C274+C275</f>
        <v>10.780000000000001</v>
      </c>
      <c r="D279" s="36">
        <f t="shared" ref="D279:L279" si="61">D267+D269+D270+D271+D272+D273+D274+D275</f>
        <v>252.95999999999998</v>
      </c>
      <c r="E279" s="36">
        <f t="shared" si="61"/>
        <v>420.56</v>
      </c>
      <c r="F279" s="214">
        <f>(D279-E279)/E279*100</f>
        <v>-39.851626402891391</v>
      </c>
      <c r="G279" s="36">
        <f t="shared" si="61"/>
        <v>2323</v>
      </c>
      <c r="H279" s="36">
        <f t="shared" si="61"/>
        <v>257715.1165</v>
      </c>
      <c r="I279" s="36">
        <f t="shared" si="61"/>
        <v>432</v>
      </c>
      <c r="J279" s="36">
        <f t="shared" si="61"/>
        <v>16.39</v>
      </c>
      <c r="K279" s="36">
        <f t="shared" si="61"/>
        <v>231.93</v>
      </c>
      <c r="L279" s="36">
        <f t="shared" si="61"/>
        <v>280.07</v>
      </c>
      <c r="M279" s="36">
        <f t="shared" ref="M279" si="62">(K279-L279)/L279*100</f>
        <v>-17.188560002856423</v>
      </c>
      <c r="N279" s="210">
        <f t="shared" si="59"/>
        <v>0.18274420548066719</v>
      </c>
    </row>
    <row r="280" spans="1:14">
      <c r="A280" s="64"/>
      <c r="B280" s="65"/>
      <c r="C280" s="66"/>
      <c r="D280" s="66"/>
      <c r="E280" s="66"/>
      <c r="F280" s="161"/>
      <c r="G280" s="66"/>
      <c r="H280" s="66"/>
      <c r="I280" s="66"/>
      <c r="J280" s="66"/>
      <c r="K280" s="66"/>
      <c r="L280" s="66"/>
      <c r="M280" s="66"/>
      <c r="N280" s="154"/>
    </row>
    <row r="281" spans="1:14">
      <c r="A281" s="86"/>
      <c r="B281" s="86"/>
      <c r="C281" s="86"/>
      <c r="D281" s="86"/>
      <c r="E281" s="86"/>
      <c r="F281" s="162"/>
      <c r="G281" s="86"/>
      <c r="H281" s="86"/>
      <c r="I281" s="86"/>
      <c r="J281" s="86"/>
      <c r="K281" s="86"/>
      <c r="L281" s="86"/>
      <c r="M281" s="86"/>
      <c r="N281" s="162"/>
    </row>
    <row r="282" spans="1:14">
      <c r="A282" s="86"/>
      <c r="B282" s="86"/>
      <c r="C282" s="86"/>
      <c r="D282" s="86"/>
      <c r="E282" s="86"/>
      <c r="F282" s="162"/>
      <c r="G282" s="86"/>
      <c r="H282" s="86"/>
      <c r="I282" s="86"/>
      <c r="J282" s="86"/>
      <c r="K282" s="86"/>
      <c r="L282" s="86"/>
      <c r="M282" s="86"/>
      <c r="N282" s="162"/>
    </row>
    <row r="283" spans="1:14" ht="18.75">
      <c r="A283" s="224" t="str">
        <f>A1</f>
        <v>2023年1-9月丹东市财产保险业务统计表</v>
      </c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</row>
    <row r="284" spans="1:14" ht="14.25" thickBot="1">
      <c r="A284" s="57"/>
      <c r="B284" s="59" t="s">
        <v>0</v>
      </c>
      <c r="C284" s="58"/>
      <c r="D284" s="58"/>
      <c r="E284" s="57"/>
      <c r="F284" s="154"/>
      <c r="G284" s="73" t="str">
        <f>G2</f>
        <v>（2023年9月）</v>
      </c>
      <c r="H284" s="58"/>
      <c r="I284" s="58"/>
      <c r="J284" s="58"/>
      <c r="K284" s="58"/>
      <c r="L284" s="59" t="s">
        <v>1</v>
      </c>
      <c r="M284" s="57"/>
      <c r="N284" s="167"/>
    </row>
    <row r="285" spans="1:14" ht="13.5" customHeight="1">
      <c r="A285" s="220" t="s">
        <v>117</v>
      </c>
      <c r="B285" s="164" t="s">
        <v>3</v>
      </c>
      <c r="C285" s="225" t="s">
        <v>4</v>
      </c>
      <c r="D285" s="225"/>
      <c r="E285" s="225"/>
      <c r="F285" s="226"/>
      <c r="G285" s="225" t="s">
        <v>5</v>
      </c>
      <c r="H285" s="225"/>
      <c r="I285" s="225" t="s">
        <v>6</v>
      </c>
      <c r="J285" s="225"/>
      <c r="K285" s="225"/>
      <c r="L285" s="225"/>
      <c r="M285" s="225"/>
      <c r="N285" s="228" t="s">
        <v>7</v>
      </c>
    </row>
    <row r="286" spans="1:14">
      <c r="A286" s="221"/>
      <c r="B286" s="58" t="s">
        <v>8</v>
      </c>
      <c r="C286" s="227" t="s">
        <v>9</v>
      </c>
      <c r="D286" s="227" t="s">
        <v>10</v>
      </c>
      <c r="E286" s="227" t="s">
        <v>11</v>
      </c>
      <c r="F286" s="195" t="s">
        <v>12</v>
      </c>
      <c r="G286" s="227" t="s">
        <v>13</v>
      </c>
      <c r="H286" s="227" t="s">
        <v>14</v>
      </c>
      <c r="I286" s="197" t="s">
        <v>13</v>
      </c>
      <c r="J286" s="227" t="s">
        <v>15</v>
      </c>
      <c r="K286" s="227"/>
      <c r="L286" s="227"/>
      <c r="M286" s="198" t="s">
        <v>12</v>
      </c>
      <c r="N286" s="229"/>
    </row>
    <row r="287" spans="1:14">
      <c r="A287" s="231"/>
      <c r="B287" s="165" t="s">
        <v>16</v>
      </c>
      <c r="C287" s="227"/>
      <c r="D287" s="227"/>
      <c r="E287" s="227"/>
      <c r="F287" s="196" t="s">
        <v>17</v>
      </c>
      <c r="G287" s="227"/>
      <c r="H287" s="227"/>
      <c r="I287" s="33" t="s">
        <v>18</v>
      </c>
      <c r="J287" s="197" t="s">
        <v>9</v>
      </c>
      <c r="K287" s="197" t="s">
        <v>10</v>
      </c>
      <c r="L287" s="197" t="s">
        <v>11</v>
      </c>
      <c r="M287" s="199" t="s">
        <v>17</v>
      </c>
      <c r="N287" s="194" t="s">
        <v>17</v>
      </c>
    </row>
    <row r="288" spans="1:14" ht="14.25" customHeight="1">
      <c r="A288" s="221" t="s">
        <v>118</v>
      </c>
      <c r="B288" s="197" t="s">
        <v>19</v>
      </c>
      <c r="C288" s="19">
        <v>16.71</v>
      </c>
      <c r="D288" s="19">
        <v>175.46</v>
      </c>
      <c r="E288" s="19">
        <v>236.12</v>
      </c>
      <c r="F288" s="12">
        <f>(D288-E288)/E288*100</f>
        <v>-25.690326952397086</v>
      </c>
      <c r="G288" s="20">
        <v>1075</v>
      </c>
      <c r="H288" s="20">
        <v>124036.99</v>
      </c>
      <c r="I288" s="20">
        <v>128</v>
      </c>
      <c r="J288" s="20">
        <v>20.41</v>
      </c>
      <c r="K288" s="20">
        <v>112.83</v>
      </c>
      <c r="L288" s="20">
        <v>97.83</v>
      </c>
      <c r="M288" s="31">
        <f>(K288-L288)/L288*100</f>
        <v>15.332720024532353</v>
      </c>
      <c r="N288" s="168">
        <f t="shared" ref="N288:N300" si="63">D288/D327*100</f>
        <v>0.2274239138727322</v>
      </c>
    </row>
    <row r="289" spans="1:14" ht="14.25" customHeight="1">
      <c r="A289" s="221"/>
      <c r="B289" s="197" t="s">
        <v>20</v>
      </c>
      <c r="C289" s="20">
        <v>4.3499999999999996</v>
      </c>
      <c r="D289" s="20">
        <v>36.950000000000003</v>
      </c>
      <c r="E289" s="20">
        <v>89.89</v>
      </c>
      <c r="F289" s="12">
        <f>(D289-E289)/E289*100</f>
        <v>-58.894204027144283</v>
      </c>
      <c r="G289" s="20">
        <v>270</v>
      </c>
      <c r="H289" s="20">
        <v>5380</v>
      </c>
      <c r="I289" s="20">
        <v>49</v>
      </c>
      <c r="J289" s="20">
        <v>1</v>
      </c>
      <c r="K289" s="20">
        <v>45.99</v>
      </c>
      <c r="L289" s="20">
        <v>38.42</v>
      </c>
      <c r="M289" s="31">
        <f>(K289-L289)/L289*100</f>
        <v>19.703279541905257</v>
      </c>
      <c r="N289" s="168">
        <f t="shared" si="63"/>
        <v>0.15200677555355147</v>
      </c>
    </row>
    <row r="290" spans="1:14" ht="14.25" customHeight="1">
      <c r="A290" s="221"/>
      <c r="B290" s="197" t="s">
        <v>21</v>
      </c>
      <c r="C290" s="20">
        <v>0</v>
      </c>
      <c r="D290" s="20">
        <v>6.95</v>
      </c>
      <c r="E290" s="20">
        <v>5.37</v>
      </c>
      <c r="F290" s="12">
        <f>(D290-E290)/E290*100</f>
        <v>29.422718808193672</v>
      </c>
      <c r="G290" s="20">
        <v>3</v>
      </c>
      <c r="H290" s="20">
        <v>3067.54</v>
      </c>
      <c r="I290" s="20">
        <v>0</v>
      </c>
      <c r="J290" s="20">
        <v>0</v>
      </c>
      <c r="K290" s="20">
        <v>0</v>
      </c>
      <c r="L290" s="20">
        <v>0.56000000000000005</v>
      </c>
      <c r="M290" s="31">
        <v>0</v>
      </c>
      <c r="N290" s="168">
        <f t="shared" si="63"/>
        <v>0.15852073923889132</v>
      </c>
    </row>
    <row r="291" spans="1:14" ht="14.25" customHeight="1">
      <c r="A291" s="221"/>
      <c r="B291" s="197" t="s">
        <v>22</v>
      </c>
      <c r="C291" s="20">
        <v>0.23</v>
      </c>
      <c r="D291" s="20">
        <v>0.49</v>
      </c>
      <c r="E291" s="20">
        <v>0</v>
      </c>
      <c r="F291" s="12">
        <v>0</v>
      </c>
      <c r="G291" s="20">
        <v>29</v>
      </c>
      <c r="H291" s="20">
        <v>2684.54</v>
      </c>
      <c r="I291" s="20">
        <v>0</v>
      </c>
      <c r="J291" s="20">
        <v>0</v>
      </c>
      <c r="K291" s="20">
        <v>0</v>
      </c>
      <c r="L291" s="20">
        <v>0</v>
      </c>
      <c r="M291" s="31">
        <v>0</v>
      </c>
      <c r="N291" s="168">
        <f t="shared" si="63"/>
        <v>1.6157901865340475E-2</v>
      </c>
    </row>
    <row r="292" spans="1:14" ht="14.25" customHeight="1">
      <c r="A292" s="221"/>
      <c r="B292" s="197" t="s">
        <v>23</v>
      </c>
      <c r="C292" s="20">
        <v>0</v>
      </c>
      <c r="D292" s="20">
        <v>0</v>
      </c>
      <c r="E292" s="20">
        <v>0</v>
      </c>
      <c r="F292" s="12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31">
        <v>0</v>
      </c>
      <c r="N292" s="168">
        <f t="shared" si="63"/>
        <v>0</v>
      </c>
    </row>
    <row r="293" spans="1:14" ht="14.25" customHeight="1">
      <c r="A293" s="221"/>
      <c r="B293" s="197" t="s">
        <v>24</v>
      </c>
      <c r="C293" s="20">
        <v>0.47</v>
      </c>
      <c r="D293" s="20">
        <v>21.44</v>
      </c>
      <c r="E293" s="20">
        <v>19.489999999999998</v>
      </c>
      <c r="F293" s="12">
        <f>(D293-E293)/E293*100</f>
        <v>10.005130836326337</v>
      </c>
      <c r="G293" s="20">
        <v>43</v>
      </c>
      <c r="H293" s="20">
        <v>28149.86</v>
      </c>
      <c r="I293" s="20">
        <v>5</v>
      </c>
      <c r="J293" s="20"/>
      <c r="K293" s="20">
        <v>0.78</v>
      </c>
      <c r="L293" s="20">
        <v>0.44</v>
      </c>
      <c r="M293" s="31">
        <f>(K293-L293)/L293*100</f>
        <v>77.27272727272728</v>
      </c>
      <c r="N293" s="168">
        <f t="shared" si="63"/>
        <v>0.20964508676846824</v>
      </c>
    </row>
    <row r="294" spans="1:14" ht="14.25" customHeight="1">
      <c r="A294" s="221"/>
      <c r="B294" s="197" t="s">
        <v>25</v>
      </c>
      <c r="C294" s="22">
        <v>0</v>
      </c>
      <c r="D294" s="22">
        <v>0</v>
      </c>
      <c r="E294" s="22">
        <v>0</v>
      </c>
      <c r="F294" s="1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31">
        <v>0</v>
      </c>
      <c r="N294" s="168">
        <f t="shared" si="63"/>
        <v>0</v>
      </c>
    </row>
    <row r="295" spans="1:14" ht="14.25" customHeight="1">
      <c r="A295" s="221"/>
      <c r="B295" s="197" t="s">
        <v>26</v>
      </c>
      <c r="C295" s="20">
        <v>6.15</v>
      </c>
      <c r="D295" s="20">
        <v>98</v>
      </c>
      <c r="E295" s="20">
        <v>45.54</v>
      </c>
      <c r="F295" s="12">
        <f>(D295-E295)/E295*100</f>
        <v>115.19543258673694</v>
      </c>
      <c r="G295" s="20">
        <v>638</v>
      </c>
      <c r="H295" s="20">
        <v>64706.38</v>
      </c>
      <c r="I295" s="20">
        <v>16</v>
      </c>
      <c r="J295" s="20">
        <v>1</v>
      </c>
      <c r="K295" s="20">
        <v>44.22</v>
      </c>
      <c r="L295" s="20">
        <v>4.2699999999999996</v>
      </c>
      <c r="M295" s="31">
        <v>0</v>
      </c>
      <c r="N295" s="168">
        <f t="shared" si="63"/>
        <v>0.60808539455480559</v>
      </c>
    </row>
    <row r="296" spans="1:14" ht="14.25" customHeight="1">
      <c r="A296" s="221"/>
      <c r="B296" s="197" t="s">
        <v>27</v>
      </c>
      <c r="C296" s="31">
        <v>0.51</v>
      </c>
      <c r="D296" s="31">
        <v>1</v>
      </c>
      <c r="E296" s="31">
        <v>8.07</v>
      </c>
      <c r="F296" s="12">
        <f>(D296-E296)/E296*100</f>
        <v>-87.608426270136306</v>
      </c>
      <c r="G296" s="31">
        <v>3</v>
      </c>
      <c r="H296" s="31">
        <v>67.31</v>
      </c>
      <c r="I296" s="22">
        <v>0</v>
      </c>
      <c r="J296" s="22">
        <v>0</v>
      </c>
      <c r="K296" s="22">
        <v>0</v>
      </c>
      <c r="L296" s="22">
        <v>0</v>
      </c>
      <c r="M296" s="31">
        <v>0</v>
      </c>
      <c r="N296" s="168">
        <f t="shared" si="63"/>
        <v>4.954956519337398E-2</v>
      </c>
    </row>
    <row r="297" spans="1:14" ht="14.25" customHeight="1">
      <c r="A297" s="221"/>
      <c r="B297" s="14" t="s">
        <v>28</v>
      </c>
      <c r="C297" s="40">
        <v>0</v>
      </c>
      <c r="D297" s="40">
        <v>0</v>
      </c>
      <c r="E297" s="40">
        <v>0</v>
      </c>
      <c r="F297" s="12">
        <v>0</v>
      </c>
      <c r="G297" s="40">
        <v>0</v>
      </c>
      <c r="H297" s="40">
        <v>0</v>
      </c>
      <c r="I297" s="22">
        <v>0</v>
      </c>
      <c r="J297" s="22">
        <v>0</v>
      </c>
      <c r="K297" s="22">
        <v>0</v>
      </c>
      <c r="L297" s="22">
        <v>0</v>
      </c>
      <c r="M297" s="31">
        <v>0</v>
      </c>
      <c r="N297" s="168">
        <f t="shared" si="63"/>
        <v>0</v>
      </c>
    </row>
    <row r="298" spans="1:14" ht="14.25" customHeight="1">
      <c r="A298" s="221"/>
      <c r="B298" s="14" t="s">
        <v>29</v>
      </c>
      <c r="C298" s="40">
        <v>0</v>
      </c>
      <c r="D298" s="40">
        <v>0</v>
      </c>
      <c r="E298" s="40">
        <v>0.33</v>
      </c>
      <c r="F298" s="12">
        <f>(D298-E298)/E298*100</f>
        <v>-100</v>
      </c>
      <c r="G298" s="40">
        <v>0</v>
      </c>
      <c r="H298" s="40">
        <v>0</v>
      </c>
      <c r="I298" s="22">
        <v>0</v>
      </c>
      <c r="J298" s="22">
        <v>0</v>
      </c>
      <c r="K298" s="22">
        <v>0</v>
      </c>
      <c r="L298" s="22">
        <v>0</v>
      </c>
      <c r="M298" s="31">
        <v>0</v>
      </c>
      <c r="N298" s="168">
        <f t="shared" si="63"/>
        <v>0</v>
      </c>
    </row>
    <row r="299" spans="1:14" ht="14.25" customHeight="1">
      <c r="A299" s="221"/>
      <c r="B299" s="14" t="s">
        <v>30</v>
      </c>
      <c r="C299" s="31">
        <v>0.51</v>
      </c>
      <c r="D299" s="31">
        <v>1</v>
      </c>
      <c r="E299" s="31">
        <v>8.07</v>
      </c>
      <c r="F299" s="12">
        <f>(D299-E299)/E299*100</f>
        <v>-87.608426270136306</v>
      </c>
      <c r="G299" s="31">
        <v>3</v>
      </c>
      <c r="H299" s="31">
        <v>67.31</v>
      </c>
      <c r="I299" s="22">
        <v>0</v>
      </c>
      <c r="J299" s="22">
        <v>0</v>
      </c>
      <c r="K299" s="22">
        <v>0</v>
      </c>
      <c r="L299" s="22">
        <v>0</v>
      </c>
      <c r="M299" s="31">
        <v>0</v>
      </c>
      <c r="N299" s="168">
        <f t="shared" si="63"/>
        <v>9.0430916883587814E-2</v>
      </c>
    </row>
    <row r="300" spans="1:14" ht="14.25" customHeight="1" thickBot="1">
      <c r="A300" s="222"/>
      <c r="B300" s="15" t="s">
        <v>31</v>
      </c>
      <c r="C300" s="16">
        <f>C288+C290+C291+C292+C293+C294+C295+C296</f>
        <v>24.070000000000004</v>
      </c>
      <c r="D300" s="16">
        <f t="shared" ref="D300:E300" si="64">D288+D290+D291+D292+D293+D294+D295+D296</f>
        <v>303.34000000000003</v>
      </c>
      <c r="E300" s="16">
        <f t="shared" si="64"/>
        <v>314.59000000000003</v>
      </c>
      <c r="F300" s="17">
        <f>(D300-E300)/E300*100</f>
        <v>-3.5760831558536501</v>
      </c>
      <c r="G300" s="16">
        <f t="shared" ref="G300:L300" si="65">G288+G290+G291+G292+G293+G294+G295+G296</f>
        <v>1791</v>
      </c>
      <c r="H300" s="16">
        <f t="shared" si="65"/>
        <v>222712.62</v>
      </c>
      <c r="I300" s="16">
        <f t="shared" si="65"/>
        <v>149</v>
      </c>
      <c r="J300" s="16">
        <f t="shared" si="65"/>
        <v>21.41</v>
      </c>
      <c r="K300" s="16">
        <f t="shared" si="65"/>
        <v>157.82999999999998</v>
      </c>
      <c r="L300" s="16">
        <f t="shared" si="65"/>
        <v>103.1</v>
      </c>
      <c r="M300" s="16">
        <f>(K300-L300)/L300*100</f>
        <v>53.084384093113478</v>
      </c>
      <c r="N300" s="169">
        <f t="shared" si="63"/>
        <v>0.21913989283090443</v>
      </c>
    </row>
    <row r="301" spans="1:14" ht="14.25" thickTop="1">
      <c r="A301" s="221" t="s">
        <v>48</v>
      </c>
      <c r="B301" s="197" t="s">
        <v>19</v>
      </c>
      <c r="C301" s="32">
        <v>0</v>
      </c>
      <c r="D301" s="32">
        <v>0</v>
      </c>
      <c r="E301" s="32">
        <v>50.97</v>
      </c>
      <c r="F301" s="26">
        <f>(D301-E301)/E301*100</f>
        <v>-100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168">
        <f t="shared" ref="N301:N313" si="66">D301/D327*100</f>
        <v>0</v>
      </c>
    </row>
    <row r="302" spans="1:14">
      <c r="A302" s="221"/>
      <c r="B302" s="197" t="s">
        <v>20</v>
      </c>
      <c r="C302" s="31">
        <v>0</v>
      </c>
      <c r="D302" s="31">
        <v>0</v>
      </c>
      <c r="E302" s="31">
        <v>0</v>
      </c>
      <c r="F302" s="12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68">
        <f t="shared" si="66"/>
        <v>0</v>
      </c>
    </row>
    <row r="303" spans="1:14">
      <c r="A303" s="221"/>
      <c r="B303" s="197" t="s">
        <v>21</v>
      </c>
      <c r="C303" s="31">
        <v>0</v>
      </c>
      <c r="D303" s="31">
        <v>0</v>
      </c>
      <c r="E303" s="31">
        <v>0</v>
      </c>
      <c r="F303" s="12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68">
        <f t="shared" si="66"/>
        <v>0</v>
      </c>
    </row>
    <row r="304" spans="1:14">
      <c r="A304" s="221"/>
      <c r="B304" s="197" t="s">
        <v>22</v>
      </c>
      <c r="C304" s="31">
        <v>0</v>
      </c>
      <c r="D304" s="31">
        <v>0</v>
      </c>
      <c r="E304" s="31">
        <v>0.21</v>
      </c>
      <c r="F304" s="12">
        <f>(D304-E304)/E304*100</f>
        <v>-100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68">
        <f t="shared" si="66"/>
        <v>0</v>
      </c>
    </row>
    <row r="305" spans="1:14">
      <c r="A305" s="221"/>
      <c r="B305" s="197" t="s">
        <v>23</v>
      </c>
      <c r="C305" s="31">
        <v>0</v>
      </c>
      <c r="D305" s="31">
        <v>0</v>
      </c>
      <c r="E305" s="31">
        <v>0</v>
      </c>
      <c r="F305" s="12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68">
        <f t="shared" si="66"/>
        <v>0</v>
      </c>
    </row>
    <row r="306" spans="1:14">
      <c r="A306" s="221"/>
      <c r="B306" s="197" t="s">
        <v>24</v>
      </c>
      <c r="C306" s="31">
        <v>0</v>
      </c>
      <c r="D306" s="31">
        <v>0</v>
      </c>
      <c r="E306" s="31">
        <v>2.93</v>
      </c>
      <c r="F306" s="12">
        <f>(D306-E306)/E306*100</f>
        <v>-100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68">
        <f t="shared" si="66"/>
        <v>0</v>
      </c>
    </row>
    <row r="307" spans="1:14">
      <c r="A307" s="221"/>
      <c r="B307" s="197" t="s">
        <v>25</v>
      </c>
      <c r="C307" s="31">
        <v>0</v>
      </c>
      <c r="D307" s="31">
        <v>0</v>
      </c>
      <c r="E307" s="31">
        <v>0</v>
      </c>
      <c r="F307" s="12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68">
        <f t="shared" si="66"/>
        <v>0</v>
      </c>
    </row>
    <row r="308" spans="1:14">
      <c r="A308" s="221"/>
      <c r="B308" s="197" t="s">
        <v>26</v>
      </c>
      <c r="C308" s="31">
        <v>0</v>
      </c>
      <c r="D308" s="31">
        <v>0</v>
      </c>
      <c r="E308" s="31">
        <v>0.96</v>
      </c>
      <c r="F308" s="12">
        <f>(D308-E308)/E308*100</f>
        <v>-100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68">
        <f t="shared" si="66"/>
        <v>0</v>
      </c>
    </row>
    <row r="309" spans="1:14">
      <c r="A309" s="221"/>
      <c r="B309" s="197" t="s">
        <v>27</v>
      </c>
      <c r="C309" s="31">
        <v>0</v>
      </c>
      <c r="D309" s="31">
        <v>0</v>
      </c>
      <c r="E309" s="31">
        <v>2.41</v>
      </c>
      <c r="F309" s="12">
        <f>(D309-E309)/E309*100</f>
        <v>-100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68">
        <f t="shared" si="66"/>
        <v>0</v>
      </c>
    </row>
    <row r="310" spans="1:14">
      <c r="A310" s="221"/>
      <c r="B310" s="14" t="s">
        <v>28</v>
      </c>
      <c r="C310" s="31">
        <v>0</v>
      </c>
      <c r="D310" s="31">
        <v>0</v>
      </c>
      <c r="E310" s="31">
        <v>0</v>
      </c>
      <c r="F310" s="12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68">
        <f t="shared" si="66"/>
        <v>0</v>
      </c>
    </row>
    <row r="311" spans="1:14">
      <c r="A311" s="221"/>
      <c r="B311" s="14" t="s">
        <v>29</v>
      </c>
      <c r="C311" s="31">
        <v>0</v>
      </c>
      <c r="D311" s="31">
        <v>0</v>
      </c>
      <c r="E311" s="31">
        <v>0</v>
      </c>
      <c r="F311" s="12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68">
        <f t="shared" si="66"/>
        <v>0</v>
      </c>
    </row>
    <row r="312" spans="1:14">
      <c r="A312" s="221"/>
      <c r="B312" s="14" t="s">
        <v>30</v>
      </c>
      <c r="C312" s="31">
        <v>0</v>
      </c>
      <c r="D312" s="31">
        <v>0</v>
      </c>
      <c r="E312" s="34">
        <v>2.41</v>
      </c>
      <c r="F312" s="12">
        <f t="shared" ref="F312:F317" si="67">(D312-E312)/E312*100</f>
        <v>-100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68">
        <f t="shared" si="66"/>
        <v>0</v>
      </c>
    </row>
    <row r="313" spans="1:14" ht="14.25" thickBot="1">
      <c r="A313" s="222"/>
      <c r="B313" s="15" t="s">
        <v>31</v>
      </c>
      <c r="C313" s="16">
        <f>C301+C303+C304+C305+C306+C307+C308+C309</f>
        <v>0</v>
      </c>
      <c r="D313" s="16">
        <f t="shared" ref="D313" si="68">D301+D303+D304+D305+D306+D307+D308+D309</f>
        <v>0</v>
      </c>
      <c r="E313" s="16">
        <v>57.480000000000004</v>
      </c>
      <c r="F313" s="17">
        <f t="shared" si="67"/>
        <v>-100</v>
      </c>
      <c r="G313" s="16">
        <f t="shared" ref="G313:L313" si="69">G301+G303+G304+G305+G306+G307+G308+G309</f>
        <v>0</v>
      </c>
      <c r="H313" s="16">
        <f t="shared" si="69"/>
        <v>0</v>
      </c>
      <c r="I313" s="16">
        <f t="shared" si="69"/>
        <v>0</v>
      </c>
      <c r="J313" s="16">
        <f t="shared" si="69"/>
        <v>0</v>
      </c>
      <c r="K313" s="16">
        <f t="shared" si="69"/>
        <v>0</v>
      </c>
      <c r="L313" s="16">
        <f t="shared" si="69"/>
        <v>0</v>
      </c>
      <c r="M313" s="16">
        <v>0</v>
      </c>
      <c r="N313" s="169">
        <f t="shared" si="66"/>
        <v>0</v>
      </c>
    </row>
    <row r="314" spans="1:14" ht="14.25" thickTop="1">
      <c r="A314" s="221" t="s">
        <v>95</v>
      </c>
      <c r="B314" s="197" t="s">
        <v>19</v>
      </c>
      <c r="C314" s="32">
        <v>51.09</v>
      </c>
      <c r="D314" s="32">
        <v>414.87</v>
      </c>
      <c r="E314" s="32">
        <v>660.94999999999993</v>
      </c>
      <c r="F314" s="26">
        <f t="shared" si="67"/>
        <v>-37.231258037673037</v>
      </c>
      <c r="G314" s="31">
        <v>3552</v>
      </c>
      <c r="H314" s="31">
        <v>559340.99</v>
      </c>
      <c r="I314" s="31">
        <v>671</v>
      </c>
      <c r="J314" s="31">
        <v>43.3</v>
      </c>
      <c r="K314" s="31">
        <v>338</v>
      </c>
      <c r="L314" s="31">
        <v>317</v>
      </c>
      <c r="M314" s="32">
        <f>(K314-L314)/L314*100</f>
        <v>6.624605678233439</v>
      </c>
      <c r="N314" s="168">
        <f t="shared" ref="N314:N326" si="70">D314/D327*100</f>
        <v>0.53773714321429622</v>
      </c>
    </row>
    <row r="315" spans="1:14">
      <c r="A315" s="221"/>
      <c r="B315" s="197" t="s">
        <v>20</v>
      </c>
      <c r="C315" s="31">
        <v>1.8200000000000003</v>
      </c>
      <c r="D315" s="31">
        <v>38.850000000000023</v>
      </c>
      <c r="E315" s="31">
        <v>207.80999999999983</v>
      </c>
      <c r="F315" s="12">
        <f t="shared" si="67"/>
        <v>-81.305038256099294</v>
      </c>
      <c r="G315" s="31">
        <v>470</v>
      </c>
      <c r="H315" s="31">
        <v>9400</v>
      </c>
      <c r="I315" s="31">
        <v>167</v>
      </c>
      <c r="J315" s="31">
        <v>22.2</v>
      </c>
      <c r="K315" s="31">
        <v>50</v>
      </c>
      <c r="L315" s="31">
        <v>134</v>
      </c>
      <c r="M315" s="31">
        <f>(K315-L315)/L315*100</f>
        <v>-62.68656716417911</v>
      </c>
      <c r="N315" s="168">
        <f t="shared" si="70"/>
        <v>0.15982309148188029</v>
      </c>
    </row>
    <row r="316" spans="1:14">
      <c r="A316" s="221"/>
      <c r="B316" s="197" t="s">
        <v>21</v>
      </c>
      <c r="C316" s="31">
        <v>0</v>
      </c>
      <c r="D316" s="31">
        <v>10.580000000000002</v>
      </c>
      <c r="E316" s="31">
        <v>9.1700000000000017</v>
      </c>
      <c r="F316" s="12">
        <f t="shared" si="67"/>
        <v>15.376226826608505</v>
      </c>
      <c r="G316" s="31">
        <v>4</v>
      </c>
      <c r="H316" s="31">
        <v>55681.97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68">
        <f t="shared" si="70"/>
        <v>0.24131646347445618</v>
      </c>
    </row>
    <row r="317" spans="1:14">
      <c r="A317" s="221"/>
      <c r="B317" s="197" t="s">
        <v>22</v>
      </c>
      <c r="C317" s="31">
        <v>0.02</v>
      </c>
      <c r="D317" s="31">
        <v>0.70000000000000007</v>
      </c>
      <c r="E317" s="31">
        <v>0.41000000000000003</v>
      </c>
      <c r="F317" s="12">
        <f t="shared" si="67"/>
        <v>70.731707317073173</v>
      </c>
      <c r="G317" s="31">
        <v>67</v>
      </c>
      <c r="H317" s="31">
        <v>8555</v>
      </c>
      <c r="I317" s="31">
        <v>1</v>
      </c>
      <c r="J317" s="31">
        <v>0.31</v>
      </c>
      <c r="K317" s="31">
        <v>0.31</v>
      </c>
      <c r="L317" s="31">
        <v>1.25</v>
      </c>
      <c r="M317" s="31">
        <v>0</v>
      </c>
      <c r="N317" s="168">
        <f t="shared" si="70"/>
        <v>2.3082716950486398E-2</v>
      </c>
    </row>
    <row r="318" spans="1:14">
      <c r="A318" s="221"/>
      <c r="B318" s="197" t="s">
        <v>23</v>
      </c>
      <c r="C318" s="31">
        <v>0</v>
      </c>
      <c r="D318" s="31">
        <v>0</v>
      </c>
      <c r="E318" s="31">
        <v>0</v>
      </c>
      <c r="F318" s="12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68">
        <f t="shared" si="70"/>
        <v>0</v>
      </c>
    </row>
    <row r="319" spans="1:14">
      <c r="A319" s="221"/>
      <c r="B319" s="197" t="s">
        <v>24</v>
      </c>
      <c r="C319" s="31">
        <v>2.35</v>
      </c>
      <c r="D319" s="31">
        <v>102.74000000000001</v>
      </c>
      <c r="E319" s="31">
        <v>39.29</v>
      </c>
      <c r="F319" s="12">
        <f>(D319-E319)/E319*100</f>
        <v>161.49147365741922</v>
      </c>
      <c r="G319" s="31">
        <v>291</v>
      </c>
      <c r="H319" s="31">
        <v>62902</v>
      </c>
      <c r="I319" s="31">
        <v>4</v>
      </c>
      <c r="J319" s="31">
        <v>0</v>
      </c>
      <c r="K319" s="31">
        <v>4</v>
      </c>
      <c r="L319" s="31">
        <v>3.35</v>
      </c>
      <c r="M319" s="31">
        <v>0</v>
      </c>
      <c r="N319" s="168">
        <f t="shared" si="70"/>
        <v>1.0046145622477813</v>
      </c>
    </row>
    <row r="320" spans="1:14">
      <c r="A320" s="221"/>
      <c r="B320" s="197" t="s">
        <v>25</v>
      </c>
      <c r="C320" s="33">
        <v>0</v>
      </c>
      <c r="D320" s="33">
        <v>0</v>
      </c>
      <c r="E320" s="33">
        <v>0</v>
      </c>
      <c r="F320" s="12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68">
        <f t="shared" si="70"/>
        <v>0</v>
      </c>
    </row>
    <row r="321" spans="1:14">
      <c r="A321" s="221"/>
      <c r="B321" s="197" t="s">
        <v>26</v>
      </c>
      <c r="C321" s="31">
        <v>3.62</v>
      </c>
      <c r="D321" s="31">
        <v>37.520000000000003</v>
      </c>
      <c r="E321" s="31">
        <v>49.82</v>
      </c>
      <c r="F321" s="12">
        <f>(D321-E321)/E321*100</f>
        <v>-24.688879967884379</v>
      </c>
      <c r="G321" s="31">
        <v>1700</v>
      </c>
      <c r="H321" s="31">
        <v>171148.57000000004</v>
      </c>
      <c r="I321" s="31">
        <v>119</v>
      </c>
      <c r="J321" s="31">
        <v>2.6</v>
      </c>
      <c r="K321" s="31">
        <v>25</v>
      </c>
      <c r="L321" s="31">
        <v>17.399999999999999</v>
      </c>
      <c r="M321" s="31">
        <v>0</v>
      </c>
      <c r="N321" s="168">
        <f t="shared" si="70"/>
        <v>0.23280983677241132</v>
      </c>
    </row>
    <row r="322" spans="1:14">
      <c r="A322" s="221"/>
      <c r="B322" s="197" t="s">
        <v>27</v>
      </c>
      <c r="C322" s="31">
        <v>0</v>
      </c>
      <c r="D322" s="31">
        <v>6.8999999999999995</v>
      </c>
      <c r="E322" s="31">
        <v>0.97</v>
      </c>
      <c r="F322" s="12">
        <f>(D322-E322)/E322*100</f>
        <v>611.34020618556701</v>
      </c>
      <c r="G322" s="31">
        <v>2</v>
      </c>
      <c r="H322" s="31">
        <v>7459.2300000000005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68">
        <f t="shared" si="70"/>
        <v>0.34189199983428048</v>
      </c>
    </row>
    <row r="323" spans="1:14">
      <c r="A323" s="221"/>
      <c r="B323" s="14" t="s">
        <v>28</v>
      </c>
      <c r="C323" s="34">
        <v>0</v>
      </c>
      <c r="D323" s="34">
        <v>0</v>
      </c>
      <c r="E323" s="34">
        <v>0</v>
      </c>
      <c r="F323" s="12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68">
        <f t="shared" si="70"/>
        <v>0</v>
      </c>
    </row>
    <row r="324" spans="1:14">
      <c r="A324" s="221"/>
      <c r="B324" s="14" t="s">
        <v>29</v>
      </c>
      <c r="C324" s="34">
        <v>0</v>
      </c>
      <c r="D324" s="34">
        <v>6.8999999999999995</v>
      </c>
      <c r="E324" s="34">
        <v>0.97</v>
      </c>
      <c r="F324" s="12">
        <f>(D324-E324)/E324*100</f>
        <v>611.34020618556701</v>
      </c>
      <c r="G324" s="34">
        <v>2</v>
      </c>
      <c r="H324" s="34">
        <v>7459.2300000000005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68">
        <f t="shared" si="70"/>
        <v>2.6741748815962563</v>
      </c>
    </row>
    <row r="325" spans="1:14">
      <c r="A325" s="221"/>
      <c r="B325" s="14" t="s">
        <v>30</v>
      </c>
      <c r="C325" s="34">
        <v>0</v>
      </c>
      <c r="D325" s="34">
        <v>0</v>
      </c>
      <c r="E325" s="34">
        <v>0</v>
      </c>
      <c r="F325" s="12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168">
        <f t="shared" si="70"/>
        <v>0</v>
      </c>
    </row>
    <row r="326" spans="1:14" ht="14.25" thickBot="1">
      <c r="A326" s="222"/>
      <c r="B326" s="15" t="s">
        <v>31</v>
      </c>
      <c r="C326" s="16">
        <f>C314+C316+C317+C318+C319+C320+C321+C322</f>
        <v>57.080000000000005</v>
      </c>
      <c r="D326" s="16">
        <f t="shared" ref="D326:E326" si="71">D314+D316+D317+D318+D319+D320+D321+D322</f>
        <v>573.30999999999995</v>
      </c>
      <c r="E326" s="16">
        <f t="shared" si="71"/>
        <v>760.6099999999999</v>
      </c>
      <c r="F326" s="17">
        <f t="shared" ref="F326:F339" si="72">(D326-E326)/E326*100</f>
        <v>-24.624972061897683</v>
      </c>
      <c r="G326" s="16">
        <f t="shared" ref="G326:L326" si="73">G314+G316+G317+G318+G319+G320+G321+G322</f>
        <v>5616</v>
      </c>
      <c r="H326" s="16">
        <f t="shared" si="73"/>
        <v>865087.76</v>
      </c>
      <c r="I326" s="16">
        <f t="shared" si="73"/>
        <v>795</v>
      </c>
      <c r="J326" s="16">
        <f t="shared" si="73"/>
        <v>46.21</v>
      </c>
      <c r="K326" s="16">
        <f t="shared" si="73"/>
        <v>367.31</v>
      </c>
      <c r="L326" s="16">
        <f t="shared" si="73"/>
        <v>339</v>
      </c>
      <c r="M326" s="16">
        <f>(K326-L326)/L326*100</f>
        <v>8.3510324483775822</v>
      </c>
      <c r="N326" s="169">
        <f t="shared" si="70"/>
        <v>0.41417251914975217</v>
      </c>
    </row>
    <row r="327" spans="1:14" ht="14.25" thickTop="1">
      <c r="A327" s="234" t="s">
        <v>49</v>
      </c>
      <c r="B327" s="18" t="s">
        <v>19</v>
      </c>
      <c r="C327" s="111">
        <f t="shared" ref="C327:C338" si="74">C6+C19+C32+C53+C66+C79+C100+C113+C126+C147+C160+C173+C194+C207+C220+C241+C254+C267+C288+C301+C314</f>
        <v>9351.1274950000006</v>
      </c>
      <c r="D327" s="111">
        <f t="shared" ref="D327:E327" si="75">D6+D19+D32+D53+D66+D79+D100+D113+D126+D147+D160+D173+D194+D207+D220+D241+D254+D267+D288+D301+D314</f>
        <v>77151.077479999964</v>
      </c>
      <c r="E327" s="111">
        <f t="shared" si="75"/>
        <v>71480.824554999999</v>
      </c>
      <c r="F327" s="157">
        <f t="shared" si="72"/>
        <v>7.9325510866722873</v>
      </c>
      <c r="G327" s="111">
        <f t="shared" ref="G327:G338" si="76">G6+G19+G32+G53+G66+G79+G100+G113+G126+G147+G160+G173+G194+G207+G220+G241+G254+G267+G288+G301+G314</f>
        <v>1556912.48</v>
      </c>
      <c r="H327" s="111">
        <f t="shared" ref="H327:K327" si="77">H6+H19+H32+H53+H66+H79+H100+H113+H126+H147+H160+H173+H194+H207+H220+H241+H254+H267+H288+H301+H314</f>
        <v>80462982.085535988</v>
      </c>
      <c r="I327" s="111">
        <f t="shared" si="77"/>
        <v>63011.61</v>
      </c>
      <c r="J327" s="111">
        <f t="shared" si="77"/>
        <v>7676.5357149999982</v>
      </c>
      <c r="K327" s="111">
        <f t="shared" si="77"/>
        <v>47580.578322000008</v>
      </c>
      <c r="L327" s="111">
        <f t="shared" ref="L327:L338" si="78">L6+L19+L32+L53+L66+L79+L100+L113+L126+L147+L160+L173+L194+L207+L220+L241+L254+L267+L288+L301+L314</f>
        <v>34522.333536999999</v>
      </c>
      <c r="M327" s="111">
        <f t="shared" ref="M327:M339" si="79">(K327-L327)/L327*100</f>
        <v>37.825498589209147</v>
      </c>
      <c r="N327" s="170">
        <f>D327/D339*100</f>
        <v>55.735738282969592</v>
      </c>
    </row>
    <row r="328" spans="1:14">
      <c r="A328" s="235"/>
      <c r="B328" s="197" t="s">
        <v>20</v>
      </c>
      <c r="C328" s="31">
        <f t="shared" si="74"/>
        <v>3061.7168019999999</v>
      </c>
      <c r="D328" s="31">
        <f t="shared" ref="D328:E328" si="80">D7+D20+D33+D54+D67+D80+D101+D114+D127+D148+D161+D174+D195+D208+D221+D242+D255+D268+D289+D302+D315</f>
        <v>24308.126967</v>
      </c>
      <c r="E328" s="31">
        <f t="shared" si="80"/>
        <v>23174.757098000002</v>
      </c>
      <c r="F328" s="155">
        <f t="shared" si="72"/>
        <v>4.8905361303562866</v>
      </c>
      <c r="G328" s="31">
        <f t="shared" si="76"/>
        <v>415541</v>
      </c>
      <c r="H328" s="31">
        <f t="shared" ref="H328:K328" si="81">H7+H20+H33+H54+H67+H80+H101+H114+H127+H148+H161+H174+H195+H208+H221+H242+H255+H268+H289+H302+H315</f>
        <v>7639243</v>
      </c>
      <c r="I328" s="31">
        <f t="shared" si="81"/>
        <v>35570.74</v>
      </c>
      <c r="J328" s="31">
        <f t="shared" si="81"/>
        <v>3322.7722719999988</v>
      </c>
      <c r="K328" s="31">
        <f t="shared" si="81"/>
        <v>18276.252699000001</v>
      </c>
      <c r="L328" s="31">
        <f t="shared" si="78"/>
        <v>12001.577412000002</v>
      </c>
      <c r="M328" s="31">
        <f t="shared" si="79"/>
        <v>52.282088192225018</v>
      </c>
      <c r="N328" s="168">
        <f>D328/D339*100</f>
        <v>17.560758022246979</v>
      </c>
    </row>
    <row r="329" spans="1:14">
      <c r="A329" s="235"/>
      <c r="B329" s="197" t="s">
        <v>21</v>
      </c>
      <c r="C329" s="31">
        <f t="shared" si="74"/>
        <v>236.5763840000003</v>
      </c>
      <c r="D329" s="31">
        <f t="shared" ref="D329:E329" si="82">D8+D21+D34+D55+D68+D81+D102+D115+D128+D149+D162+D175+D196+D209+D222+D243+D256+D269+D290+D303+D316</f>
        <v>4384.2843740000008</v>
      </c>
      <c r="E329" s="31">
        <f t="shared" si="82"/>
        <v>3041.6877979999995</v>
      </c>
      <c r="F329" s="155">
        <f t="shared" si="72"/>
        <v>44.139854750471059</v>
      </c>
      <c r="G329" s="31">
        <f t="shared" si="76"/>
        <v>65510.9</v>
      </c>
      <c r="H329" s="31">
        <f t="shared" ref="H329:K329" si="83">H8+H21+H34+H55+H68+H81+H102+H115+H128+H149+H162+H175+H196+H209+H222+H243+H256+H269+H290+H303+H316</f>
        <v>5383151.5756719997</v>
      </c>
      <c r="I329" s="31">
        <f t="shared" si="83"/>
        <v>421</v>
      </c>
      <c r="J329" s="31">
        <f t="shared" si="83"/>
        <v>1139.6266719999996</v>
      </c>
      <c r="K329" s="31">
        <f t="shared" si="83"/>
        <v>2441.1498810000007</v>
      </c>
      <c r="L329" s="31">
        <f t="shared" si="78"/>
        <v>1301.4705450000001</v>
      </c>
      <c r="M329" s="31">
        <f t="shared" si="79"/>
        <v>87.568584658210654</v>
      </c>
      <c r="N329" s="168">
        <f>D329/D339*100</f>
        <v>3.1673093158125178</v>
      </c>
    </row>
    <row r="330" spans="1:14">
      <c r="A330" s="235"/>
      <c r="B330" s="197" t="s">
        <v>22</v>
      </c>
      <c r="C330" s="31">
        <f t="shared" si="74"/>
        <v>324.22899499999994</v>
      </c>
      <c r="D330" s="31">
        <f t="shared" ref="D330:E330" si="84">D9+D22+D35+D56+D69+D82+D103+D116+D129+D150+D163+D176+D197+D210+D223+D244+D257+D270+D291+D304+D317</f>
        <v>3032.5719519999993</v>
      </c>
      <c r="E330" s="31">
        <f t="shared" si="84"/>
        <v>1827.8747499999999</v>
      </c>
      <c r="F330" s="155">
        <f t="shared" si="72"/>
        <v>65.906988539559364</v>
      </c>
      <c r="G330" s="31">
        <f t="shared" si="76"/>
        <v>214558.42</v>
      </c>
      <c r="H330" s="31">
        <f t="shared" ref="H330:K330" si="85">H9+H22+H35+H56+H69+H82+H103+H116+H129+H150+H163+H176+H197+H210+H223+H244+H257+H270+H291+H304+H317</f>
        <v>6489020.6452709995</v>
      </c>
      <c r="I330" s="31">
        <f t="shared" si="85"/>
        <v>3775</v>
      </c>
      <c r="J330" s="31">
        <f t="shared" si="85"/>
        <v>53.94066200000001</v>
      </c>
      <c r="K330" s="31">
        <f t="shared" si="85"/>
        <v>605.54618799999992</v>
      </c>
      <c r="L330" s="31">
        <f t="shared" si="78"/>
        <v>640.83696900000007</v>
      </c>
      <c r="M330" s="31">
        <f t="shared" si="79"/>
        <v>-5.5069826971858342</v>
      </c>
      <c r="N330" s="168">
        <f>D330/D339*100</f>
        <v>2.1908007271157333</v>
      </c>
    </row>
    <row r="331" spans="1:14">
      <c r="A331" s="235"/>
      <c r="B331" s="197" t="s">
        <v>23</v>
      </c>
      <c r="C331" s="31">
        <f t="shared" si="74"/>
        <v>28.365203820000005</v>
      </c>
      <c r="D331" s="31">
        <f t="shared" ref="D331:E331" si="86">D10+D23+D36+D57+D70+D83+D104+D117+D130+D151+D164+D177+D198+D211+D224+D245+D258+D271+D292+D305+D318</f>
        <v>384.50281131999998</v>
      </c>
      <c r="E331" s="31">
        <f t="shared" si="86"/>
        <v>288.46584793</v>
      </c>
      <c r="F331" s="155">
        <f t="shared" si="72"/>
        <v>33.292316604946805</v>
      </c>
      <c r="G331" s="31">
        <f t="shared" si="76"/>
        <v>4631</v>
      </c>
      <c r="H331" s="31">
        <f t="shared" ref="H331:K331" si="87">H10+H23+H36+H57+H70+H83+H104+H117+H130+H151+H164+H177+H198+H211+H224+H245+H258+H271+H292+H305+H318</f>
        <v>1687382.7541573402</v>
      </c>
      <c r="I331" s="31">
        <f t="shared" si="87"/>
        <v>53</v>
      </c>
      <c r="J331" s="31">
        <f t="shared" si="87"/>
        <v>16.427916999999994</v>
      </c>
      <c r="K331" s="31">
        <f t="shared" si="87"/>
        <v>74.723611000000005</v>
      </c>
      <c r="L331" s="31">
        <f t="shared" si="78"/>
        <v>53.845442000000006</v>
      </c>
      <c r="M331" s="31">
        <f t="shared" si="79"/>
        <v>38.774255024222839</v>
      </c>
      <c r="N331" s="168">
        <f>D331/D339*100</f>
        <v>0.27777380123243312</v>
      </c>
    </row>
    <row r="332" spans="1:14">
      <c r="A332" s="235"/>
      <c r="B332" s="197" t="s">
        <v>24</v>
      </c>
      <c r="C332" s="31">
        <f t="shared" si="74"/>
        <v>2109.0152659999999</v>
      </c>
      <c r="D332" s="31">
        <f t="shared" ref="D332:E332" si="88">D11+D24+D37+D58+D71+D84+D105+D118+D131+D152+D165+D178+D199+D212+D225+D246+D259+D272+D293+D306+D319</f>
        <v>10226.807759000003</v>
      </c>
      <c r="E332" s="31">
        <f t="shared" si="88"/>
        <v>9367.9298669999989</v>
      </c>
      <c r="F332" s="155">
        <f t="shared" si="72"/>
        <v>9.1682784157632948</v>
      </c>
      <c r="G332" s="31">
        <f t="shared" si="76"/>
        <v>127703.43</v>
      </c>
      <c r="H332" s="31">
        <f t="shared" ref="H332:K332" si="89">H11+H24+H37+H58+H71+H84+H105+H118+H131+H152+H165+H178+H199+H212+H225+H246+H259+H272+H293+H306+H319</f>
        <v>15816195.108073998</v>
      </c>
      <c r="I332" s="31">
        <f t="shared" si="89"/>
        <v>1971.54</v>
      </c>
      <c r="J332" s="31">
        <f t="shared" si="89"/>
        <v>650.09407199999998</v>
      </c>
      <c r="K332" s="31">
        <f t="shared" si="89"/>
        <v>3589.5156717500004</v>
      </c>
      <c r="L332" s="31">
        <f t="shared" si="78"/>
        <v>3628.4637148499996</v>
      </c>
      <c r="M332" s="31">
        <f t="shared" si="79"/>
        <v>-1.0734031303826714</v>
      </c>
      <c r="N332" s="168">
        <f>D332/D339*100</f>
        <v>7.3880845134486801</v>
      </c>
    </row>
    <row r="333" spans="1:14">
      <c r="A333" s="235"/>
      <c r="B333" s="197" t="s">
        <v>25</v>
      </c>
      <c r="C333" s="31">
        <f t="shared" si="74"/>
        <v>848.19497599999931</v>
      </c>
      <c r="D333" s="31">
        <f t="shared" ref="D333:E333" si="90">D12+D25+D38+D59+D72+D85+D106+D119+D132+D153+D166+D179+D200+D213+D226+D247+D260+D273+D294+D307+D320</f>
        <v>25109.410607999998</v>
      </c>
      <c r="E333" s="31">
        <f t="shared" si="90"/>
        <v>17600.125351999999</v>
      </c>
      <c r="F333" s="155">
        <f t="shared" si="72"/>
        <v>42.666089620473514</v>
      </c>
      <c r="G333" s="31">
        <f t="shared" si="76"/>
        <v>5826</v>
      </c>
      <c r="H333" s="31">
        <f t="shared" ref="H333:K333" si="91">H12+H25+H38+H59+H72+H85+H106+H119+H132+H153+H166+H179+H200+H213+H226+H247+H260+H273+H294+H307+H320</f>
        <v>990976.27716599999</v>
      </c>
      <c r="I333" s="31">
        <f t="shared" si="91"/>
        <v>7979</v>
      </c>
      <c r="J333" s="31">
        <f t="shared" si="91"/>
        <v>1258.0149949999991</v>
      </c>
      <c r="K333" s="31">
        <f t="shared" si="91"/>
        <v>9677.9758239999974</v>
      </c>
      <c r="L333" s="31">
        <f t="shared" si="78"/>
        <v>4783.9703770000006</v>
      </c>
      <c r="M333" s="31">
        <f t="shared" si="79"/>
        <v>102.3000784145532</v>
      </c>
      <c r="N333" s="168">
        <f>D333/D339*100</f>
        <v>18.13962401821156</v>
      </c>
    </row>
    <row r="334" spans="1:14">
      <c r="A334" s="235"/>
      <c r="B334" s="197" t="s">
        <v>26</v>
      </c>
      <c r="C334" s="31">
        <f t="shared" si="74"/>
        <v>2789.620040999996</v>
      </c>
      <c r="D334" s="31">
        <f t="shared" ref="D334:E334" si="92">D13+D26+D39+D60+D73+D86+D107+D120+D133+D154+D167+D180+D201+D214+D227+D248+D261+D274+D295+D308+D321</f>
        <v>16116.157513</v>
      </c>
      <c r="E334" s="31">
        <f t="shared" si="92"/>
        <v>17170.193837999999</v>
      </c>
      <c r="F334" s="155">
        <f t="shared" si="72"/>
        <v>-6.1387561197315774</v>
      </c>
      <c r="G334" s="31">
        <f t="shared" si="76"/>
        <v>873822.1</v>
      </c>
      <c r="H334" s="31">
        <f t="shared" ref="H334:K334" si="93">H13+H26+H39+H60+H73+H86+H107+H120+H133+H154+H167+H180+H201+H214+H227+H248+H261+H274+H295+H308+H321</f>
        <v>150346050.69299495</v>
      </c>
      <c r="I334" s="31">
        <f t="shared" si="93"/>
        <v>120494</v>
      </c>
      <c r="J334" s="31">
        <f t="shared" si="93"/>
        <v>1370.0486420000007</v>
      </c>
      <c r="K334" s="31">
        <f t="shared" si="93"/>
        <v>9226.9981519999983</v>
      </c>
      <c r="L334" s="31">
        <f t="shared" si="78"/>
        <v>8253.4785639999973</v>
      </c>
      <c r="M334" s="31">
        <f t="shared" si="79"/>
        <v>11.795264026568098</v>
      </c>
      <c r="N334" s="168">
        <f>D334/D339*100</f>
        <v>11.642688172495534</v>
      </c>
    </row>
    <row r="335" spans="1:14">
      <c r="A335" s="235"/>
      <c r="B335" s="197" t="s">
        <v>27</v>
      </c>
      <c r="C335" s="31">
        <f t="shared" si="74"/>
        <v>152.92548199999993</v>
      </c>
      <c r="D335" s="31">
        <f t="shared" ref="D335:E335" si="94">D14+D27+D40+D61+D74+D87+D108+D121+D134+D155+D168+D181+D202+D215+D228+D249+D262+D275+D296+D309+D322</f>
        <v>2018.1811809999999</v>
      </c>
      <c r="E335" s="31">
        <f t="shared" si="94"/>
        <v>3051.9226439999998</v>
      </c>
      <c r="F335" s="155">
        <f t="shared" si="72"/>
        <v>-33.871810775817288</v>
      </c>
      <c r="G335" s="31">
        <f t="shared" si="76"/>
        <v>35868</v>
      </c>
      <c r="H335" s="31">
        <f t="shared" ref="H335:K335" si="95">H14+H27+H40+H61+H74+H87+H108+H121+H134+H155+H168+H181+H202+H215+H228+H249+H262+H275+H296+H309+H322</f>
        <v>504009.35539389285</v>
      </c>
      <c r="I335" s="31">
        <f t="shared" si="95"/>
        <v>179</v>
      </c>
      <c r="J335" s="31">
        <f t="shared" si="95"/>
        <v>207.96711499999998</v>
      </c>
      <c r="K335" s="31">
        <f t="shared" si="95"/>
        <v>2158.673918</v>
      </c>
      <c r="L335" s="31">
        <f t="shared" si="78"/>
        <v>1341.2361530000001</v>
      </c>
      <c r="M335" s="31">
        <f t="shared" si="79"/>
        <v>60.946594913326933</v>
      </c>
      <c r="N335" s="168">
        <f>D335/D339*100</f>
        <v>1.4579811687139452</v>
      </c>
    </row>
    <row r="336" spans="1:14">
      <c r="A336" s="235"/>
      <c r="B336" s="14" t="s">
        <v>28</v>
      </c>
      <c r="C336" s="31">
        <f t="shared" si="74"/>
        <v>25.355267999999999</v>
      </c>
      <c r="D336" s="31">
        <f t="shared" ref="D336:E336" si="96">D15+D28+D41+D62+D75+D88+D109+D122+D135+D156+D169+D182+D203+D216+D229+D250+D263+D276+D297+D310+D323</f>
        <v>308.06656900000002</v>
      </c>
      <c r="E336" s="31">
        <f t="shared" si="96"/>
        <v>237.55118499999998</v>
      </c>
      <c r="F336" s="155">
        <f t="shared" si="72"/>
        <v>29.684290566683575</v>
      </c>
      <c r="G336" s="31">
        <f t="shared" si="76"/>
        <v>102</v>
      </c>
      <c r="H336" s="31">
        <f t="shared" ref="H336:K336" si="97">H15+H28+H41+H62+H75+H88+H109+H122+H135+H156+H169+H182+H203+H216+H229+H250+H263+H276+H297+H310+H323</f>
        <v>68576.246744000004</v>
      </c>
      <c r="I336" s="31">
        <f t="shared" si="97"/>
        <v>1</v>
      </c>
      <c r="J336" s="31">
        <f t="shared" si="97"/>
        <v>0</v>
      </c>
      <c r="K336" s="31">
        <f t="shared" si="97"/>
        <v>3.7379500000000001</v>
      </c>
      <c r="L336" s="31">
        <f t="shared" si="78"/>
        <v>11.45</v>
      </c>
      <c r="M336" s="31">
        <f>(K336-L336)/L336*100</f>
        <v>-67.35414847161573</v>
      </c>
      <c r="N336" s="168">
        <f>D336/D339*100</f>
        <v>0.22255447654593669</v>
      </c>
    </row>
    <row r="337" spans="1:14">
      <c r="A337" s="235"/>
      <c r="B337" s="14" t="s">
        <v>29</v>
      </c>
      <c r="C337" s="31">
        <f t="shared" si="74"/>
        <v>19.268238999999983</v>
      </c>
      <c r="D337" s="31">
        <f>D16+D29+D42+D63+D76+D89+D110+D123+D136+D157+D170+D183+D204+D217+D230+D251+D264+D277+D298+D311+D324</f>
        <v>258.02351399999998</v>
      </c>
      <c r="E337" s="31">
        <f t="shared" ref="E337" si="98">E16+E29+E42+E63+E76+E89+E110+E123+E136+E157+E170+E183+E204+E217+E230+E251+E264+E277+E298+E311+E324</f>
        <v>182.30288600000003</v>
      </c>
      <c r="F337" s="155">
        <f t="shared" si="72"/>
        <v>41.53561672084551</v>
      </c>
      <c r="G337" s="31">
        <f t="shared" si="76"/>
        <v>172</v>
      </c>
      <c r="H337" s="31">
        <f t="shared" ref="H337:K337" si="99">H16+H29+H42+H63+H76+H89+H110+H123+H136+H157+H170+H183+H204+H217+H230+H251+H264+H277+H298+H311+H324</f>
        <v>129488.08468</v>
      </c>
      <c r="I337" s="31">
        <f t="shared" si="99"/>
        <v>7</v>
      </c>
      <c r="J337" s="31">
        <f t="shared" si="99"/>
        <v>0</v>
      </c>
      <c r="K337" s="31">
        <f t="shared" si="99"/>
        <v>50.687100000000001</v>
      </c>
      <c r="L337" s="31">
        <f t="shared" si="78"/>
        <v>9.2090220000000009</v>
      </c>
      <c r="M337" s="31">
        <f t="shared" si="79"/>
        <v>450.4069813276588</v>
      </c>
      <c r="N337" s="168">
        <f>D337/D339*100</f>
        <v>0.18640220612452485</v>
      </c>
    </row>
    <row r="338" spans="1:14">
      <c r="A338" s="235"/>
      <c r="B338" s="14" t="s">
        <v>30</v>
      </c>
      <c r="C338" s="31">
        <f t="shared" si="74"/>
        <v>71.728212000000013</v>
      </c>
      <c r="D338" s="31">
        <f t="shared" ref="D338:E338" si="100">D17+D30+D43+D64+D77+D90+D111+D124+D137+D158+D171+D184+D205+D218+D231+D252+D265+D278+D299+D312+D325</f>
        <v>1105.8165000000001</v>
      </c>
      <c r="E338" s="31">
        <f t="shared" si="100"/>
        <v>2456.1010729999998</v>
      </c>
      <c r="F338" s="155">
        <f t="shared" si="72"/>
        <v>-54.976751072817095</v>
      </c>
      <c r="G338" s="31">
        <f t="shared" si="76"/>
        <v>874</v>
      </c>
      <c r="H338" s="31">
        <f t="shared" ref="H338:K338" si="101">H17+H30+H43+H64+H77+H90+H111+H124+H137+H158+H171+H184+H205+H218+H231+H252+H265+H278+H299+H312+H325</f>
        <v>124966.48791489998</v>
      </c>
      <c r="I338" s="31">
        <f t="shared" si="101"/>
        <v>150</v>
      </c>
      <c r="J338" s="31">
        <f t="shared" si="101"/>
        <v>161.02484599999997</v>
      </c>
      <c r="K338" s="31">
        <f t="shared" si="101"/>
        <v>2100.8786250000003</v>
      </c>
      <c r="L338" s="31">
        <f t="shared" si="78"/>
        <v>1330.579015</v>
      </c>
      <c r="M338" s="31">
        <f t="shared" si="79"/>
        <v>57.892060622946182</v>
      </c>
      <c r="N338" s="168">
        <f>D338/D339*100</f>
        <v>0.79886763796612992</v>
      </c>
    </row>
    <row r="339" spans="1:14" ht="14.25" thickBot="1">
      <c r="A339" s="237"/>
      <c r="B339" s="35" t="s">
        <v>50</v>
      </c>
      <c r="C339" s="36">
        <f>C327+C329+C330+C331+C332+C333+C334+C335</f>
        <v>15840.053842819996</v>
      </c>
      <c r="D339" s="36">
        <f>D327+D329+D330+D331+D332+D333+D334+D335</f>
        <v>138422.99367831997</v>
      </c>
      <c r="E339" s="36">
        <f t="shared" ref="E339:L339" si="102">E327+E329+E330+E331+E332+E333+E334+E335</f>
        <v>123829.02465193</v>
      </c>
      <c r="F339" s="209">
        <f t="shared" si="72"/>
        <v>11.78558021224187</v>
      </c>
      <c r="G339" s="36">
        <f>G327+G329+G330+G331+G332+G333+G334+G335</f>
        <v>2884832.3299999996</v>
      </c>
      <c r="H339" s="36">
        <f t="shared" si="102"/>
        <v>261679768.49426514</v>
      </c>
      <c r="I339" s="36">
        <f t="shared" si="102"/>
        <v>197884.15</v>
      </c>
      <c r="J339" s="36">
        <f t="shared" si="102"/>
        <v>12372.655790000001</v>
      </c>
      <c r="K339" s="36">
        <f t="shared" si="102"/>
        <v>75355.161567750009</v>
      </c>
      <c r="L339" s="36">
        <f t="shared" si="102"/>
        <v>54525.635301849994</v>
      </c>
      <c r="M339" s="36">
        <f t="shared" si="79"/>
        <v>38.201345386604402</v>
      </c>
      <c r="N339" s="210"/>
    </row>
    <row r="340" spans="1:14">
      <c r="A340" s="43" t="s">
        <v>51</v>
      </c>
      <c r="B340" s="43"/>
      <c r="C340" s="43"/>
      <c r="D340" s="43"/>
      <c r="E340" s="43"/>
      <c r="F340" s="163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3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G23" sqref="G23:H24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8" t="s">
        <v>121</v>
      </c>
      <c r="B2" s="238"/>
      <c r="C2" s="238"/>
      <c r="D2" s="238"/>
      <c r="E2" s="238"/>
      <c r="F2" s="238"/>
      <c r="G2" s="238"/>
      <c r="H2" s="238"/>
    </row>
    <row r="3" spans="1:8" ht="14.25" thickBot="1">
      <c r="B3" s="45"/>
      <c r="C3" s="239" t="s">
        <v>130</v>
      </c>
      <c r="D3" s="239"/>
      <c r="E3" s="239"/>
      <c r="F3" s="239"/>
      <c r="G3" s="239" t="s">
        <v>53</v>
      </c>
      <c r="H3" s="239"/>
    </row>
    <row r="4" spans="1:8">
      <c r="A4" s="245" t="s">
        <v>54</v>
      </c>
      <c r="B4" s="46" t="s">
        <v>55</v>
      </c>
      <c r="C4" s="240" t="s">
        <v>4</v>
      </c>
      <c r="D4" s="241"/>
      <c r="E4" s="241"/>
      <c r="F4" s="242"/>
      <c r="G4" s="243" t="s">
        <v>5</v>
      </c>
      <c r="H4" s="244"/>
    </row>
    <row r="5" spans="1:8">
      <c r="A5" s="246"/>
      <c r="B5" s="47" t="s">
        <v>56</v>
      </c>
      <c r="C5" s="247" t="s">
        <v>9</v>
      </c>
      <c r="D5" s="247" t="s">
        <v>10</v>
      </c>
      <c r="E5" s="247" t="s">
        <v>11</v>
      </c>
      <c r="F5" s="172" t="s">
        <v>12</v>
      </c>
      <c r="G5" s="247" t="s">
        <v>13</v>
      </c>
      <c r="H5" s="249" t="s">
        <v>14</v>
      </c>
    </row>
    <row r="6" spans="1:8">
      <c r="A6" s="246"/>
      <c r="B6" s="174" t="s">
        <v>16</v>
      </c>
      <c r="C6" s="248"/>
      <c r="D6" s="248"/>
      <c r="E6" s="248"/>
      <c r="F6" s="173" t="s">
        <v>17</v>
      </c>
      <c r="G6" s="248"/>
      <c r="H6" s="250"/>
    </row>
    <row r="7" spans="1:8">
      <c r="A7" s="246" t="s">
        <v>57</v>
      </c>
      <c r="B7" s="48" t="s">
        <v>19</v>
      </c>
      <c r="C7" s="71">
        <v>13.294862999999992</v>
      </c>
      <c r="D7" s="71">
        <v>78.375090999999998</v>
      </c>
      <c r="E7" s="71">
        <v>58.873691999999998</v>
      </c>
      <c r="F7" s="12">
        <f t="shared" ref="F7:F27" si="0">(D7-E7)/E7*100</f>
        <v>33.124131233352919</v>
      </c>
      <c r="G7" s="72">
        <v>935</v>
      </c>
      <c r="H7" s="108">
        <v>100419.15</v>
      </c>
    </row>
    <row r="8" spans="1:8" ht="14.25" thickBot="1">
      <c r="A8" s="251"/>
      <c r="B8" s="50" t="s">
        <v>20</v>
      </c>
      <c r="C8" s="71">
        <v>4.9457589999999989</v>
      </c>
      <c r="D8" s="72">
        <v>36.258530999999998</v>
      </c>
      <c r="E8" s="72">
        <v>26.038747000000001</v>
      </c>
      <c r="F8" s="12">
        <f t="shared" si="0"/>
        <v>39.248370898952999</v>
      </c>
      <c r="G8" s="72">
        <v>513</v>
      </c>
      <c r="H8" s="108">
        <v>10260</v>
      </c>
    </row>
    <row r="9" spans="1:8" ht="14.25" thickTop="1">
      <c r="A9" s="252" t="s">
        <v>58</v>
      </c>
      <c r="B9" s="53" t="s">
        <v>19</v>
      </c>
      <c r="C9" s="19">
        <v>14.79</v>
      </c>
      <c r="D9" s="19">
        <v>92.63</v>
      </c>
      <c r="E9" s="19">
        <v>83.55</v>
      </c>
      <c r="F9" s="12">
        <f t="shared" si="0"/>
        <v>10.867743865948531</v>
      </c>
      <c r="G9" s="20">
        <v>961</v>
      </c>
      <c r="H9" s="54">
        <v>114017.98</v>
      </c>
    </row>
    <row r="10" spans="1:8" ht="14.25" thickBot="1">
      <c r="A10" s="251"/>
      <c r="B10" s="50" t="s">
        <v>20</v>
      </c>
      <c r="C10" s="20">
        <v>5.83</v>
      </c>
      <c r="D10" s="20">
        <v>38.71</v>
      </c>
      <c r="E10" s="20">
        <v>34.450000000000003</v>
      </c>
      <c r="F10" s="12">
        <f t="shared" si="0"/>
        <v>12.365747460087077</v>
      </c>
      <c r="G10" s="20">
        <v>506</v>
      </c>
      <c r="H10" s="54">
        <v>9976</v>
      </c>
    </row>
    <row r="11" spans="1:8" ht="14.25" thickTop="1">
      <c r="A11" s="252" t="s">
        <v>59</v>
      </c>
      <c r="B11" s="174" t="s">
        <v>19</v>
      </c>
      <c r="C11" s="101">
        <v>15.312227</v>
      </c>
      <c r="D11" s="101">
        <v>56.068668000000002</v>
      </c>
      <c r="E11" s="100">
        <v>32.428237000000003</v>
      </c>
      <c r="F11" s="12">
        <f t="shared" si="0"/>
        <v>72.900759298138823</v>
      </c>
      <c r="G11" s="71">
        <v>726</v>
      </c>
      <c r="H11" s="102">
        <v>41730.803503999996</v>
      </c>
    </row>
    <row r="12" spans="1:8" ht="14.25" thickBot="1">
      <c r="A12" s="251"/>
      <c r="B12" s="50" t="s">
        <v>20</v>
      </c>
      <c r="C12" s="101">
        <v>13.065276000000004</v>
      </c>
      <c r="D12" s="101">
        <v>47.919259000000004</v>
      </c>
      <c r="E12" s="100">
        <v>25.792487000000001</v>
      </c>
      <c r="F12" s="12">
        <f t="shared" si="0"/>
        <v>85.787663671207824</v>
      </c>
      <c r="G12" s="103">
        <v>638</v>
      </c>
      <c r="H12" s="104">
        <v>12760</v>
      </c>
    </row>
    <row r="13" spans="1:8" ht="14.25" thickTop="1">
      <c r="A13" s="253" t="s">
        <v>60</v>
      </c>
      <c r="B13" s="56" t="s">
        <v>19</v>
      </c>
      <c r="C13" s="32">
        <v>10.029999999999999</v>
      </c>
      <c r="D13" s="32">
        <v>103.393196</v>
      </c>
      <c r="E13" s="32">
        <v>36.1</v>
      </c>
      <c r="F13" s="12">
        <f t="shared" si="0"/>
        <v>186.40774515235455</v>
      </c>
      <c r="G13" s="32">
        <v>1072</v>
      </c>
      <c r="H13" s="55">
        <v>121715.66718999999</v>
      </c>
    </row>
    <row r="14" spans="1:8" ht="14.25" thickBot="1">
      <c r="A14" s="254"/>
      <c r="B14" s="50" t="s">
        <v>20</v>
      </c>
      <c r="C14" s="16">
        <v>4.76</v>
      </c>
      <c r="D14" s="16">
        <v>40.329515999999998</v>
      </c>
      <c r="E14" s="16">
        <v>12.78</v>
      </c>
      <c r="F14" s="12">
        <f t="shared" si="0"/>
        <v>215.56741784037555</v>
      </c>
      <c r="G14" s="16">
        <v>565</v>
      </c>
      <c r="H14" s="52">
        <v>11280</v>
      </c>
    </row>
    <row r="15" spans="1:8" ht="14.25" thickTop="1">
      <c r="A15" s="252" t="s">
        <v>61</v>
      </c>
      <c r="B15" s="174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51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53" t="s">
        <v>62</v>
      </c>
      <c r="B17" s="174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53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55" t="s">
        <v>63</v>
      </c>
      <c r="B19" s="56" t="s">
        <v>19</v>
      </c>
      <c r="C19" s="32">
        <v>42</v>
      </c>
      <c r="D19" s="32">
        <v>259</v>
      </c>
      <c r="E19" s="32">
        <v>278</v>
      </c>
      <c r="F19" s="12">
        <f t="shared" si="0"/>
        <v>-6.8345323741007196</v>
      </c>
      <c r="G19" s="31">
        <v>2431</v>
      </c>
      <c r="H19" s="55">
        <v>297364</v>
      </c>
    </row>
    <row r="20" spans="1:8" ht="14.25" thickBot="1">
      <c r="A20" s="254"/>
      <c r="B20" s="50" t="s">
        <v>20</v>
      </c>
      <c r="C20" s="51">
        <v>15</v>
      </c>
      <c r="D20" s="51">
        <v>83</v>
      </c>
      <c r="E20" s="51">
        <v>62</v>
      </c>
      <c r="F20" s="12">
        <f t="shared" si="0"/>
        <v>33.87096774193548</v>
      </c>
      <c r="G20" s="16">
        <v>1027</v>
      </c>
      <c r="H20" s="177">
        <v>20540</v>
      </c>
    </row>
    <row r="21" spans="1:8" ht="14.25" thickTop="1">
      <c r="A21" s="252" t="s">
        <v>64</v>
      </c>
      <c r="B21" s="174" t="s">
        <v>19</v>
      </c>
      <c r="C21" s="71">
        <v>0</v>
      </c>
      <c r="D21" s="106">
        <v>0</v>
      </c>
      <c r="E21" s="106">
        <v>61.08</v>
      </c>
      <c r="F21" s="12">
        <f t="shared" si="0"/>
        <v>-100</v>
      </c>
      <c r="G21" s="72">
        <v>0</v>
      </c>
      <c r="H21" s="108">
        <v>0</v>
      </c>
    </row>
    <row r="22" spans="1:8" ht="14.25" thickBot="1">
      <c r="A22" s="251"/>
      <c r="B22" s="50" t="s">
        <v>20</v>
      </c>
      <c r="C22" s="72">
        <v>0</v>
      </c>
      <c r="D22" s="107">
        <v>0</v>
      </c>
      <c r="E22" s="107">
        <v>11.86</v>
      </c>
      <c r="F22" s="12">
        <f t="shared" si="0"/>
        <v>-100</v>
      </c>
      <c r="G22" s="72">
        <v>0</v>
      </c>
      <c r="H22" s="108">
        <v>0</v>
      </c>
    </row>
    <row r="23" spans="1:8" ht="14.25" thickTop="1">
      <c r="A23" s="253" t="s">
        <v>65</v>
      </c>
      <c r="B23" s="174" t="s">
        <v>19</v>
      </c>
      <c r="C23" s="32">
        <v>0</v>
      </c>
      <c r="D23" s="32">
        <v>15.657473</v>
      </c>
      <c r="E23" s="32">
        <v>0.88305100000000003</v>
      </c>
      <c r="F23" s="12">
        <f t="shared" si="0"/>
        <v>1673.1108395777819</v>
      </c>
      <c r="G23" s="32">
        <v>167</v>
      </c>
      <c r="H23" s="55">
        <v>20445.119515999999</v>
      </c>
    </row>
    <row r="24" spans="1:8" ht="14.25" thickBot="1">
      <c r="A24" s="254"/>
      <c r="B24" s="50" t="s">
        <v>20</v>
      </c>
      <c r="C24" s="51">
        <v>0</v>
      </c>
      <c r="D24" s="51">
        <v>6.1735930000000003</v>
      </c>
      <c r="E24" s="51">
        <v>0.24498600000000001</v>
      </c>
      <c r="F24" s="12">
        <f t="shared" si="0"/>
        <v>2419.9778762868082</v>
      </c>
      <c r="G24" s="51">
        <v>86</v>
      </c>
      <c r="H24" s="52">
        <v>1720</v>
      </c>
    </row>
    <row r="25" spans="1:8" ht="14.25" thickTop="1">
      <c r="A25" s="252" t="s">
        <v>50</v>
      </c>
      <c r="B25" s="56" t="s">
        <v>19</v>
      </c>
      <c r="C25" s="32">
        <f t="shared" ref="C25:E26" si="1">+C7+C9+C11+C13+C15+C17+C19+C21+C23</f>
        <v>95.427089999999993</v>
      </c>
      <c r="D25" s="32">
        <f t="shared" si="1"/>
        <v>605.12442799999997</v>
      </c>
      <c r="E25" s="32">
        <f t="shared" si="1"/>
        <v>550.91498000000001</v>
      </c>
      <c r="F25" s="26">
        <f t="shared" si="0"/>
        <v>9.8398936256915626</v>
      </c>
      <c r="G25" s="32">
        <f>+G7+G9+G11+G13+G15+G17+G19+G21+G23</f>
        <v>6292</v>
      </c>
      <c r="H25" s="32">
        <f>+H7+H9+H11+H13+H15+H17+H19+H21+H23</f>
        <v>695692.72021000006</v>
      </c>
    </row>
    <row r="26" spans="1:8">
      <c r="A26" s="246"/>
      <c r="B26" s="48" t="s">
        <v>20</v>
      </c>
      <c r="C26" s="32">
        <f t="shared" si="1"/>
        <v>43.601035000000003</v>
      </c>
      <c r="D26" s="32">
        <f t="shared" si="1"/>
        <v>252.39089900000002</v>
      </c>
      <c r="E26" s="32">
        <f t="shared" si="1"/>
        <v>173.16622000000004</v>
      </c>
      <c r="F26" s="12">
        <f t="shared" si="0"/>
        <v>45.750654486769974</v>
      </c>
      <c r="G26" s="32">
        <f>+G8+G10+G12+G14+G16+G18+G20+G22+G24</f>
        <v>3335</v>
      </c>
      <c r="H26" s="32">
        <f>+H8+H10+H12+H14+H16+H18+H20+H22+H24</f>
        <v>66536</v>
      </c>
    </row>
    <row r="27" spans="1:8" ht="14.25" thickBot="1">
      <c r="A27" s="251"/>
      <c r="B27" s="50" t="s">
        <v>49</v>
      </c>
      <c r="C27" s="16">
        <f>+C25</f>
        <v>95.427089999999993</v>
      </c>
      <c r="D27" s="16">
        <f>+D25</f>
        <v>605.12442799999997</v>
      </c>
      <c r="E27" s="16">
        <f>+E25</f>
        <v>550.91498000000001</v>
      </c>
      <c r="F27" s="17">
        <f t="shared" si="0"/>
        <v>9.8398936256915626</v>
      </c>
      <c r="G27" s="16">
        <f>+G25</f>
        <v>6292</v>
      </c>
      <c r="H27" s="16">
        <f>+H25</f>
        <v>695692.72021000006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561" activePane="bottomRight" state="frozen"/>
      <selection pane="topRight"/>
      <selection pane="bottomLeft"/>
      <selection pane="bottomRight" activeCell="D464" sqref="D464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12.1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:14" ht="14.25" thickBot="1">
      <c r="A3" s="277" t="s">
        <v>123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13.5" customHeight="1">
      <c r="A4" s="220" t="s">
        <v>96</v>
      </c>
      <c r="B4" s="9" t="s">
        <v>3</v>
      </c>
      <c r="C4" s="263" t="s">
        <v>4</v>
      </c>
      <c r="D4" s="264"/>
      <c r="E4" s="264"/>
      <c r="F4" s="265"/>
      <c r="G4" s="226" t="s">
        <v>5</v>
      </c>
      <c r="H4" s="265"/>
      <c r="I4" s="226" t="s">
        <v>6</v>
      </c>
      <c r="J4" s="266"/>
      <c r="K4" s="266"/>
      <c r="L4" s="266"/>
      <c r="M4" s="266"/>
      <c r="N4" s="278" t="s">
        <v>7</v>
      </c>
    </row>
    <row r="5" spans="1:14">
      <c r="A5" s="221"/>
      <c r="B5" s="10" t="s">
        <v>8</v>
      </c>
      <c r="C5" s="270" t="s">
        <v>9</v>
      </c>
      <c r="D5" s="270" t="s">
        <v>10</v>
      </c>
      <c r="E5" s="270" t="s">
        <v>11</v>
      </c>
      <c r="F5" s="198" t="s">
        <v>12</v>
      </c>
      <c r="G5" s="270" t="s">
        <v>13</v>
      </c>
      <c r="H5" s="270" t="s">
        <v>14</v>
      </c>
      <c r="I5" s="197" t="s">
        <v>13</v>
      </c>
      <c r="J5" s="267" t="s">
        <v>15</v>
      </c>
      <c r="K5" s="268"/>
      <c r="L5" s="269"/>
      <c r="M5" s="198" t="s">
        <v>12</v>
      </c>
      <c r="N5" s="279"/>
    </row>
    <row r="6" spans="1:14">
      <c r="A6" s="231"/>
      <c r="B6" s="10" t="s">
        <v>16</v>
      </c>
      <c r="C6" s="271"/>
      <c r="D6" s="271"/>
      <c r="E6" s="271"/>
      <c r="F6" s="199" t="s">
        <v>17</v>
      </c>
      <c r="G6" s="272"/>
      <c r="H6" s="272"/>
      <c r="I6" s="24" t="s">
        <v>18</v>
      </c>
      <c r="J6" s="198" t="s">
        <v>9</v>
      </c>
      <c r="K6" s="25" t="s">
        <v>10</v>
      </c>
      <c r="L6" s="97" t="s">
        <v>11</v>
      </c>
      <c r="M6" s="199" t="s">
        <v>17</v>
      </c>
      <c r="N6" s="178" t="s">
        <v>17</v>
      </c>
    </row>
    <row r="7" spans="1:14">
      <c r="A7" s="273" t="s">
        <v>2</v>
      </c>
      <c r="B7" s="197" t="s">
        <v>19</v>
      </c>
      <c r="C7" s="71">
        <v>1102.8942010000001</v>
      </c>
      <c r="D7" s="71">
        <v>8794.81</v>
      </c>
      <c r="E7" s="71">
        <v>8028.0735789999999</v>
      </c>
      <c r="F7" s="31">
        <f t="shared" ref="F7:F23" si="0">(D7-E7)/E7*100</f>
        <v>9.5506900062007958</v>
      </c>
      <c r="G7" s="75">
        <v>65387</v>
      </c>
      <c r="H7" s="75">
        <v>7301879.3499999996</v>
      </c>
      <c r="I7" s="75">
        <v>8160</v>
      </c>
      <c r="J7" s="72">
        <v>923.97128500000053</v>
      </c>
      <c r="K7" s="72">
        <v>6665.18</v>
      </c>
      <c r="L7" s="72">
        <v>4868.7794989999993</v>
      </c>
      <c r="M7" s="32">
        <f t="shared" ref="M7:M14" si="1">(K7-L7)/L7*100</f>
        <v>36.896320759010848</v>
      </c>
      <c r="N7" s="109">
        <f t="shared" ref="N7:N19" si="2">D7/D202*100</f>
        <v>40.977082231297402</v>
      </c>
    </row>
    <row r="8" spans="1:14">
      <c r="A8" s="274"/>
      <c r="B8" s="197" t="s">
        <v>20</v>
      </c>
      <c r="C8" s="71">
        <v>372.32033700000011</v>
      </c>
      <c r="D8" s="71">
        <v>2843.95</v>
      </c>
      <c r="E8" s="71">
        <v>2721.3371460000003</v>
      </c>
      <c r="F8" s="31">
        <f t="shared" si="0"/>
        <v>4.5056105664902244</v>
      </c>
      <c r="G8" s="75">
        <v>36744</v>
      </c>
      <c r="H8" s="75">
        <v>734880</v>
      </c>
      <c r="I8" s="75">
        <v>4538</v>
      </c>
      <c r="J8" s="72">
        <v>410.11805199999981</v>
      </c>
      <c r="K8" s="72">
        <v>2811.44</v>
      </c>
      <c r="L8" s="72">
        <v>1901.0189950000004</v>
      </c>
      <c r="M8" s="31">
        <f t="shared" si="1"/>
        <v>47.891210313761199</v>
      </c>
      <c r="N8" s="109">
        <f t="shared" si="2"/>
        <v>41.220606281306985</v>
      </c>
    </row>
    <row r="9" spans="1:14">
      <c r="A9" s="274"/>
      <c r="B9" s="197" t="s">
        <v>21</v>
      </c>
      <c r="C9" s="71">
        <v>118.43951000000004</v>
      </c>
      <c r="D9" s="71">
        <v>929.69</v>
      </c>
      <c r="E9" s="71">
        <v>743.22072600000001</v>
      </c>
      <c r="F9" s="31">
        <f t="shared" si="0"/>
        <v>25.08935333431485</v>
      </c>
      <c r="G9" s="75">
        <v>687</v>
      </c>
      <c r="H9" s="75">
        <v>741511.11</v>
      </c>
      <c r="I9" s="75">
        <v>114</v>
      </c>
      <c r="J9" s="72">
        <v>8.0370049999999935</v>
      </c>
      <c r="K9" s="72">
        <v>202.35</v>
      </c>
      <c r="L9" s="72">
        <v>300.190225</v>
      </c>
      <c r="M9" s="31">
        <f t="shared" si="1"/>
        <v>-32.592741818958295</v>
      </c>
      <c r="N9" s="109">
        <f t="shared" si="2"/>
        <v>71.441832314332245</v>
      </c>
    </row>
    <row r="10" spans="1:14">
      <c r="A10" s="274"/>
      <c r="B10" s="197" t="s">
        <v>22</v>
      </c>
      <c r="C10" s="71">
        <v>50.007250999999997</v>
      </c>
      <c r="D10" s="71">
        <v>557.1</v>
      </c>
      <c r="E10" s="71">
        <v>210.75680800000001</v>
      </c>
      <c r="F10" s="31">
        <f t="shared" si="0"/>
        <v>164.33309807956476</v>
      </c>
      <c r="G10" s="75">
        <v>43923</v>
      </c>
      <c r="H10" s="75">
        <v>153302.96</v>
      </c>
      <c r="I10" s="75">
        <v>490</v>
      </c>
      <c r="J10" s="72">
        <v>2.7739000000000047</v>
      </c>
      <c r="K10" s="72">
        <v>58.2</v>
      </c>
      <c r="L10" s="72">
        <v>97.327519999999993</v>
      </c>
      <c r="M10" s="31">
        <f t="shared" si="1"/>
        <v>-40.201907949570682</v>
      </c>
      <c r="N10" s="109">
        <f t="shared" si="2"/>
        <v>82.003822382011137</v>
      </c>
    </row>
    <row r="11" spans="1:14">
      <c r="A11" s="274"/>
      <c r="B11" s="197" t="s">
        <v>23</v>
      </c>
      <c r="C11" s="71">
        <v>3.0488509999999991</v>
      </c>
      <c r="D11" s="71">
        <v>35.69</v>
      </c>
      <c r="E11" s="71">
        <v>47.305306999999992</v>
      </c>
      <c r="F11" s="31">
        <f t="shared" si="0"/>
        <v>-24.553919499983365</v>
      </c>
      <c r="G11" s="75">
        <v>639</v>
      </c>
      <c r="H11" s="75">
        <v>5392.8</v>
      </c>
      <c r="I11" s="75">
        <v>16</v>
      </c>
      <c r="J11" s="72">
        <v>5.848645000000003</v>
      </c>
      <c r="K11" s="72">
        <v>19.420000000000002</v>
      </c>
      <c r="L11" s="72">
        <v>5.1346449999999999</v>
      </c>
      <c r="M11" s="31">
        <f t="shared" si="1"/>
        <v>278.21504699935446</v>
      </c>
      <c r="N11" s="109">
        <f t="shared" si="2"/>
        <v>54.344648871055959</v>
      </c>
    </row>
    <row r="12" spans="1:14">
      <c r="A12" s="274"/>
      <c r="B12" s="197" t="s">
        <v>24</v>
      </c>
      <c r="C12" s="71">
        <v>761.69651299999987</v>
      </c>
      <c r="D12" s="71">
        <v>3019.16</v>
      </c>
      <c r="E12" s="71">
        <v>2627.2341369999999</v>
      </c>
      <c r="F12" s="31">
        <f t="shared" si="0"/>
        <v>14.917812519272999</v>
      </c>
      <c r="G12" s="75">
        <v>3119</v>
      </c>
      <c r="H12" s="75">
        <v>1691349.15</v>
      </c>
      <c r="I12" s="75">
        <v>260</v>
      </c>
      <c r="J12" s="72">
        <v>2.1623809999999821</v>
      </c>
      <c r="K12" s="72">
        <v>620</v>
      </c>
      <c r="L12" s="72">
        <v>1273.7739680000002</v>
      </c>
      <c r="M12" s="31">
        <f t="shared" si="1"/>
        <v>-51.325744160599776</v>
      </c>
      <c r="N12" s="109">
        <f t="shared" si="2"/>
        <v>59.968277068246408</v>
      </c>
    </row>
    <row r="13" spans="1:14">
      <c r="A13" s="274"/>
      <c r="B13" s="197" t="s">
        <v>25</v>
      </c>
      <c r="C13" s="71">
        <v>3.1901959999995597</v>
      </c>
      <c r="D13" s="71">
        <v>4148.8999999999996</v>
      </c>
      <c r="E13" s="71">
        <v>3398.2124350000004</v>
      </c>
      <c r="F13" s="31">
        <f t="shared" si="0"/>
        <v>22.090660291518802</v>
      </c>
      <c r="G13" s="75">
        <v>1474</v>
      </c>
      <c r="H13" s="75">
        <v>72272.63</v>
      </c>
      <c r="I13" s="75">
        <v>567</v>
      </c>
      <c r="J13" s="72">
        <v>47.5419109999998</v>
      </c>
      <c r="K13" s="72">
        <v>2443</v>
      </c>
      <c r="L13" s="72">
        <v>1624.1739500000001</v>
      </c>
      <c r="M13" s="31">
        <f t="shared" si="1"/>
        <v>50.414923229128249</v>
      </c>
      <c r="N13" s="109">
        <f t="shared" si="2"/>
        <v>50.335107039713691</v>
      </c>
    </row>
    <row r="14" spans="1:14">
      <c r="A14" s="274"/>
      <c r="B14" s="197" t="s">
        <v>26</v>
      </c>
      <c r="C14" s="71">
        <v>211.194569</v>
      </c>
      <c r="D14" s="71">
        <v>987.48532299999999</v>
      </c>
      <c r="E14" s="71">
        <v>1388.207654</v>
      </c>
      <c r="F14" s="31">
        <f t="shared" si="0"/>
        <v>-28.866166372541848</v>
      </c>
      <c r="G14" s="75">
        <v>82562</v>
      </c>
      <c r="H14" s="75">
        <v>8351021</v>
      </c>
      <c r="I14" s="75">
        <v>1953</v>
      </c>
      <c r="J14" s="72">
        <v>86.824115999999947</v>
      </c>
      <c r="K14" s="72">
        <v>471.56241799999998</v>
      </c>
      <c r="L14" s="72">
        <v>286.39683300000002</v>
      </c>
      <c r="M14" s="31">
        <f t="shared" si="1"/>
        <v>64.653502994566963</v>
      </c>
      <c r="N14" s="109">
        <f t="shared" si="2"/>
        <v>47.169004101658288</v>
      </c>
    </row>
    <row r="15" spans="1:14">
      <c r="A15" s="274"/>
      <c r="B15" s="197" t="s">
        <v>27</v>
      </c>
      <c r="C15" s="71">
        <v>16.37</v>
      </c>
      <c r="D15" s="71">
        <v>263.8</v>
      </c>
      <c r="E15" s="71">
        <v>200.450377</v>
      </c>
      <c r="F15" s="31">
        <f t="shared" si="0"/>
        <v>31.603643728741904</v>
      </c>
      <c r="G15" s="75">
        <v>126</v>
      </c>
      <c r="H15" s="75">
        <v>97648</v>
      </c>
      <c r="I15" s="75">
        <v>0</v>
      </c>
      <c r="J15" s="72"/>
      <c r="K15" s="87"/>
      <c r="L15" s="72"/>
      <c r="M15" s="31"/>
      <c r="N15" s="109">
        <f t="shared" si="2"/>
        <v>75.494442667485487</v>
      </c>
    </row>
    <row r="16" spans="1:14">
      <c r="A16" s="274"/>
      <c r="B16" s="14" t="s">
        <v>28</v>
      </c>
      <c r="C16" s="71">
        <v>3.1649999999956435E-3</v>
      </c>
      <c r="D16" s="71">
        <v>182.65</v>
      </c>
      <c r="E16" s="71">
        <v>122.61318799999999</v>
      </c>
      <c r="F16" s="31">
        <f t="shared" si="0"/>
        <v>48.964400142666555</v>
      </c>
      <c r="G16" s="75">
        <v>55</v>
      </c>
      <c r="H16" s="75">
        <v>36932.379999999997</v>
      </c>
      <c r="I16" s="75">
        <v>0</v>
      </c>
      <c r="J16" s="72"/>
      <c r="K16" s="72"/>
      <c r="L16" s="72"/>
      <c r="M16" s="31"/>
      <c r="N16" s="109">
        <f t="shared" si="2"/>
        <v>100</v>
      </c>
    </row>
    <row r="17" spans="1:14">
      <c r="A17" s="274"/>
      <c r="B17" s="14" t="s">
        <v>29</v>
      </c>
      <c r="C17" s="71">
        <v>16.246608999999999</v>
      </c>
      <c r="D17" s="71">
        <v>24.76</v>
      </c>
      <c r="E17" s="71">
        <v>2.804691</v>
      </c>
      <c r="F17" s="31">
        <f t="shared" si="0"/>
        <v>782.80669777882838</v>
      </c>
      <c r="G17" s="75">
        <v>4</v>
      </c>
      <c r="H17" s="75">
        <v>14335.17</v>
      </c>
      <c r="I17" s="75">
        <v>0</v>
      </c>
      <c r="J17" s="72"/>
      <c r="K17" s="72"/>
      <c r="L17" s="72"/>
      <c r="M17" s="31"/>
      <c r="N17" s="109">
        <f t="shared" si="2"/>
        <v>27.715217365826859</v>
      </c>
    </row>
    <row r="18" spans="1:14">
      <c r="A18" s="274"/>
      <c r="B18" s="14" t="s">
        <v>30</v>
      </c>
      <c r="C18" s="71">
        <v>0.12413799999999497</v>
      </c>
      <c r="D18" s="71">
        <v>55.746003999999999</v>
      </c>
      <c r="E18" s="71">
        <v>74.369526999999991</v>
      </c>
      <c r="F18" s="31">
        <f t="shared" si="0"/>
        <v>-25.041873669574361</v>
      </c>
      <c r="G18" s="75">
        <v>66</v>
      </c>
      <c r="H18" s="75">
        <v>46280.6</v>
      </c>
      <c r="I18" s="75">
        <v>0</v>
      </c>
      <c r="J18" s="72"/>
      <c r="K18" s="72"/>
      <c r="L18" s="72"/>
      <c r="M18" s="31"/>
      <c r="N18" s="109">
        <f t="shared" si="2"/>
        <v>73.715317035742629</v>
      </c>
    </row>
    <row r="19" spans="1:14" ht="14.25" thickBot="1">
      <c r="A19" s="275"/>
      <c r="B19" s="15" t="s">
        <v>31</v>
      </c>
      <c r="C19" s="16">
        <f t="shared" ref="C19:L19" si="3">C7+C9+C10+C11+C12+C13+C14+C15</f>
        <v>2266.8410909999993</v>
      </c>
      <c r="D19" s="16">
        <f t="shared" si="3"/>
        <v>18736.635322999999</v>
      </c>
      <c r="E19" s="16">
        <f t="shared" si="3"/>
        <v>16643.461023000003</v>
      </c>
      <c r="F19" s="16">
        <f t="shared" si="0"/>
        <v>12.576556625496263</v>
      </c>
      <c r="G19" s="16">
        <f t="shared" si="3"/>
        <v>197917</v>
      </c>
      <c r="H19" s="16">
        <f t="shared" si="3"/>
        <v>18414377</v>
      </c>
      <c r="I19" s="16">
        <f t="shared" si="3"/>
        <v>11560</v>
      </c>
      <c r="J19" s="16">
        <f t="shared" si="3"/>
        <v>1077.1592430000003</v>
      </c>
      <c r="K19" s="16">
        <f t="shared" si="3"/>
        <v>10479.712418000001</v>
      </c>
      <c r="L19" s="16">
        <f t="shared" si="3"/>
        <v>8455.77664</v>
      </c>
      <c r="M19" s="16">
        <f t="shared" ref="M19:M22" si="4">(K19-L19)/L19*100</f>
        <v>23.935539740084725</v>
      </c>
      <c r="N19" s="110">
        <f t="shared" si="2"/>
        <v>47.761965707566553</v>
      </c>
    </row>
    <row r="20" spans="1:14" ht="15" thickTop="1" thickBot="1">
      <c r="A20" s="276" t="s">
        <v>32</v>
      </c>
      <c r="B20" s="18" t="s">
        <v>19</v>
      </c>
      <c r="C20" s="19">
        <v>289.79096600000003</v>
      </c>
      <c r="D20" s="19">
        <v>2402.9709809999999</v>
      </c>
      <c r="E20" s="19">
        <v>2393.3362929999998</v>
      </c>
      <c r="F20" s="111">
        <f t="shared" si="0"/>
        <v>0.4025630676382384</v>
      </c>
      <c r="G20" s="20">
        <v>11338</v>
      </c>
      <c r="H20" s="20">
        <v>1323201.6052000001</v>
      </c>
      <c r="I20" s="20">
        <v>2000</v>
      </c>
      <c r="J20" s="19">
        <v>180.63919000000001</v>
      </c>
      <c r="K20" s="20">
        <v>1988.1175659999999</v>
      </c>
      <c r="L20" s="20">
        <v>1377.658825</v>
      </c>
      <c r="M20" s="111">
        <f t="shared" si="4"/>
        <v>44.311314958549332</v>
      </c>
      <c r="N20" s="112">
        <f>D20/D202*100</f>
        <v>11.196005313117439</v>
      </c>
    </row>
    <row r="21" spans="1:14" ht="14.25" thickBot="1">
      <c r="A21" s="260"/>
      <c r="B21" s="197" t="s">
        <v>20</v>
      </c>
      <c r="C21" s="20">
        <v>76.693708000000001</v>
      </c>
      <c r="D21" s="20">
        <v>664.60554400000001</v>
      </c>
      <c r="E21" s="20">
        <v>669.698758</v>
      </c>
      <c r="F21" s="31">
        <f t="shared" si="0"/>
        <v>-0.76052313658314841</v>
      </c>
      <c r="G21" s="20">
        <v>5742</v>
      </c>
      <c r="H21" s="20">
        <v>114700</v>
      </c>
      <c r="I21" s="20">
        <v>1125</v>
      </c>
      <c r="J21" s="20">
        <v>55.615578999999997</v>
      </c>
      <c r="K21" s="20">
        <v>676.70442800000001</v>
      </c>
      <c r="L21" s="20">
        <v>357.06389899999999</v>
      </c>
      <c r="M21" s="31">
        <f t="shared" si="4"/>
        <v>89.519139261961627</v>
      </c>
      <c r="N21" s="109">
        <f>D21/D203*100</f>
        <v>9.6328850583160204</v>
      </c>
    </row>
    <row r="22" spans="1:14" ht="14.25" thickBot="1">
      <c r="A22" s="260"/>
      <c r="B22" s="197" t="s">
        <v>21</v>
      </c>
      <c r="C22" s="20"/>
      <c r="D22" s="20">
        <v>8.8362890000000007</v>
      </c>
      <c r="E22" s="20">
        <v>8.4603950000000001</v>
      </c>
      <c r="F22" s="31">
        <f t="shared" si="0"/>
        <v>4.4429840450711886</v>
      </c>
      <c r="G22" s="20">
        <v>6</v>
      </c>
      <c r="H22" s="20">
        <v>11887.939972</v>
      </c>
      <c r="I22" s="20">
        <v>2</v>
      </c>
      <c r="J22" s="20"/>
      <c r="K22" s="20">
        <v>0.84550000000000003</v>
      </c>
      <c r="L22" s="20"/>
      <c r="M22" s="31" t="e">
        <f t="shared" si="4"/>
        <v>#DIV/0!</v>
      </c>
      <c r="N22" s="109">
        <f>D22/D204*100</f>
        <v>0.6790227678247357</v>
      </c>
    </row>
    <row r="23" spans="1:14" ht="14.25" thickBot="1">
      <c r="A23" s="260"/>
      <c r="B23" s="197" t="s">
        <v>22</v>
      </c>
      <c r="C23" s="20">
        <v>6.2433649999999998</v>
      </c>
      <c r="D23" s="20">
        <v>59.749996000000003</v>
      </c>
      <c r="E23" s="20">
        <v>30.847604</v>
      </c>
      <c r="F23" s="31">
        <f t="shared" si="0"/>
        <v>93.694122888766344</v>
      </c>
      <c r="G23" s="20">
        <v>3135</v>
      </c>
      <c r="H23" s="20">
        <v>11200.254999999999</v>
      </c>
      <c r="I23" s="20"/>
      <c r="J23" s="20"/>
      <c r="K23" s="20"/>
      <c r="L23" s="20">
        <v>0.46800000000000003</v>
      </c>
      <c r="M23" s="31"/>
      <c r="N23" s="109">
        <f>D23/D205*100</f>
        <v>8.7950602392925425</v>
      </c>
    </row>
    <row r="24" spans="1:14" ht="14.25" thickBot="1">
      <c r="A24" s="260"/>
      <c r="B24" s="197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60"/>
      <c r="B25" s="197" t="s">
        <v>24</v>
      </c>
      <c r="C25" s="21">
        <v>0.518231</v>
      </c>
      <c r="D25" s="21">
        <v>11.563774</v>
      </c>
      <c r="E25" s="20">
        <v>6.0871399999999998</v>
      </c>
      <c r="F25" s="31">
        <f>(D25-E25)/E25*100</f>
        <v>89.97056088737898</v>
      </c>
      <c r="G25" s="20">
        <v>1315</v>
      </c>
      <c r="H25" s="20">
        <v>12288.7</v>
      </c>
      <c r="I25" s="20">
        <v>1</v>
      </c>
      <c r="J25" s="21"/>
      <c r="K25" s="20"/>
      <c r="L25" s="20">
        <v>22.066537</v>
      </c>
      <c r="M25" s="31">
        <f>(K25-L25)/L25*100</f>
        <v>-100</v>
      </c>
      <c r="N25" s="109">
        <f>D25/D207*100</f>
        <v>0.22968627140879722</v>
      </c>
    </row>
    <row r="26" spans="1:14" ht="14.25" thickBot="1">
      <c r="A26" s="260"/>
      <c r="B26" s="197" t="s">
        <v>25</v>
      </c>
      <c r="C26" s="22"/>
      <c r="D26" s="22">
        <v>9.6867400000000004</v>
      </c>
      <c r="E26" s="22">
        <v>7.2074199999999999</v>
      </c>
      <c r="F26" s="31"/>
      <c r="G26" s="22">
        <v>5</v>
      </c>
      <c r="H26" s="22">
        <v>484.33699999999999</v>
      </c>
      <c r="I26" s="22"/>
      <c r="J26" s="22"/>
      <c r="K26" s="22"/>
      <c r="L26" s="22"/>
      <c r="M26" s="31"/>
      <c r="N26" s="109"/>
    </row>
    <row r="27" spans="1:14" ht="14.25" thickBot="1">
      <c r="A27" s="260"/>
      <c r="B27" s="197" t="s">
        <v>26</v>
      </c>
      <c r="C27" s="20">
        <v>3.64</v>
      </c>
      <c r="D27" s="20">
        <v>59.11</v>
      </c>
      <c r="E27" s="20">
        <v>72.33</v>
      </c>
      <c r="F27" s="31">
        <f>(D27-E27)/E27*100</f>
        <v>-18.277339969583849</v>
      </c>
      <c r="G27" s="20">
        <v>18775</v>
      </c>
      <c r="H27" s="20">
        <v>2245507.4300000002</v>
      </c>
      <c r="I27" s="20">
        <v>42</v>
      </c>
      <c r="J27" s="20">
        <v>0.76881600000000105</v>
      </c>
      <c r="K27" s="20">
        <v>35.393782999999999</v>
      </c>
      <c r="L27" s="20">
        <v>22.140270000000001</v>
      </c>
      <c r="M27" s="31">
        <f>(K27-L27)/L27*100</f>
        <v>59.861568987189393</v>
      </c>
      <c r="N27" s="109">
        <f>D27/D209*100</f>
        <v>2.8234949598830861</v>
      </c>
    </row>
    <row r="28" spans="1:14" ht="14.25" thickBot="1">
      <c r="A28" s="260"/>
      <c r="B28" s="197" t="s">
        <v>27</v>
      </c>
      <c r="C28" s="20">
        <v>0.48952800000000002</v>
      </c>
      <c r="D28" s="20">
        <v>15.539623000000001</v>
      </c>
      <c r="E28" s="20">
        <v>3.8460380000000001</v>
      </c>
      <c r="F28" s="31"/>
      <c r="G28" s="20">
        <v>5</v>
      </c>
      <c r="H28" s="20">
        <v>5695.3959880000002</v>
      </c>
      <c r="I28" s="20"/>
      <c r="J28" s="20"/>
      <c r="K28" s="20"/>
      <c r="L28" s="20"/>
      <c r="M28" s="31"/>
      <c r="N28" s="109"/>
    </row>
    <row r="29" spans="1:14" ht="14.25" thickBot="1">
      <c r="A29" s="260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60"/>
      <c r="B30" s="14" t="s">
        <v>29</v>
      </c>
      <c r="C30" s="40">
        <v>0.48952800000000002</v>
      </c>
      <c r="D30" s="40">
        <v>15.539623000000001</v>
      </c>
      <c r="E30" s="40">
        <v>3.8460380000000001</v>
      </c>
      <c r="F30" s="31"/>
      <c r="G30" s="40">
        <v>5</v>
      </c>
      <c r="H30" s="40">
        <v>5695.3959880000002</v>
      </c>
      <c r="I30" s="40"/>
      <c r="J30" s="40"/>
      <c r="K30" s="40"/>
      <c r="L30" s="40"/>
      <c r="M30" s="31"/>
      <c r="N30" s="109"/>
    </row>
    <row r="31" spans="1:14" ht="14.25" thickBot="1">
      <c r="A31" s="260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61"/>
      <c r="B32" s="15" t="s">
        <v>31</v>
      </c>
      <c r="C32" s="16">
        <f t="shared" ref="C32:L32" si="5">C20+C22+C23+C24+C25+C26+C27+C28</f>
        <v>300.68209000000002</v>
      </c>
      <c r="D32" s="16">
        <f t="shared" si="5"/>
        <v>2567.4574030000003</v>
      </c>
      <c r="E32" s="16">
        <f t="shared" si="5"/>
        <v>2522.1148900000003</v>
      </c>
      <c r="F32" s="16">
        <f t="shared" ref="F32:F38" si="6">(D32-E32)/E32*100</f>
        <v>1.7977972843259353</v>
      </c>
      <c r="G32" s="16">
        <f t="shared" si="5"/>
        <v>34579</v>
      </c>
      <c r="H32" s="16">
        <f t="shared" si="5"/>
        <v>3610265.6631600005</v>
      </c>
      <c r="I32" s="16">
        <f t="shared" si="5"/>
        <v>2045</v>
      </c>
      <c r="J32" s="16">
        <f t="shared" si="5"/>
        <v>181.408006</v>
      </c>
      <c r="K32" s="16">
        <f t="shared" si="5"/>
        <v>2024.3568489999998</v>
      </c>
      <c r="L32" s="16">
        <f t="shared" si="5"/>
        <v>1422.3336320000001</v>
      </c>
      <c r="M32" s="16">
        <f t="shared" ref="M32:M38" si="7">(K32-L32)/L32*100</f>
        <v>42.3264418034938</v>
      </c>
      <c r="N32" s="110">
        <f>D32/D214*100</f>
        <v>6.5447616567097509</v>
      </c>
    </row>
    <row r="33" spans="1:14" ht="15" thickTop="1" thickBot="1">
      <c r="A33" s="262" t="s">
        <v>33</v>
      </c>
      <c r="B33" s="18" t="s">
        <v>19</v>
      </c>
      <c r="C33" s="105">
        <v>414.02855299999965</v>
      </c>
      <c r="D33" s="105">
        <v>4098.6402939999998</v>
      </c>
      <c r="E33" s="91">
        <v>3824.2618419999994</v>
      </c>
      <c r="F33" s="111">
        <f t="shared" si="6"/>
        <v>7.1746774498188355</v>
      </c>
      <c r="G33" s="72">
        <v>26706</v>
      </c>
      <c r="H33" s="72">
        <v>5377736.9691030029</v>
      </c>
      <c r="I33" s="72">
        <v>2134</v>
      </c>
      <c r="J33" s="72">
        <v>400</v>
      </c>
      <c r="K33" s="72">
        <v>2406</v>
      </c>
      <c r="L33" s="72">
        <v>2222</v>
      </c>
      <c r="M33" s="111">
        <f t="shared" si="7"/>
        <v>8.2808280828082808</v>
      </c>
      <c r="N33" s="112">
        <f t="shared" ref="N33:N38" si="8">D33/D202*100</f>
        <v>19.096526288088882</v>
      </c>
    </row>
    <row r="34" spans="1:14" ht="14.25" thickBot="1">
      <c r="A34" s="260"/>
      <c r="B34" s="197" t="s">
        <v>20</v>
      </c>
      <c r="C34" s="105">
        <v>125.11576800000034</v>
      </c>
      <c r="D34" s="105">
        <v>1225.3372910000003</v>
      </c>
      <c r="E34" s="91">
        <v>1153.6238059999998</v>
      </c>
      <c r="F34" s="31">
        <f t="shared" si="6"/>
        <v>6.2163666029617684</v>
      </c>
      <c r="G34" s="72">
        <v>13067</v>
      </c>
      <c r="H34" s="72">
        <v>261340</v>
      </c>
      <c r="I34" s="72">
        <v>1301</v>
      </c>
      <c r="J34" s="72">
        <v>130</v>
      </c>
      <c r="K34" s="72">
        <v>819</v>
      </c>
      <c r="L34" s="72">
        <v>648</v>
      </c>
      <c r="M34" s="31">
        <f t="shared" si="7"/>
        <v>26.388888888888889</v>
      </c>
      <c r="N34" s="109">
        <f t="shared" si="8"/>
        <v>17.760208876426905</v>
      </c>
    </row>
    <row r="35" spans="1:14" ht="14.25" thickBot="1">
      <c r="A35" s="260"/>
      <c r="B35" s="197" t="s">
        <v>21</v>
      </c>
      <c r="C35" s="105">
        <v>4.0804249999999627</v>
      </c>
      <c r="D35" s="105">
        <v>183.33664100000001</v>
      </c>
      <c r="E35" s="91">
        <v>173.86843099999999</v>
      </c>
      <c r="F35" s="31">
        <f t="shared" si="6"/>
        <v>5.4456176693743954</v>
      </c>
      <c r="G35" s="72">
        <v>1934</v>
      </c>
      <c r="H35" s="72">
        <v>423637.43407099973</v>
      </c>
      <c r="I35" s="72">
        <v>4</v>
      </c>
      <c r="J35" s="72">
        <v>2</v>
      </c>
      <c r="K35" s="72">
        <v>3</v>
      </c>
      <c r="L35" s="72">
        <v>4</v>
      </c>
      <c r="M35" s="31">
        <f t="shared" si="7"/>
        <v>-25</v>
      </c>
      <c r="N35" s="109">
        <f t="shared" si="8"/>
        <v>14.088465578198035</v>
      </c>
    </row>
    <row r="36" spans="1:14" ht="14.25" thickBot="1">
      <c r="A36" s="260"/>
      <c r="B36" s="197" t="s">
        <v>22</v>
      </c>
      <c r="C36" s="105">
        <v>0.46672799999999981</v>
      </c>
      <c r="D36" s="105">
        <v>23.828803999999998</v>
      </c>
      <c r="E36" s="91">
        <v>13.555653999999999</v>
      </c>
      <c r="F36" s="31">
        <f t="shared" si="6"/>
        <v>75.784982413980174</v>
      </c>
      <c r="G36" s="72">
        <v>730</v>
      </c>
      <c r="H36" s="72">
        <v>129994.64999999966</v>
      </c>
      <c r="I36" s="72">
        <v>12</v>
      </c>
      <c r="J36" s="72">
        <v>2</v>
      </c>
      <c r="K36" s="72">
        <v>4</v>
      </c>
      <c r="L36" s="72">
        <v>19</v>
      </c>
      <c r="M36" s="31">
        <f t="shared" si="7"/>
        <v>-78.94736842105263</v>
      </c>
      <c r="N36" s="109">
        <f t="shared" si="8"/>
        <v>3.5075444458656548</v>
      </c>
    </row>
    <row r="37" spans="1:14" ht="14.25" thickBot="1">
      <c r="A37" s="260"/>
      <c r="B37" s="197" t="s">
        <v>23</v>
      </c>
      <c r="C37" s="105">
        <v>0.99873900000000004</v>
      </c>
      <c r="D37" s="105">
        <v>1.357235</v>
      </c>
      <c r="E37" s="91">
        <v>8.422524000000001</v>
      </c>
      <c r="F37" s="31">
        <f t="shared" si="6"/>
        <v>-83.88564995481164</v>
      </c>
      <c r="G37" s="72">
        <v>609</v>
      </c>
      <c r="H37" s="72">
        <v>25083.325000000001</v>
      </c>
      <c r="I37" s="72">
        <v>1</v>
      </c>
      <c r="J37" s="72">
        <v>1</v>
      </c>
      <c r="K37" s="72">
        <v>1</v>
      </c>
      <c r="L37" s="72">
        <v>44</v>
      </c>
      <c r="M37" s="31">
        <f t="shared" si="7"/>
        <v>-97.727272727272734</v>
      </c>
      <c r="N37" s="109">
        <f t="shared" si="8"/>
        <v>2.0666421829786392</v>
      </c>
    </row>
    <row r="38" spans="1:14" ht="14.25" thickBot="1">
      <c r="A38" s="260"/>
      <c r="B38" s="197" t="s">
        <v>24</v>
      </c>
      <c r="C38" s="105">
        <v>203.93438399999991</v>
      </c>
      <c r="D38" s="105">
        <v>744.60730699999999</v>
      </c>
      <c r="E38" s="91">
        <v>493.46687300000002</v>
      </c>
      <c r="F38" s="31">
        <f t="shared" si="6"/>
        <v>50.8930685606529</v>
      </c>
      <c r="G38" s="72">
        <v>533</v>
      </c>
      <c r="H38" s="72">
        <v>500924.29999999964</v>
      </c>
      <c r="I38" s="72">
        <v>33</v>
      </c>
      <c r="J38" s="72">
        <v>5.3789720000000001</v>
      </c>
      <c r="K38" s="72">
        <v>58.105505000000001</v>
      </c>
      <c r="L38" s="72">
        <v>368</v>
      </c>
      <c r="M38" s="31">
        <f t="shared" si="7"/>
        <v>-84.210460597826085</v>
      </c>
      <c r="N38" s="109">
        <f t="shared" si="8"/>
        <v>14.789814813794836</v>
      </c>
    </row>
    <row r="39" spans="1:14" ht="14.25" thickBot="1">
      <c r="A39" s="260"/>
      <c r="B39" s="197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60"/>
      <c r="B40" s="197" t="s">
        <v>26</v>
      </c>
      <c r="C40" s="105">
        <v>47.614372000000628</v>
      </c>
      <c r="D40" s="105">
        <v>406.78701900000033</v>
      </c>
      <c r="E40" s="91">
        <v>366.66794400000049</v>
      </c>
      <c r="F40" s="31">
        <f>(D40-E40)/E40*100</f>
        <v>10.941527792786758</v>
      </c>
      <c r="G40" s="72">
        <v>13319</v>
      </c>
      <c r="H40" s="72">
        <v>10864607.249199772</v>
      </c>
      <c r="I40" s="74">
        <v>4</v>
      </c>
      <c r="J40" s="72">
        <v>30.1</v>
      </c>
      <c r="K40" s="74">
        <v>30.1</v>
      </c>
      <c r="L40" s="72">
        <v>18.3</v>
      </c>
      <c r="M40" s="31">
        <f>(K40-L40)/L40*100</f>
        <v>64.480874316939889</v>
      </c>
      <c r="N40" s="109">
        <f>D40/D209*100</f>
        <v>19.43091013182822</v>
      </c>
    </row>
    <row r="41" spans="1:14" ht="14.25" thickBot="1">
      <c r="A41" s="260"/>
      <c r="B41" s="197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60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60"/>
      <c r="B43" s="14" t="s">
        <v>29</v>
      </c>
      <c r="C43" s="105">
        <v>0</v>
      </c>
      <c r="D43" s="105"/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60"/>
      <c r="B44" s="14" t="s">
        <v>30</v>
      </c>
      <c r="C44" s="105">
        <v>0</v>
      </c>
      <c r="D44" s="105"/>
      <c r="E44" s="91">
        <v>0</v>
      </c>
      <c r="F44" s="31"/>
      <c r="G44" s="72">
        <v>20</v>
      </c>
      <c r="H44" s="72">
        <v>324.33004299999999</v>
      </c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61"/>
      <c r="B45" s="15" t="s">
        <v>31</v>
      </c>
      <c r="C45" s="16">
        <f t="shared" ref="C45:L45" si="9">C33+C35+C36+C37+C38+C39+C40+C41</f>
        <v>671.12320100000011</v>
      </c>
      <c r="D45" s="16">
        <f t="shared" si="9"/>
        <v>5458.5573000000004</v>
      </c>
      <c r="E45" s="16">
        <f t="shared" si="9"/>
        <v>4880.2432680000002</v>
      </c>
      <c r="F45" s="16">
        <f>(D45-E45)/E45*100</f>
        <v>11.850106649232721</v>
      </c>
      <c r="G45" s="16">
        <f t="shared" si="9"/>
        <v>43831</v>
      </c>
      <c r="H45" s="16">
        <f t="shared" si="9"/>
        <v>17321983.927373774</v>
      </c>
      <c r="I45" s="16">
        <f t="shared" si="9"/>
        <v>2188</v>
      </c>
      <c r="J45" s="16">
        <f t="shared" si="9"/>
        <v>440.478972</v>
      </c>
      <c r="K45" s="16">
        <f t="shared" si="9"/>
        <v>2502.2055049999999</v>
      </c>
      <c r="L45" s="16">
        <f t="shared" si="9"/>
        <v>2675.3</v>
      </c>
      <c r="M45" s="16">
        <f t="shared" ref="M45:M49" si="10">(K45-L45)/L45*100</f>
        <v>-6.470096624677617</v>
      </c>
      <c r="N45" s="110">
        <f>D45/D214*100</f>
        <v>13.914527452821426</v>
      </c>
    </row>
    <row r="46" spans="1:14" ht="14.25" thickTop="1">
      <c r="A46" s="262" t="s">
        <v>34</v>
      </c>
      <c r="B46" s="18" t="s">
        <v>19</v>
      </c>
      <c r="C46" s="121">
        <v>166.17527699999999</v>
      </c>
      <c r="D46" s="121">
        <v>1505.48164</v>
      </c>
      <c r="E46" s="121">
        <v>1405.7789290000001</v>
      </c>
      <c r="F46" s="111">
        <f>(D46-E46)/E46*100</f>
        <v>7.0923463812993246</v>
      </c>
      <c r="G46" s="122">
        <v>10233</v>
      </c>
      <c r="H46" s="122">
        <v>1024629.355384</v>
      </c>
      <c r="I46" s="122">
        <v>607</v>
      </c>
      <c r="J46" s="122">
        <v>166.132722</v>
      </c>
      <c r="K46" s="122">
        <v>1152.8472119999999</v>
      </c>
      <c r="L46" s="122">
        <v>793.66718900000001</v>
      </c>
      <c r="M46" s="111">
        <f t="shared" si="10"/>
        <v>45.255747998422031</v>
      </c>
      <c r="N46" s="112">
        <f>D46/D202*100</f>
        <v>7.014392006193253</v>
      </c>
    </row>
    <row r="47" spans="1:14">
      <c r="A47" s="276"/>
      <c r="B47" s="197" t="s">
        <v>20</v>
      </c>
      <c r="C47" s="122">
        <v>56.599572000000002</v>
      </c>
      <c r="D47" s="122">
        <v>507.31845399999997</v>
      </c>
      <c r="E47" s="122">
        <v>497.81038799999999</v>
      </c>
      <c r="F47" s="31">
        <f>(D47-E47)/E47*100</f>
        <v>1.9099774189525323</v>
      </c>
      <c r="G47" s="122">
        <v>5265</v>
      </c>
      <c r="H47" s="122">
        <v>105120</v>
      </c>
      <c r="I47" s="122">
        <v>271</v>
      </c>
      <c r="J47" s="122">
        <v>75.154551999999995</v>
      </c>
      <c r="K47" s="122">
        <v>502.813424</v>
      </c>
      <c r="L47" s="122">
        <v>304.60493400000001</v>
      </c>
      <c r="M47" s="31">
        <f t="shared" si="10"/>
        <v>65.070676104018716</v>
      </c>
      <c r="N47" s="109">
        <f>D47/D203*100</f>
        <v>7.3531441310766192</v>
      </c>
    </row>
    <row r="48" spans="1:14">
      <c r="A48" s="276"/>
      <c r="B48" s="197" t="s">
        <v>21</v>
      </c>
      <c r="C48" s="122">
        <v>3.3051620000000002</v>
      </c>
      <c r="D48" s="122">
        <v>76.502886000000004</v>
      </c>
      <c r="E48" s="122">
        <v>55.562078999999997</v>
      </c>
      <c r="F48" s="31">
        <f>(D48-E48)/E48*100</f>
        <v>37.689027079062335</v>
      </c>
      <c r="G48" s="122">
        <v>112</v>
      </c>
      <c r="H48" s="122">
        <v>49047.644482000003</v>
      </c>
      <c r="I48" s="122">
        <v>8</v>
      </c>
      <c r="J48" s="122">
        <v>1.1990000000000001</v>
      </c>
      <c r="K48" s="122">
        <v>35.97457</v>
      </c>
      <c r="L48" s="122">
        <v>21.7986</v>
      </c>
      <c r="M48" s="31">
        <f t="shared" si="10"/>
        <v>65.031561659923113</v>
      </c>
      <c r="N48" s="109">
        <f>D48/D204*100</f>
        <v>5.8788481678564635</v>
      </c>
    </row>
    <row r="49" spans="1:14">
      <c r="A49" s="276"/>
      <c r="B49" s="197" t="s">
        <v>22</v>
      </c>
      <c r="C49" s="122">
        <v>5.4934180000000001</v>
      </c>
      <c r="D49" s="122">
        <v>10.003522999999999</v>
      </c>
      <c r="E49" s="122">
        <v>3.5466120000000001</v>
      </c>
      <c r="F49" s="31">
        <f>(D49-E49)/E49*100</f>
        <v>182.05856744408467</v>
      </c>
      <c r="G49" s="122">
        <v>481</v>
      </c>
      <c r="H49" s="122">
        <v>224672.62</v>
      </c>
      <c r="I49" s="122">
        <v>2</v>
      </c>
      <c r="J49" s="122">
        <v>0.2</v>
      </c>
      <c r="K49" s="122">
        <v>0.68</v>
      </c>
      <c r="L49" s="122">
        <v>1.0549999999999999</v>
      </c>
      <c r="M49" s="31">
        <f t="shared" si="10"/>
        <v>-35.545023696682456</v>
      </c>
      <c r="N49" s="109">
        <f>D49/D205*100</f>
        <v>1.4724952850230895</v>
      </c>
    </row>
    <row r="50" spans="1:14">
      <c r="A50" s="276"/>
      <c r="B50" s="197" t="s">
        <v>23</v>
      </c>
      <c r="C50" s="122">
        <v>0.117925</v>
      </c>
      <c r="D50" s="122">
        <v>0.400945</v>
      </c>
      <c r="E50" s="122">
        <v>0.42924699999999999</v>
      </c>
      <c r="F50" s="31"/>
      <c r="G50" s="122">
        <v>85</v>
      </c>
      <c r="H50" s="122">
        <v>42.5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76"/>
      <c r="B51" s="197" t="s">
        <v>24</v>
      </c>
      <c r="C51" s="122">
        <v>38.139902999999997</v>
      </c>
      <c r="D51" s="122">
        <v>371.20111500000002</v>
      </c>
      <c r="E51" s="122">
        <v>120.566818</v>
      </c>
      <c r="F51" s="31">
        <f>(D51-E51)/E51*100</f>
        <v>207.8799964680166</v>
      </c>
      <c r="G51" s="122">
        <v>902</v>
      </c>
      <c r="H51" s="122">
        <v>279472.970524</v>
      </c>
      <c r="I51" s="122">
        <v>48</v>
      </c>
      <c r="J51" s="122">
        <v>0.50839999999999996</v>
      </c>
      <c r="K51" s="122">
        <v>42.123522999999999</v>
      </c>
      <c r="L51" s="122">
        <v>20.302114</v>
      </c>
      <c r="M51" s="31">
        <f>(K51-L51)/L51*100</f>
        <v>107.48343251348112</v>
      </c>
      <c r="N51" s="109">
        <f>D51/D207*100</f>
        <v>7.3730081586805607</v>
      </c>
    </row>
    <row r="52" spans="1:14">
      <c r="A52" s="276"/>
      <c r="B52" s="197" t="s">
        <v>25</v>
      </c>
      <c r="C52" s="124">
        <v>5.44591799999999</v>
      </c>
      <c r="D52" s="124">
        <v>2517.916984</v>
      </c>
      <c r="E52" s="124">
        <v>1859.625689</v>
      </c>
      <c r="F52" s="31">
        <f>(D52-E52)/E52*100</f>
        <v>35.399128915776124</v>
      </c>
      <c r="G52" s="124">
        <v>941</v>
      </c>
      <c r="H52" s="124">
        <v>61702.283519999997</v>
      </c>
      <c r="I52" s="124">
        <v>1071</v>
      </c>
      <c r="J52" s="124">
        <v>24.159807000000001</v>
      </c>
      <c r="K52" s="124">
        <v>718.71759399999996</v>
      </c>
      <c r="L52" s="124">
        <v>394.92511300000001</v>
      </c>
      <c r="M52" s="31">
        <f t="shared" ref="M52:M54" si="11">(K52-L52)/L52*100</f>
        <v>81.988323948393713</v>
      </c>
      <c r="N52" s="109">
        <f>D52/D208*100</f>
        <v>30.547764686242878</v>
      </c>
    </row>
    <row r="53" spans="1:14">
      <c r="A53" s="276"/>
      <c r="B53" s="197" t="s">
        <v>26</v>
      </c>
      <c r="C53" s="122">
        <v>15.42858</v>
      </c>
      <c r="D53" s="122">
        <v>125.28249</v>
      </c>
      <c r="E53" s="122">
        <v>72.886860999999996</v>
      </c>
      <c r="F53" s="31">
        <f>(D53-E53)/E53*100</f>
        <v>71.886247097402105</v>
      </c>
      <c r="G53" s="122">
        <v>2186</v>
      </c>
      <c r="H53" s="122">
        <v>732899.08</v>
      </c>
      <c r="I53" s="122">
        <v>13</v>
      </c>
      <c r="J53" s="122">
        <v>3.9120370000000002</v>
      </c>
      <c r="K53" s="122">
        <v>48.216842</v>
      </c>
      <c r="L53" s="122">
        <v>72.072159999999997</v>
      </c>
      <c r="M53" s="31">
        <f t="shared" si="11"/>
        <v>-33.099213343959718</v>
      </c>
      <c r="N53" s="109">
        <f>D53/D209*100</f>
        <v>5.9843423968296925</v>
      </c>
    </row>
    <row r="54" spans="1:14">
      <c r="A54" s="276"/>
      <c r="B54" s="197" t="s">
        <v>27</v>
      </c>
      <c r="C54" s="122">
        <v>0</v>
      </c>
      <c r="D54" s="122">
        <v>23.019100000000002</v>
      </c>
      <c r="E54" s="122">
        <v>44.794240000000002</v>
      </c>
      <c r="F54" s="31">
        <f>(D54-E54)/E54*100</f>
        <v>-48.611473260847823</v>
      </c>
      <c r="G54" s="122">
        <v>24</v>
      </c>
      <c r="H54" s="122">
        <v>5366.530162</v>
      </c>
      <c r="I54" s="122">
        <v>2</v>
      </c>
      <c r="J54" s="122">
        <v>0</v>
      </c>
      <c r="K54" s="122">
        <v>1.280886</v>
      </c>
      <c r="L54" s="122">
        <v>0.42304000000000003</v>
      </c>
      <c r="M54" s="31">
        <f t="shared" si="11"/>
        <v>202.78129727685322</v>
      </c>
      <c r="N54" s="109">
        <f>D54/D210*100</f>
        <v>6.587619883271854</v>
      </c>
    </row>
    <row r="55" spans="1:14">
      <c r="A55" s="276"/>
      <c r="B55" s="14" t="s">
        <v>28</v>
      </c>
      <c r="C55" s="123">
        <v>0</v>
      </c>
      <c r="D55" s="123">
        <v>0</v>
      </c>
      <c r="E55" s="123">
        <v>0</v>
      </c>
      <c r="F55" s="31"/>
      <c r="G55" s="123">
        <v>0</v>
      </c>
      <c r="H55" s="123">
        <v>0</v>
      </c>
      <c r="I55" s="123">
        <v>0</v>
      </c>
      <c r="J55" s="123">
        <v>0</v>
      </c>
      <c r="K55" s="123">
        <v>0</v>
      </c>
      <c r="L55" s="123">
        <v>0</v>
      </c>
      <c r="M55" s="31"/>
      <c r="N55" s="109"/>
    </row>
    <row r="56" spans="1:14">
      <c r="A56" s="276"/>
      <c r="B56" s="14" t="s">
        <v>29</v>
      </c>
      <c r="C56" s="123">
        <v>0</v>
      </c>
      <c r="D56" s="123">
        <v>20.7272</v>
      </c>
      <c r="E56" s="123">
        <v>8.9879979999999993</v>
      </c>
      <c r="F56" s="31">
        <f>(D56-E56)/E56*100</f>
        <v>130.60975313968697</v>
      </c>
      <c r="G56" s="123">
        <v>21</v>
      </c>
      <c r="H56" s="123">
        <v>5273.3340099999996</v>
      </c>
      <c r="I56" s="123">
        <v>2</v>
      </c>
      <c r="J56" s="123">
        <v>0</v>
      </c>
      <c r="K56" s="123">
        <v>1.048</v>
      </c>
      <c r="L56" s="123">
        <v>0.42304000000000003</v>
      </c>
      <c r="M56" s="31">
        <f>(K56-L56)/L56*100</f>
        <v>147.7307110438729</v>
      </c>
      <c r="N56" s="109">
        <f>D56/D212*100</f>
        <v>23.201084547050343</v>
      </c>
    </row>
    <row r="57" spans="1:14">
      <c r="A57" s="276"/>
      <c r="B57" s="14" t="s">
        <v>30</v>
      </c>
      <c r="C57" s="123">
        <v>0</v>
      </c>
      <c r="D57" s="123">
        <v>2.2919</v>
      </c>
      <c r="E57" s="123">
        <v>35.806241999999997</v>
      </c>
      <c r="F57" s="31"/>
      <c r="G57" s="123">
        <v>3</v>
      </c>
      <c r="H57" s="123">
        <v>93.196151999999998</v>
      </c>
      <c r="I57" s="123">
        <v>0</v>
      </c>
      <c r="J57" s="123">
        <v>0</v>
      </c>
      <c r="K57" s="123">
        <v>0.23288600000000001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58"/>
      <c r="B58" s="15" t="s">
        <v>31</v>
      </c>
      <c r="C58" s="16">
        <f t="shared" ref="C58:L58" si="12">C46+C48+C49+C50+C51+C52+C53+C54</f>
        <v>234.10618299999999</v>
      </c>
      <c r="D58" s="16">
        <f t="shared" si="12"/>
        <v>4629.8086830000002</v>
      </c>
      <c r="E58" s="16">
        <f t="shared" si="12"/>
        <v>3563.1904750000003</v>
      </c>
      <c r="F58" s="16">
        <f>(D58-E58)/E58*100</f>
        <v>29.934358420735276</v>
      </c>
      <c r="G58" s="16">
        <f t="shared" si="12"/>
        <v>14964</v>
      </c>
      <c r="H58" s="16">
        <f t="shared" si="12"/>
        <v>2377832.9840720003</v>
      </c>
      <c r="I58" s="16">
        <f t="shared" si="12"/>
        <v>1751</v>
      </c>
      <c r="J58" s="16">
        <f t="shared" si="12"/>
        <v>196.111966</v>
      </c>
      <c r="K58" s="16">
        <f t="shared" si="12"/>
        <v>1999.840627</v>
      </c>
      <c r="L58" s="16">
        <f t="shared" si="12"/>
        <v>1304.2432159999998</v>
      </c>
      <c r="M58" s="16">
        <f t="shared" ref="M58:M60" si="13">(K58-L58)/L58*100</f>
        <v>53.33341223988397</v>
      </c>
      <c r="N58" s="110">
        <f>D58/D214*100</f>
        <v>11.801946280002319</v>
      </c>
    </row>
    <row r="59" spans="1:14" ht="15" thickTop="1" thickBot="1">
      <c r="A59" s="260" t="s">
        <v>35</v>
      </c>
      <c r="B59" s="197" t="s">
        <v>19</v>
      </c>
      <c r="C59" s="67">
        <v>16.782937</v>
      </c>
      <c r="D59" s="67">
        <v>130.37356800000001</v>
      </c>
      <c r="E59" s="67">
        <v>120.07697400000001</v>
      </c>
      <c r="F59" s="31">
        <f>(D59-E59)/E59*100</f>
        <v>8.5749945697332439</v>
      </c>
      <c r="G59" s="68">
        <v>1087</v>
      </c>
      <c r="H59" s="68">
        <v>108767.602446</v>
      </c>
      <c r="I59" s="68">
        <v>106</v>
      </c>
      <c r="J59" s="68">
        <v>4.2624000000000004</v>
      </c>
      <c r="K59" s="68">
        <v>76.634701000000007</v>
      </c>
      <c r="L59" s="68">
        <v>25.227654999999999</v>
      </c>
      <c r="M59" s="31">
        <f t="shared" si="13"/>
        <v>203.7725900405726</v>
      </c>
      <c r="N59" s="109">
        <f>D59/D202*100</f>
        <v>0.60744102677870748</v>
      </c>
    </row>
    <row r="60" spans="1:14" ht="14.25" thickBot="1">
      <c r="A60" s="260"/>
      <c r="B60" s="197" t="s">
        <v>20</v>
      </c>
      <c r="C60" s="68">
        <v>5.4074559999999998</v>
      </c>
      <c r="D60" s="68">
        <v>43.291367000000001</v>
      </c>
      <c r="E60" s="68">
        <v>45.854396999999999</v>
      </c>
      <c r="F60" s="31">
        <f>(D60-E60)/E60*100</f>
        <v>-5.589496684472806</v>
      </c>
      <c r="G60" s="68">
        <v>533</v>
      </c>
      <c r="H60" s="68">
        <v>10640</v>
      </c>
      <c r="I60" s="68">
        <v>55</v>
      </c>
      <c r="J60" s="68">
        <v>1.0925</v>
      </c>
      <c r="K60" s="68">
        <v>58.160259000000003</v>
      </c>
      <c r="L60" s="68">
        <v>9.5136099999999999</v>
      </c>
      <c r="M60" s="31">
        <f t="shared" si="13"/>
        <v>511.33743132207439</v>
      </c>
      <c r="N60" s="109">
        <f>D60/D203*100</f>
        <v>0.62747108580902133</v>
      </c>
    </row>
    <row r="61" spans="1:14" ht="14.25" thickBot="1">
      <c r="A61" s="260"/>
      <c r="B61" s="197" t="s">
        <v>21</v>
      </c>
      <c r="C61" s="68"/>
      <c r="D61" s="68">
        <v>1.2158690000000001</v>
      </c>
      <c r="E61" s="68">
        <v>1.3</v>
      </c>
      <c r="F61" s="31">
        <f>(D61-E61)/E61*100</f>
        <v>-6.4716153846153812</v>
      </c>
      <c r="G61" s="68">
        <v>1</v>
      </c>
      <c r="H61" s="68">
        <v>546.11080000000004</v>
      </c>
      <c r="I61" s="68">
        <v>1</v>
      </c>
      <c r="J61" s="68"/>
      <c r="K61" s="68">
        <v>0.35025499999999998</v>
      </c>
      <c r="L61" s="68"/>
      <c r="M61" s="31"/>
      <c r="N61" s="109">
        <f>D61/D204*100</f>
        <v>9.3433197317594932E-2</v>
      </c>
    </row>
    <row r="62" spans="1:14" ht="14.25" thickBot="1">
      <c r="A62" s="260"/>
      <c r="B62" s="197" t="s">
        <v>22</v>
      </c>
      <c r="C62" s="68"/>
      <c r="D62" s="68"/>
      <c r="E62" s="68">
        <v>0.59906599999999999</v>
      </c>
      <c r="F62" s="31"/>
      <c r="G62" s="68"/>
      <c r="H62" s="68"/>
      <c r="I62" s="68"/>
      <c r="J62" s="68"/>
      <c r="K62" s="68"/>
      <c r="L62" s="68"/>
      <c r="M62" s="31"/>
      <c r="N62" s="109"/>
    </row>
    <row r="63" spans="1:14" ht="14.25" thickBot="1">
      <c r="A63" s="260"/>
      <c r="B63" s="197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60"/>
      <c r="B64" s="197" t="s">
        <v>24</v>
      </c>
      <c r="C64" s="68">
        <v>1.55</v>
      </c>
      <c r="D64" s="68">
        <v>55.518259</v>
      </c>
      <c r="E64" s="68">
        <v>43.135126</v>
      </c>
      <c r="F64" s="31">
        <f>(D64-E64)/E64*100</f>
        <v>28.707770553400032</v>
      </c>
      <c r="G64" s="68">
        <v>29</v>
      </c>
      <c r="H64" s="68">
        <v>62661.88</v>
      </c>
      <c r="I64" s="68">
        <v>3</v>
      </c>
      <c r="J64" s="68">
        <v>0.32678000000000001</v>
      </c>
      <c r="K64" s="68">
        <v>0.71718800000000005</v>
      </c>
      <c r="L64" s="68">
        <v>9.2230999999999994E-2</v>
      </c>
      <c r="M64" s="31"/>
      <c r="N64" s="109">
        <f>D64/D207*100</f>
        <v>1.1027353098407058</v>
      </c>
    </row>
    <row r="65" spans="1:14" ht="14.25" thickBot="1">
      <c r="A65" s="260"/>
      <c r="B65" s="197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60"/>
      <c r="B66" s="197" t="s">
        <v>26</v>
      </c>
      <c r="C66" s="68">
        <v>2.5890460000000002</v>
      </c>
      <c r="D66" s="70">
        <v>38.190767000000001</v>
      </c>
      <c r="E66" s="68">
        <v>21.050597</v>
      </c>
      <c r="F66" s="31">
        <f>(D66-E66)/E66*100</f>
        <v>81.423676487654959</v>
      </c>
      <c r="G66" s="68">
        <v>210</v>
      </c>
      <c r="H66" s="68">
        <v>100125.18</v>
      </c>
      <c r="I66" s="68">
        <v>17</v>
      </c>
      <c r="J66" s="68">
        <v>4.1399999999999999E-2</v>
      </c>
      <c r="K66" s="68">
        <v>5.225403</v>
      </c>
      <c r="L66" s="68">
        <v>2.8937490000000001</v>
      </c>
      <c r="M66" s="31">
        <f>(K66-L66)/L66*100</f>
        <v>80.575544043384539</v>
      </c>
      <c r="N66" s="109">
        <f>D66/D209*100</f>
        <v>1.8242503491552919</v>
      </c>
    </row>
    <row r="67" spans="1:14" ht="14.25" thickBot="1">
      <c r="A67" s="260"/>
      <c r="B67" s="197" t="s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60"/>
      <c r="B68" s="14" t="s">
        <v>28</v>
      </c>
      <c r="C68" s="34"/>
      <c r="D68" s="34"/>
      <c r="E68" s="34"/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60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60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61"/>
      <c r="B71" s="15" t="s">
        <v>31</v>
      </c>
      <c r="C71" s="16">
        <f t="shared" ref="C71:L71" si="14">C59+C61+C62+C63+C64+C65+C66+C67</f>
        <v>20.921983000000001</v>
      </c>
      <c r="D71" s="16">
        <f t="shared" si="14"/>
        <v>225.298463</v>
      </c>
      <c r="E71" s="16">
        <f t="shared" si="14"/>
        <v>186.16176300000001</v>
      </c>
      <c r="F71" s="16">
        <f t="shared" ref="F71:F77" si="15">(D71-E71)/E71*100</f>
        <v>21.02295303251935</v>
      </c>
      <c r="G71" s="16">
        <f t="shared" si="14"/>
        <v>1327</v>
      </c>
      <c r="H71" s="16">
        <f t="shared" si="14"/>
        <v>272100.773246</v>
      </c>
      <c r="I71" s="16">
        <f t="shared" si="14"/>
        <v>127</v>
      </c>
      <c r="J71" s="16">
        <f t="shared" si="14"/>
        <v>4.630580000000001</v>
      </c>
      <c r="K71" s="16">
        <f t="shared" si="14"/>
        <v>82.927547000000004</v>
      </c>
      <c r="L71" s="16">
        <f t="shared" si="14"/>
        <v>28.213635</v>
      </c>
      <c r="M71" s="16">
        <f t="shared" ref="M71:M74" si="16">(K71-L71)/L71*100</f>
        <v>193.92719867539225</v>
      </c>
      <c r="N71" s="110">
        <f>D71/D214*100</f>
        <v>0.57431322530808127</v>
      </c>
    </row>
    <row r="72" spans="1:14" ht="15" thickTop="1" thickBot="1">
      <c r="A72" s="262" t="s">
        <v>36</v>
      </c>
      <c r="B72" s="18" t="s">
        <v>19</v>
      </c>
      <c r="C72" s="32">
        <v>74.443098000000006</v>
      </c>
      <c r="D72" s="32">
        <v>611.93100200000003</v>
      </c>
      <c r="E72" s="32">
        <v>514.41892700000005</v>
      </c>
      <c r="F72" s="111">
        <f t="shared" si="15"/>
        <v>18.955771236620922</v>
      </c>
      <c r="G72" s="31">
        <v>5419</v>
      </c>
      <c r="H72" s="31">
        <v>487328.12077799998</v>
      </c>
      <c r="I72" s="33">
        <v>543</v>
      </c>
      <c r="J72" s="31">
        <v>34.036296</v>
      </c>
      <c r="K72" s="31">
        <v>366.754414</v>
      </c>
      <c r="L72" s="31">
        <v>239.59744499999999</v>
      </c>
      <c r="M72" s="111">
        <f t="shared" si="16"/>
        <v>53.071087214640379</v>
      </c>
      <c r="N72" s="112">
        <f t="shared" ref="N72:N77" si="17">D72/D202*100</f>
        <v>2.8511300401980506</v>
      </c>
    </row>
    <row r="73" spans="1:14" ht="14.25" thickBot="1">
      <c r="A73" s="260"/>
      <c r="B73" s="197" t="s">
        <v>20</v>
      </c>
      <c r="C73" s="31">
        <v>30.328285000000001</v>
      </c>
      <c r="D73" s="31">
        <v>248.98962900000001</v>
      </c>
      <c r="E73" s="31">
        <v>209.710342</v>
      </c>
      <c r="F73" s="31">
        <f t="shared" si="15"/>
        <v>18.730257471040705</v>
      </c>
      <c r="G73" s="31">
        <v>2898</v>
      </c>
      <c r="H73" s="31">
        <v>57960</v>
      </c>
      <c r="I73" s="33">
        <v>340</v>
      </c>
      <c r="J73" s="31">
        <v>20.558585000000001</v>
      </c>
      <c r="K73" s="31">
        <v>225.52397199999999</v>
      </c>
      <c r="L73" s="31">
        <v>89.835587000000004</v>
      </c>
      <c r="M73" s="31">
        <f t="shared" si="16"/>
        <v>151.0407952251706</v>
      </c>
      <c r="N73" s="109">
        <f t="shared" si="17"/>
        <v>3.6088902635903226</v>
      </c>
    </row>
    <row r="74" spans="1:14" ht="14.25" thickBot="1">
      <c r="A74" s="260"/>
      <c r="B74" s="197" t="s">
        <v>21</v>
      </c>
      <c r="C74" s="31">
        <v>0.33322099999999999</v>
      </c>
      <c r="D74" s="31">
        <v>3.5273099999999999</v>
      </c>
      <c r="E74" s="31">
        <v>4.0804229999999997</v>
      </c>
      <c r="F74" s="31">
        <f t="shared" si="15"/>
        <v>-13.555285812279752</v>
      </c>
      <c r="G74" s="31">
        <v>10</v>
      </c>
      <c r="H74" s="31">
        <v>98441.4</v>
      </c>
      <c r="I74" s="33">
        <v>0</v>
      </c>
      <c r="J74" s="31">
        <v>0</v>
      </c>
      <c r="K74" s="31">
        <v>0</v>
      </c>
      <c r="L74" s="31">
        <v>1.0835079999999999</v>
      </c>
      <c r="M74" s="31">
        <f t="shared" si="16"/>
        <v>-100</v>
      </c>
      <c r="N74" s="109">
        <f t="shared" si="17"/>
        <v>0.27105539431495146</v>
      </c>
    </row>
    <row r="75" spans="1:14" ht="14.25" thickBot="1">
      <c r="A75" s="260"/>
      <c r="B75" s="197" t="s">
        <v>22</v>
      </c>
      <c r="C75" s="31">
        <v>3.3964000000000001E-2</v>
      </c>
      <c r="D75" s="31">
        <v>0.79107400000000005</v>
      </c>
      <c r="E75" s="31">
        <v>1.064846</v>
      </c>
      <c r="F75" s="31">
        <f t="shared" si="15"/>
        <v>-25.710008771221371</v>
      </c>
      <c r="G75" s="31">
        <v>81</v>
      </c>
      <c r="H75" s="31">
        <v>3673.8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0.11644425020108971</v>
      </c>
    </row>
    <row r="76" spans="1:14" ht="14.25" thickBot="1">
      <c r="A76" s="260"/>
      <c r="B76" s="197" t="s">
        <v>23</v>
      </c>
      <c r="C76" s="31">
        <v>3.65559382</v>
      </c>
      <c r="D76" s="31">
        <v>26.500820319999999</v>
      </c>
      <c r="E76" s="31">
        <v>30.901422929999999</v>
      </c>
      <c r="F76" s="31">
        <f t="shared" si="15"/>
        <v>-14.240776613971931</v>
      </c>
      <c r="G76" s="31">
        <v>313</v>
      </c>
      <c r="H76" s="31">
        <v>241000.33690433999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40.352417346185057</v>
      </c>
    </row>
    <row r="77" spans="1:14" ht="14.25" thickBot="1">
      <c r="A77" s="260"/>
      <c r="B77" s="197" t="s">
        <v>24</v>
      </c>
      <c r="C77" s="31">
        <v>4.9100929999999998</v>
      </c>
      <c r="D77" s="31">
        <v>18.137499999999999</v>
      </c>
      <c r="E77" s="31">
        <v>15.128411</v>
      </c>
      <c r="F77" s="31">
        <f t="shared" si="15"/>
        <v>19.890317628202986</v>
      </c>
      <c r="G77" s="31">
        <v>70</v>
      </c>
      <c r="H77" s="31">
        <v>62368.795488000003</v>
      </c>
      <c r="I77" s="33">
        <v>5</v>
      </c>
      <c r="J77" s="31">
        <v>0</v>
      </c>
      <c r="K77" s="31">
        <v>0.30132199999999998</v>
      </c>
      <c r="L77" s="31">
        <v>9.8200760000000002</v>
      </c>
      <c r="M77" s="31">
        <f>(K77-L77)/L77*100</f>
        <v>-96.931571609018079</v>
      </c>
      <c r="N77" s="109">
        <f t="shared" si="17"/>
        <v>0.36025736473897352</v>
      </c>
    </row>
    <row r="78" spans="1:14" ht="14.25" thickBot="1">
      <c r="A78" s="260"/>
      <c r="B78" s="197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60"/>
      <c r="B79" s="197" t="s">
        <v>26</v>
      </c>
      <c r="C79" s="31">
        <v>43.077590000000001</v>
      </c>
      <c r="D79" s="31">
        <v>129.51302200000001</v>
      </c>
      <c r="E79" s="31">
        <v>142.89614700000001</v>
      </c>
      <c r="F79" s="31">
        <f>(D79-E79)/E79*100</f>
        <v>-9.365630411294438</v>
      </c>
      <c r="G79" s="31">
        <v>4433</v>
      </c>
      <c r="H79" s="31">
        <v>1191789.894664</v>
      </c>
      <c r="I79" s="33">
        <v>5553</v>
      </c>
      <c r="J79" s="31">
        <v>19.292598000000002</v>
      </c>
      <c r="K79" s="31">
        <v>106.78459100000001</v>
      </c>
      <c r="L79" s="31">
        <v>57.478707999999997</v>
      </c>
      <c r="M79" s="31">
        <f>(K79-L79)/L79*100</f>
        <v>85.781126117170231</v>
      </c>
      <c r="N79" s="109">
        <f>D79/D209*100</f>
        <v>6.1864213306754747</v>
      </c>
    </row>
    <row r="80" spans="1:14" ht="14.25" thickBot="1">
      <c r="A80" s="260"/>
      <c r="B80" s="197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60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60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60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61"/>
      <c r="B84" s="15" t="s">
        <v>31</v>
      </c>
      <c r="C84" s="16">
        <f t="shared" ref="C84:L84" si="18">C72+C74+C75+C76+C77+C78+C79+C80</f>
        <v>126.45355982000001</v>
      </c>
      <c r="D84" s="16">
        <f t="shared" si="18"/>
        <v>790.40072831999998</v>
      </c>
      <c r="E84" s="16">
        <f t="shared" si="18"/>
        <v>708.49017693000008</v>
      </c>
      <c r="F84" s="16">
        <f>(D84-E84)/E84*100</f>
        <v>11.561282577682483</v>
      </c>
      <c r="G84" s="16">
        <f t="shared" si="18"/>
        <v>10326</v>
      </c>
      <c r="H84" s="16">
        <f t="shared" si="18"/>
        <v>2084602.3478343401</v>
      </c>
      <c r="I84" s="16">
        <f t="shared" si="18"/>
        <v>6101</v>
      </c>
      <c r="J84" s="16">
        <f t="shared" si="18"/>
        <v>53.328894000000005</v>
      </c>
      <c r="K84" s="16">
        <f t="shared" si="18"/>
        <v>473.840327</v>
      </c>
      <c r="L84" s="16">
        <f t="shared" si="18"/>
        <v>307.979737</v>
      </c>
      <c r="M84" s="16">
        <f t="shared" ref="M84:M86" si="19">(K84-L84)/L84*100</f>
        <v>53.854383933057257</v>
      </c>
      <c r="N84" s="110">
        <f>D84/D214*100</f>
        <v>2.0148277334999647</v>
      </c>
    </row>
    <row r="85" spans="1:14" ht="14.25" thickTop="1">
      <c r="A85" s="276" t="s">
        <v>66</v>
      </c>
      <c r="B85" s="197" t="s">
        <v>19</v>
      </c>
      <c r="C85" s="71">
        <v>31.9</v>
      </c>
      <c r="D85" s="71">
        <v>249.58</v>
      </c>
      <c r="E85" s="71">
        <v>322.5</v>
      </c>
      <c r="F85" s="31">
        <f>(D85-E85)/E85*100</f>
        <v>-22.610852713178289</v>
      </c>
      <c r="G85" s="72">
        <v>1902</v>
      </c>
      <c r="H85" s="72">
        <v>178392.9</v>
      </c>
      <c r="I85" s="72">
        <v>224</v>
      </c>
      <c r="J85" s="72">
        <v>5.88</v>
      </c>
      <c r="K85" s="72">
        <v>207.82</v>
      </c>
      <c r="L85" s="72">
        <v>111.77</v>
      </c>
      <c r="M85" s="31">
        <f t="shared" si="19"/>
        <v>85.935403059855062</v>
      </c>
      <c r="N85" s="109">
        <f>D85/D202*100</f>
        <v>1.1628517481659304</v>
      </c>
    </row>
    <row r="86" spans="1:14">
      <c r="A86" s="276"/>
      <c r="B86" s="197" t="s">
        <v>20</v>
      </c>
      <c r="C86" s="72">
        <v>13.86</v>
      </c>
      <c r="D86" s="72">
        <v>105.38</v>
      </c>
      <c r="E86" s="72">
        <v>132.66999999999999</v>
      </c>
      <c r="F86" s="31">
        <f>(D86-E86)/E86*100</f>
        <v>-20.569834928770632</v>
      </c>
      <c r="G86" s="72">
        <v>991</v>
      </c>
      <c r="H86" s="72">
        <v>19860</v>
      </c>
      <c r="I86" s="72">
        <v>106</v>
      </c>
      <c r="J86" s="72">
        <v>4.0599999999999996</v>
      </c>
      <c r="K86" s="72">
        <v>135.51</v>
      </c>
      <c r="L86" s="72">
        <v>24.45</v>
      </c>
      <c r="M86" s="31">
        <f t="shared" si="19"/>
        <v>454.2331288343558</v>
      </c>
      <c r="N86" s="109">
        <f>D86/D203*100</f>
        <v>1.5273923556757785</v>
      </c>
    </row>
    <row r="87" spans="1:14">
      <c r="A87" s="276"/>
      <c r="B87" s="197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76"/>
      <c r="B88" s="197" t="s">
        <v>22</v>
      </c>
      <c r="C88" s="72"/>
      <c r="D88" s="72"/>
      <c r="E88" s="72"/>
      <c r="F88" s="31"/>
      <c r="G88" s="72"/>
      <c r="H88" s="72"/>
      <c r="I88" s="72"/>
      <c r="J88" s="72"/>
      <c r="K88" s="72"/>
      <c r="L88" s="72"/>
      <c r="M88" s="31"/>
      <c r="N88" s="109">
        <f>D88/D205*100</f>
        <v>0</v>
      </c>
    </row>
    <row r="89" spans="1:14">
      <c r="A89" s="276"/>
      <c r="B89" s="197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76"/>
      <c r="B90" s="197" t="s">
        <v>24</v>
      </c>
      <c r="C90" s="72">
        <v>0.74</v>
      </c>
      <c r="D90" s="72">
        <v>9.1300000000000008</v>
      </c>
      <c r="E90" s="72">
        <v>9.4</v>
      </c>
      <c r="F90" s="31"/>
      <c r="G90" s="72">
        <v>12</v>
      </c>
      <c r="H90" s="72">
        <v>12237.9</v>
      </c>
      <c r="I90" s="72">
        <v>2</v>
      </c>
      <c r="J90" s="72"/>
      <c r="K90" s="72">
        <v>0.87</v>
      </c>
      <c r="L90" s="72">
        <v>0.1</v>
      </c>
      <c r="M90" s="31"/>
      <c r="N90" s="109">
        <f>D90/D207*100</f>
        <v>0.18134526478659291</v>
      </c>
    </row>
    <row r="91" spans="1:14">
      <c r="A91" s="276"/>
      <c r="B91" s="197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76"/>
      <c r="B92" s="197" t="s">
        <v>26</v>
      </c>
      <c r="C92" s="72">
        <v>1.74</v>
      </c>
      <c r="D92" s="72">
        <v>13.74</v>
      </c>
      <c r="E92" s="72">
        <v>13.64</v>
      </c>
      <c r="F92" s="31">
        <f>(D92-E92)/E92*100</f>
        <v>0.73313782991202081</v>
      </c>
      <c r="G92" s="72">
        <v>873</v>
      </c>
      <c r="H92" s="72">
        <v>119556.5</v>
      </c>
      <c r="I92" s="72">
        <v>3</v>
      </c>
      <c r="J92" s="72"/>
      <c r="K92" s="72">
        <v>1.89</v>
      </c>
      <c r="L92" s="72">
        <v>0</v>
      </c>
      <c r="M92" s="31" t="e">
        <f>(K92-L92)/L92*100</f>
        <v>#DIV/0!</v>
      </c>
      <c r="N92" s="109">
        <f>D92/D209*100</f>
        <v>0.65631569529341238</v>
      </c>
    </row>
    <row r="93" spans="1:14">
      <c r="A93" s="276"/>
      <c r="B93" s="197" t="s">
        <v>27</v>
      </c>
      <c r="C93" s="31"/>
      <c r="D93" s="31"/>
      <c r="E93" s="31">
        <v>1E-3</v>
      </c>
      <c r="F93" s="31"/>
      <c r="G93" s="72"/>
      <c r="H93" s="72"/>
      <c r="I93" s="72"/>
      <c r="J93" s="72"/>
      <c r="K93" s="72"/>
      <c r="L93" s="72"/>
      <c r="M93" s="31"/>
      <c r="N93" s="109"/>
    </row>
    <row r="94" spans="1:14">
      <c r="A94" s="276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76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76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58"/>
      <c r="B97" s="15" t="s">
        <v>31</v>
      </c>
      <c r="C97" s="16">
        <f t="shared" ref="C97:L97" si="20">C85+C87+C88+C89+C90+C91+C92+C93</f>
        <v>34.380000000000003</v>
      </c>
      <c r="D97" s="16">
        <f t="shared" si="20"/>
        <v>272.45000000000005</v>
      </c>
      <c r="E97" s="16">
        <f t="shared" si="20"/>
        <v>345.54099999999994</v>
      </c>
      <c r="F97" s="16">
        <f>(D97-E97)/E97*100</f>
        <v>-21.152627329318346</v>
      </c>
      <c r="G97" s="16">
        <f t="shared" si="20"/>
        <v>2787</v>
      </c>
      <c r="H97" s="16">
        <f t="shared" si="20"/>
        <v>310187.3</v>
      </c>
      <c r="I97" s="16">
        <f t="shared" si="20"/>
        <v>229</v>
      </c>
      <c r="J97" s="16">
        <f t="shared" si="20"/>
        <v>5.88</v>
      </c>
      <c r="K97" s="16">
        <f t="shared" si="20"/>
        <v>210.57999999999998</v>
      </c>
      <c r="L97" s="16">
        <f t="shared" si="20"/>
        <v>111.86999999999999</v>
      </c>
      <c r="M97" s="16">
        <f t="shared" ref="M97:M99" si="21">(K97-L97)/L97*100</f>
        <v>88.236345758469653</v>
      </c>
      <c r="N97" s="110">
        <f>D97/D214*100</f>
        <v>0.69450823654836369</v>
      </c>
    </row>
    <row r="98" spans="1:14" ht="15" thickTop="1" thickBot="1">
      <c r="A98" s="260" t="s">
        <v>90</v>
      </c>
      <c r="B98" s="197" t="s">
        <v>19</v>
      </c>
      <c r="C98" s="31">
        <v>70.742536999999999</v>
      </c>
      <c r="D98" s="31">
        <v>284.164559</v>
      </c>
      <c r="E98" s="31">
        <v>254.79263399999999</v>
      </c>
      <c r="F98" s="31">
        <f>(D98-E98)/E98*100</f>
        <v>11.527776348510924</v>
      </c>
      <c r="G98" s="31">
        <v>2941</v>
      </c>
      <c r="H98" s="31">
        <v>210399.61390200001</v>
      </c>
      <c r="I98" s="31">
        <v>430</v>
      </c>
      <c r="J98" s="31">
        <v>44.887712000000022</v>
      </c>
      <c r="K98" s="31">
        <v>293.24889200000001</v>
      </c>
      <c r="L98" s="31">
        <v>35.468575000000001</v>
      </c>
      <c r="M98" s="31">
        <f t="shared" si="21"/>
        <v>726.78509638461662</v>
      </c>
      <c r="N98" s="109">
        <f>D98/D202*100</f>
        <v>1.3239893188554799</v>
      </c>
    </row>
    <row r="99" spans="1:14" ht="14.25" thickBot="1">
      <c r="A99" s="260"/>
      <c r="B99" s="197" t="s">
        <v>20</v>
      </c>
      <c r="C99" s="28">
        <v>48.037440000000004</v>
      </c>
      <c r="D99" s="28">
        <v>161.023505</v>
      </c>
      <c r="E99" s="33">
        <v>138.874461</v>
      </c>
      <c r="F99" s="31">
        <f>(D99-E99)/E99*100</f>
        <v>15.948968471604008</v>
      </c>
      <c r="G99" s="31">
        <v>1929</v>
      </c>
      <c r="H99" s="31">
        <v>38580</v>
      </c>
      <c r="I99" s="31">
        <v>259</v>
      </c>
      <c r="J99" s="31">
        <v>19.229006999999996</v>
      </c>
      <c r="K99" s="31">
        <v>154.577494</v>
      </c>
      <c r="L99" s="31">
        <v>13.640835999999998</v>
      </c>
      <c r="M99" s="31">
        <f t="shared" si="21"/>
        <v>1033.1966310569235</v>
      </c>
      <c r="N99" s="109">
        <f>D99/D203*100</f>
        <v>2.3338970451804943</v>
      </c>
    </row>
    <row r="100" spans="1:14" ht="14.25" thickBot="1">
      <c r="A100" s="260"/>
      <c r="B100" s="197" t="s">
        <v>21</v>
      </c>
      <c r="C100" s="31">
        <v>1.4622649999999999</v>
      </c>
      <c r="D100" s="31">
        <v>12.349057</v>
      </c>
      <c r="E100" s="31">
        <v>0.70754700000000004</v>
      </c>
      <c r="F100" s="31"/>
      <c r="G100" s="31">
        <v>13</v>
      </c>
      <c r="H100" s="31">
        <v>7494</v>
      </c>
      <c r="I100" s="31">
        <v>1</v>
      </c>
      <c r="J100" s="31">
        <v>0</v>
      </c>
      <c r="K100" s="31">
        <v>562.35288700000001</v>
      </c>
      <c r="L100" s="31"/>
      <c r="M100" s="31"/>
      <c r="N100" s="109"/>
    </row>
    <row r="101" spans="1:14" ht="14.25" thickBot="1">
      <c r="A101" s="260"/>
      <c r="B101" s="197" t="s">
        <v>22</v>
      </c>
      <c r="C101" s="31">
        <v>1.6697999999999998E-2</v>
      </c>
      <c r="D101" s="31">
        <v>7.6238E-2</v>
      </c>
      <c r="E101" s="31">
        <v>4.8017999999999998E-2</v>
      </c>
      <c r="F101" s="31"/>
      <c r="G101" s="31">
        <v>39</v>
      </c>
      <c r="H101" s="31">
        <v>650.29999999999995</v>
      </c>
      <c r="I101" s="31">
        <v>0</v>
      </c>
      <c r="J101" s="31">
        <v>-6.2100000000000002E-2</v>
      </c>
      <c r="K101" s="31">
        <v>0</v>
      </c>
      <c r="L101" s="31"/>
      <c r="M101" s="31"/>
      <c r="N101" s="109"/>
    </row>
    <row r="102" spans="1:14" ht="14.25" thickBot="1">
      <c r="A102" s="260"/>
      <c r="B102" s="197" t="s">
        <v>23</v>
      </c>
      <c r="C102" s="31">
        <v>0</v>
      </c>
      <c r="D102" s="31">
        <v>0</v>
      </c>
      <c r="E102" s="31">
        <v>0</v>
      </c>
      <c r="F102" s="31"/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/>
      <c r="M102" s="31"/>
      <c r="N102" s="109"/>
    </row>
    <row r="103" spans="1:14" ht="14.25" thickBot="1">
      <c r="A103" s="260"/>
      <c r="B103" s="197" t="s">
        <v>24</v>
      </c>
      <c r="C103" s="31">
        <v>1.630188</v>
      </c>
      <c r="D103" s="31">
        <v>32.369062999999997</v>
      </c>
      <c r="E103" s="31">
        <v>19.317605</v>
      </c>
      <c r="F103" s="31"/>
      <c r="G103" s="31">
        <v>80</v>
      </c>
      <c r="H103" s="31">
        <v>135386</v>
      </c>
      <c r="I103" s="31">
        <v>6</v>
      </c>
      <c r="J103" s="31">
        <v>0.28755000000000003</v>
      </c>
      <c r="K103" s="31">
        <v>0.34965000000000002</v>
      </c>
      <c r="L103" s="31">
        <v>2.4909539999999999</v>
      </c>
      <c r="M103" s="31"/>
      <c r="N103" s="109">
        <f>D103/D207*100</f>
        <v>0.64293278210612337</v>
      </c>
    </row>
    <row r="104" spans="1:14" ht="14.25" thickBot="1">
      <c r="A104" s="260"/>
      <c r="B104" s="197" t="s">
        <v>25</v>
      </c>
      <c r="C104" s="28">
        <v>33.213647999999999</v>
      </c>
      <c r="D104" s="28">
        <v>120.637353</v>
      </c>
      <c r="E104" s="33">
        <v>60.192504000000007</v>
      </c>
      <c r="F104" s="31"/>
      <c r="G104" s="31">
        <v>98</v>
      </c>
      <c r="H104" s="31">
        <v>4548.53</v>
      </c>
      <c r="I104" s="31">
        <v>238</v>
      </c>
      <c r="J104" s="31">
        <v>0</v>
      </c>
      <c r="K104" s="31">
        <v>318.17067900000001</v>
      </c>
      <c r="L104" s="31"/>
      <c r="M104" s="31"/>
      <c r="N104" s="109"/>
    </row>
    <row r="105" spans="1:14" ht="14.25" thickBot="1">
      <c r="A105" s="260"/>
      <c r="B105" s="197" t="s">
        <v>26</v>
      </c>
      <c r="C105" s="31">
        <v>12.379019999999999</v>
      </c>
      <c r="D105" s="31">
        <v>30.006732</v>
      </c>
      <c r="E105" s="31">
        <v>25.128613999999999</v>
      </c>
      <c r="F105" s="31">
        <f>(D105-E105)/E105*100</f>
        <v>19.412602700650343</v>
      </c>
      <c r="G105" s="31">
        <v>1185</v>
      </c>
      <c r="H105" s="31">
        <v>161071.065</v>
      </c>
      <c r="I105" s="31">
        <v>13</v>
      </c>
      <c r="J105" s="31">
        <v>0.42179999999999929</v>
      </c>
      <c r="K105" s="31">
        <v>14.7942</v>
      </c>
      <c r="L105" s="31"/>
      <c r="M105" s="31"/>
      <c r="N105" s="109">
        <f>D105/D209*100</f>
        <v>1.4333252675446206</v>
      </c>
    </row>
    <row r="106" spans="1:14" ht="14.25" thickBot="1">
      <c r="A106" s="260"/>
      <c r="B106" s="197" t="s">
        <v>27</v>
      </c>
      <c r="C106" s="31">
        <v>0</v>
      </c>
      <c r="D106" s="31">
        <v>2.9472000000000002E-2</v>
      </c>
      <c r="E106" s="31">
        <v>0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60"/>
      <c r="B107" s="14" t="s">
        <v>28</v>
      </c>
      <c r="C107" s="31">
        <v>0</v>
      </c>
      <c r="D107" s="31">
        <v>0</v>
      </c>
      <c r="E107" s="31">
        <v>0</v>
      </c>
      <c r="F107" s="31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109"/>
    </row>
    <row r="108" spans="1:14" ht="14.25" thickBot="1">
      <c r="A108" s="260"/>
      <c r="B108" s="14" t="s">
        <v>29</v>
      </c>
      <c r="C108" s="31">
        <v>0</v>
      </c>
      <c r="D108" s="31">
        <v>0</v>
      </c>
      <c r="E108" s="31">
        <v>0</v>
      </c>
      <c r="F108" s="31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109"/>
    </row>
    <row r="109" spans="1:14" ht="14.25" thickBot="1">
      <c r="A109" s="260"/>
      <c r="B109" s="14" t="s">
        <v>30</v>
      </c>
      <c r="C109" s="31">
        <v>0</v>
      </c>
      <c r="D109" s="31">
        <v>0</v>
      </c>
      <c r="E109" s="31">
        <v>0</v>
      </c>
      <c r="F109" s="31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109"/>
    </row>
    <row r="110" spans="1:14" ht="14.25" thickBot="1">
      <c r="A110" s="261"/>
      <c r="B110" s="15" t="s">
        <v>31</v>
      </c>
      <c r="C110" s="16">
        <f t="shared" ref="C110:L110" si="22">C98+C100+C101+C102+C103+C104+C105+C106</f>
        <v>119.444356</v>
      </c>
      <c r="D110" s="16">
        <f t="shared" si="22"/>
        <v>479.632474</v>
      </c>
      <c r="E110" s="16">
        <f t="shared" si="22"/>
        <v>360.18692199999998</v>
      </c>
      <c r="F110" s="16">
        <f t="shared" ref="F110:F116" si="23">(D110-E110)/E110*100</f>
        <v>33.16210131582735</v>
      </c>
      <c r="G110" s="16">
        <f t="shared" si="22"/>
        <v>4356</v>
      </c>
      <c r="H110" s="16">
        <f t="shared" si="22"/>
        <v>519549.50890200003</v>
      </c>
      <c r="I110" s="16">
        <f t="shared" si="22"/>
        <v>688</v>
      </c>
      <c r="J110" s="16">
        <f t="shared" si="22"/>
        <v>45.534962000000021</v>
      </c>
      <c r="K110" s="16">
        <f t="shared" si="22"/>
        <v>1188.9163080000001</v>
      </c>
      <c r="L110" s="16">
        <f t="shared" si="22"/>
        <v>37.959529000000003</v>
      </c>
      <c r="M110" s="16">
        <f t="shared" ref="M110:M112" si="24">(K110-L110)/L110*100</f>
        <v>3032.0628556797951</v>
      </c>
      <c r="N110" s="110">
        <f>D110/D214*100</f>
        <v>1.2226415992257986</v>
      </c>
    </row>
    <row r="111" spans="1:14" ht="15" thickTop="1" thickBot="1">
      <c r="A111" s="262" t="s">
        <v>38</v>
      </c>
      <c r="B111" s="18" t="s">
        <v>19</v>
      </c>
      <c r="C111" s="88">
        <v>86.514941000000007</v>
      </c>
      <c r="D111" s="88">
        <v>621.73339399999998</v>
      </c>
      <c r="E111" s="88">
        <v>845.2</v>
      </c>
      <c r="F111" s="111">
        <f t="shared" si="23"/>
        <v>-26.439494320870804</v>
      </c>
      <c r="G111" s="89">
        <v>4824</v>
      </c>
      <c r="H111" s="89">
        <v>517124.74177800003</v>
      </c>
      <c r="I111" s="89">
        <v>782</v>
      </c>
      <c r="J111" s="89">
        <v>53.183072000000003</v>
      </c>
      <c r="K111" s="89">
        <v>630.51674000000003</v>
      </c>
      <c r="L111" s="89">
        <v>219.77</v>
      </c>
      <c r="M111" s="111">
        <f t="shared" si="24"/>
        <v>186.89845747827277</v>
      </c>
      <c r="N111" s="112">
        <f t="shared" ref="N111:N116" si="25">D111/D202*100</f>
        <v>2.8968016832520123</v>
      </c>
    </row>
    <row r="112" spans="1:14" ht="14.25" thickBot="1">
      <c r="A112" s="260"/>
      <c r="B112" s="197" t="s">
        <v>20</v>
      </c>
      <c r="C112" s="89">
        <v>31.230599000000002</v>
      </c>
      <c r="D112" s="89">
        <v>200.37475900000001</v>
      </c>
      <c r="E112" s="89">
        <v>245.791416</v>
      </c>
      <c r="F112" s="31">
        <f t="shared" si="23"/>
        <v>-18.477722997454062</v>
      </c>
      <c r="G112" s="89">
        <v>2358</v>
      </c>
      <c r="H112" s="89">
        <v>47020</v>
      </c>
      <c r="I112" s="89">
        <v>368</v>
      </c>
      <c r="J112" s="89">
        <v>27.503627000000002</v>
      </c>
      <c r="K112" s="89">
        <v>215.54303999999999</v>
      </c>
      <c r="L112" s="89">
        <v>107.03351499999999</v>
      </c>
      <c r="M112" s="31">
        <f t="shared" si="24"/>
        <v>101.37901665660519</v>
      </c>
      <c r="N112" s="109">
        <f t="shared" si="25"/>
        <v>2.9042595859458764</v>
      </c>
    </row>
    <row r="113" spans="1:14" ht="14.25" thickBot="1">
      <c r="A113" s="260"/>
      <c r="B113" s="197" t="s">
        <v>21</v>
      </c>
      <c r="C113" s="89">
        <v>0</v>
      </c>
      <c r="D113" s="89">
        <v>2.0599090000000002</v>
      </c>
      <c r="E113" s="89">
        <v>2.1604749999999999</v>
      </c>
      <c r="F113" s="31">
        <f t="shared" si="23"/>
        <v>-4.6548097061988551</v>
      </c>
      <c r="G113" s="89">
        <v>41</v>
      </c>
      <c r="H113" s="89">
        <v>1497.1590000000003</v>
      </c>
      <c r="I113" s="89">
        <v>0</v>
      </c>
      <c r="J113" s="89">
        <v>0</v>
      </c>
      <c r="K113" s="89">
        <v>0</v>
      </c>
      <c r="L113" s="89">
        <v>0</v>
      </c>
      <c r="M113" s="31"/>
      <c r="N113" s="109">
        <f t="shared" si="25"/>
        <v>0.15829327341456165</v>
      </c>
    </row>
    <row r="114" spans="1:14" ht="14.25" thickBot="1">
      <c r="A114" s="260"/>
      <c r="B114" s="197" t="s">
        <v>22</v>
      </c>
      <c r="C114" s="89">
        <v>0.58375699999999997</v>
      </c>
      <c r="D114" s="89">
        <v>6.4362339999999998</v>
      </c>
      <c r="E114" s="89">
        <v>1.648366</v>
      </c>
      <c r="F114" s="31">
        <f t="shared" si="23"/>
        <v>290.46146304886167</v>
      </c>
      <c r="G114" s="89">
        <v>370</v>
      </c>
      <c r="H114" s="89">
        <v>94514.2</v>
      </c>
      <c r="I114" s="89">
        <v>9</v>
      </c>
      <c r="J114" s="89">
        <v>0.24199999999999999</v>
      </c>
      <c r="K114" s="89">
        <v>1.114109</v>
      </c>
      <c r="L114" s="89">
        <v>0.15</v>
      </c>
      <c r="M114" s="31"/>
      <c r="N114" s="109">
        <f t="shared" si="25"/>
        <v>0.94739865328497763</v>
      </c>
    </row>
    <row r="115" spans="1:14" ht="14.25" thickBot="1">
      <c r="A115" s="260"/>
      <c r="B115" s="197" t="s">
        <v>23</v>
      </c>
      <c r="C115" s="89">
        <v>0.29991499999999999</v>
      </c>
      <c r="D115" s="90">
        <v>0.29991499999999999</v>
      </c>
      <c r="E115" s="90">
        <v>7.7923999999999993E-2</v>
      </c>
      <c r="F115" s="31">
        <f t="shared" si="23"/>
        <v>284.88142292490124</v>
      </c>
      <c r="G115" s="89">
        <v>1</v>
      </c>
      <c r="H115" s="89">
        <v>794.77499999999998</v>
      </c>
      <c r="I115" s="89">
        <v>0</v>
      </c>
      <c r="J115" s="89">
        <v>0</v>
      </c>
      <c r="K115" s="89">
        <v>0</v>
      </c>
      <c r="L115" s="89">
        <v>0</v>
      </c>
      <c r="M115" s="31"/>
      <c r="N115" s="109">
        <f t="shared" si="25"/>
        <v>0.45667625010262669</v>
      </c>
    </row>
    <row r="116" spans="1:14" ht="14.25" thickBot="1">
      <c r="A116" s="260"/>
      <c r="B116" s="197" t="s">
        <v>24</v>
      </c>
      <c r="C116" s="89">
        <v>4.1060990000000004</v>
      </c>
      <c r="D116" s="89">
        <v>66.015533000000005</v>
      </c>
      <c r="E116" s="89">
        <v>18.369401</v>
      </c>
      <c r="F116" s="31">
        <f t="shared" si="23"/>
        <v>259.3777118807522</v>
      </c>
      <c r="G116" s="89">
        <v>1115</v>
      </c>
      <c r="H116" s="89">
        <v>22018.73</v>
      </c>
      <c r="I116" s="89">
        <v>15</v>
      </c>
      <c r="J116" s="89">
        <v>11.115</v>
      </c>
      <c r="K116" s="89">
        <v>40.239899999999999</v>
      </c>
      <c r="L116" s="89">
        <v>8.7954450000000008</v>
      </c>
      <c r="M116" s="31">
        <f>(K116-L116)/L116*100</f>
        <v>357.50840349749211</v>
      </c>
      <c r="N116" s="109">
        <f t="shared" si="25"/>
        <v>1.3112381502643002</v>
      </c>
    </row>
    <row r="117" spans="1:14" ht="14.25" thickBot="1">
      <c r="A117" s="260"/>
      <c r="B117" s="197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60"/>
      <c r="B118" s="197" t="s">
        <v>26</v>
      </c>
      <c r="C118" s="89">
        <v>6.3608039999999999</v>
      </c>
      <c r="D118" s="89">
        <v>43.060004999999997</v>
      </c>
      <c r="E118" s="89">
        <v>27.47</v>
      </c>
      <c r="F118" s="31">
        <f>(D118-E118)/E118*100</f>
        <v>56.75283946123043</v>
      </c>
      <c r="G118" s="89">
        <v>1599</v>
      </c>
      <c r="H118" s="89">
        <v>178313.13</v>
      </c>
      <c r="I118" s="89">
        <v>65</v>
      </c>
      <c r="J118" s="89">
        <v>0.70963500000000002</v>
      </c>
      <c r="K118" s="89">
        <v>10.540388999999999</v>
      </c>
      <c r="L118" s="89">
        <v>20.7</v>
      </c>
      <c r="M118" s="31">
        <f>(K118-L118)/L118*100</f>
        <v>-49.080246376811601</v>
      </c>
      <c r="N118" s="109">
        <f>D118/D209*100</f>
        <v>2.0568382184070462</v>
      </c>
    </row>
    <row r="119" spans="1:14" ht="14.25" thickBot="1">
      <c r="A119" s="260"/>
      <c r="B119" s="197" t="s">
        <v>27</v>
      </c>
      <c r="C119" s="89">
        <v>1.4318630000000001</v>
      </c>
      <c r="D119" s="91">
        <v>15.068100000000001</v>
      </c>
      <c r="E119" s="216">
        <v>5.2556329999999996</v>
      </c>
      <c r="F119" s="31"/>
      <c r="G119" s="31">
        <v>14</v>
      </c>
      <c r="H119" s="31">
        <v>2380.3446999999996</v>
      </c>
      <c r="I119" s="31">
        <v>0</v>
      </c>
      <c r="J119" s="31">
        <v>0</v>
      </c>
      <c r="K119" s="31">
        <v>0</v>
      </c>
      <c r="L119" s="31">
        <v>0</v>
      </c>
      <c r="M119" s="31"/>
      <c r="N119" s="109"/>
    </row>
    <row r="120" spans="1:14" ht="14.25" thickBot="1">
      <c r="A120" s="260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60"/>
      <c r="B121" s="14" t="s">
        <v>29</v>
      </c>
      <c r="C121" s="90">
        <v>0</v>
      </c>
      <c r="D121" s="93">
        <v>3.5455100000000006</v>
      </c>
      <c r="E121" s="93"/>
      <c r="F121" s="31"/>
      <c r="G121" s="31">
        <v>1</v>
      </c>
      <c r="H121" s="31">
        <v>2076.8002999999999</v>
      </c>
      <c r="I121" s="31">
        <v>0</v>
      </c>
      <c r="J121" s="31">
        <v>0</v>
      </c>
      <c r="K121" s="31">
        <v>0</v>
      </c>
      <c r="L121" s="31"/>
      <c r="M121" s="31"/>
      <c r="N121" s="109"/>
    </row>
    <row r="122" spans="1:14" ht="14.25" thickBot="1">
      <c r="A122" s="260"/>
      <c r="B122" s="14" t="s">
        <v>30</v>
      </c>
      <c r="C122" s="31">
        <v>1.4318630000000001</v>
      </c>
      <c r="D122" s="31">
        <v>11.522590000000001</v>
      </c>
      <c r="E122" s="31">
        <v>5.2556329999999996</v>
      </c>
      <c r="F122" s="31"/>
      <c r="G122" s="31">
        <v>13</v>
      </c>
      <c r="H122" s="31">
        <v>303.5444</v>
      </c>
      <c r="I122" s="31">
        <v>0</v>
      </c>
      <c r="J122" s="31">
        <v>0</v>
      </c>
      <c r="K122" s="31">
        <v>0</v>
      </c>
      <c r="L122" s="31">
        <v>0</v>
      </c>
      <c r="M122" s="31"/>
      <c r="N122" s="109"/>
    </row>
    <row r="123" spans="1:14" ht="14.25" thickBot="1">
      <c r="A123" s="261"/>
      <c r="B123" s="15" t="s">
        <v>31</v>
      </c>
      <c r="C123" s="16">
        <f t="shared" ref="C123:L123" si="26">C111+C113+C114+C115+C116+C117+C118+C119</f>
        <v>99.297379000000021</v>
      </c>
      <c r="D123" s="16">
        <f t="shared" si="26"/>
        <v>754.67309</v>
      </c>
      <c r="E123" s="16">
        <f t="shared" si="26"/>
        <v>900.18179900000018</v>
      </c>
      <c r="F123" s="16">
        <f t="shared" ref="F123:F129" si="27">(D123-E123)/E123*100</f>
        <v>-16.164369148725719</v>
      </c>
      <c r="G123" s="16">
        <f t="shared" si="26"/>
        <v>7964</v>
      </c>
      <c r="H123" s="16">
        <f t="shared" si="26"/>
        <v>816643.08047799999</v>
      </c>
      <c r="I123" s="16">
        <f t="shared" si="26"/>
        <v>871</v>
      </c>
      <c r="J123" s="16">
        <f t="shared" si="26"/>
        <v>65.249707000000001</v>
      </c>
      <c r="K123" s="16">
        <f t="shared" si="26"/>
        <v>682.41113800000005</v>
      </c>
      <c r="L123" s="16">
        <f t="shared" si="26"/>
        <v>249.41544500000001</v>
      </c>
      <c r="M123" s="16">
        <f t="shared" ref="M123:M125" si="28">(K123-L123)/L123*100</f>
        <v>173.60420201724079</v>
      </c>
      <c r="N123" s="110">
        <f>D123/D214*100</f>
        <v>1.9237536315155241</v>
      </c>
    </row>
    <row r="124" spans="1:14" ht="14.25" thickTop="1">
      <c r="A124" s="276" t="s">
        <v>40</v>
      </c>
      <c r="B124" s="197" t="s">
        <v>19</v>
      </c>
      <c r="C124" s="34">
        <v>129.80185800000001</v>
      </c>
      <c r="D124" s="34">
        <v>1168.295241</v>
      </c>
      <c r="E124" s="217">
        <v>1096.2102789999999</v>
      </c>
      <c r="F124" s="31">
        <f t="shared" si="27"/>
        <v>6.5758334309507189</v>
      </c>
      <c r="G124" s="179">
        <v>9812</v>
      </c>
      <c r="H124" s="34">
        <v>1160674.5105709999</v>
      </c>
      <c r="I124" s="31">
        <v>1031</v>
      </c>
      <c r="J124" s="34">
        <v>71.91</v>
      </c>
      <c r="K124" s="31">
        <v>670.4</v>
      </c>
      <c r="L124" s="34">
        <v>571.34</v>
      </c>
      <c r="M124" s="31">
        <f t="shared" si="28"/>
        <v>17.338187419049941</v>
      </c>
      <c r="N124" s="109">
        <f t="shared" ref="N124:N129" si="29">D124/D202*100</f>
        <v>5.4433615008044995</v>
      </c>
    </row>
    <row r="125" spans="1:14">
      <c r="A125" s="276"/>
      <c r="B125" s="197" t="s">
        <v>20</v>
      </c>
      <c r="C125" s="34">
        <v>44.704576000000003</v>
      </c>
      <c r="D125" s="34">
        <v>375.65395699999999</v>
      </c>
      <c r="E125" s="217">
        <v>340.38100200000002</v>
      </c>
      <c r="F125" s="31">
        <f t="shared" si="27"/>
        <v>10.362786052319091</v>
      </c>
      <c r="G125" s="179">
        <v>4517</v>
      </c>
      <c r="H125" s="34">
        <v>90340</v>
      </c>
      <c r="I125" s="31">
        <v>497</v>
      </c>
      <c r="J125" s="34">
        <v>34.770000000000003</v>
      </c>
      <c r="K125" s="31">
        <v>227.91</v>
      </c>
      <c r="L125" s="34">
        <v>202.02</v>
      </c>
      <c r="M125" s="31">
        <f t="shared" si="28"/>
        <v>12.815562815562808</v>
      </c>
      <c r="N125" s="109">
        <f t="shared" si="29"/>
        <v>5.4447806253668398</v>
      </c>
    </row>
    <row r="126" spans="1:14">
      <c r="A126" s="276"/>
      <c r="B126" s="197" t="s">
        <v>21</v>
      </c>
      <c r="C126" s="34">
        <v>3.890301</v>
      </c>
      <c r="D126" s="34">
        <v>30.088118999999999</v>
      </c>
      <c r="E126" s="217">
        <v>61.840572999999999</v>
      </c>
      <c r="F126" s="31">
        <f t="shared" si="27"/>
        <v>-51.345665894783998</v>
      </c>
      <c r="G126" s="179">
        <v>29</v>
      </c>
      <c r="H126" s="34">
        <v>29880.88622</v>
      </c>
      <c r="I126" s="31">
        <v>8</v>
      </c>
      <c r="J126" s="34"/>
      <c r="K126" s="31">
        <v>5.08</v>
      </c>
      <c r="L126" s="34">
        <v>0.53</v>
      </c>
      <c r="M126" s="31"/>
      <c r="N126" s="109">
        <f t="shared" si="29"/>
        <v>2.3121151698433602</v>
      </c>
    </row>
    <row r="127" spans="1:14">
      <c r="A127" s="276"/>
      <c r="B127" s="197" t="s">
        <v>22</v>
      </c>
      <c r="C127" s="34">
        <v>0.57630300000000001</v>
      </c>
      <c r="D127" s="34">
        <v>11.066483999999999</v>
      </c>
      <c r="E127" s="217">
        <v>17.548824</v>
      </c>
      <c r="F127" s="31">
        <f t="shared" si="27"/>
        <v>-36.938885477454221</v>
      </c>
      <c r="G127" s="179">
        <v>1434</v>
      </c>
      <c r="H127" s="34">
        <v>37178.22</v>
      </c>
      <c r="I127" s="31">
        <v>38</v>
      </c>
      <c r="J127" s="34">
        <v>0.41</v>
      </c>
      <c r="K127" s="31">
        <v>7.45</v>
      </c>
      <c r="L127" s="34">
        <v>13.2</v>
      </c>
      <c r="M127" s="31">
        <f>(K127-L127)/L127*100</f>
        <v>-43.560606060606055</v>
      </c>
      <c r="N127" s="109">
        <f t="shared" si="29"/>
        <v>1.6289606683348914</v>
      </c>
    </row>
    <row r="128" spans="1:14">
      <c r="A128" s="276"/>
      <c r="B128" s="197" t="s">
        <v>23</v>
      </c>
      <c r="C128" s="34">
        <v>5.6600000000000001E-3</v>
      </c>
      <c r="D128" s="34">
        <v>2.8299999999999999E-2</v>
      </c>
      <c r="E128" s="217">
        <v>2.1584240000000001</v>
      </c>
      <c r="F128" s="31">
        <f t="shared" si="27"/>
        <v>-98.688858166884714</v>
      </c>
      <c r="G128" s="179">
        <v>9</v>
      </c>
      <c r="H128" s="34">
        <v>1.1000000000000001</v>
      </c>
      <c r="I128" s="31"/>
      <c r="J128" s="34"/>
      <c r="K128" s="31"/>
      <c r="L128" s="34"/>
      <c r="M128" s="31"/>
      <c r="N128" s="109">
        <f t="shared" si="29"/>
        <v>4.3092002327007106E-2</v>
      </c>
    </row>
    <row r="129" spans="1:14">
      <c r="A129" s="276"/>
      <c r="B129" s="197" t="s">
        <v>24</v>
      </c>
      <c r="C129" s="34">
        <v>6.2235820000000004</v>
      </c>
      <c r="D129" s="34">
        <v>55.476715000000006</v>
      </c>
      <c r="E129" s="217">
        <v>77.832400000000007</v>
      </c>
      <c r="F129" s="31">
        <f t="shared" si="27"/>
        <v>-28.722851922849607</v>
      </c>
      <c r="G129" s="179">
        <v>72</v>
      </c>
      <c r="H129" s="34">
        <v>65836.039999999994</v>
      </c>
      <c r="I129" s="31">
        <v>32</v>
      </c>
      <c r="J129" s="34">
        <v>1.6</v>
      </c>
      <c r="K129" s="31">
        <v>26.86</v>
      </c>
      <c r="L129" s="34">
        <v>31.34</v>
      </c>
      <c r="M129" s="31">
        <f>(K129-L129)/L129*100</f>
        <v>-14.294830887045313</v>
      </c>
      <c r="N129" s="109">
        <f t="shared" si="29"/>
        <v>1.1019101392295017</v>
      </c>
    </row>
    <row r="130" spans="1:14">
      <c r="A130" s="276"/>
      <c r="B130" s="197" t="s">
        <v>25</v>
      </c>
      <c r="C130" s="34">
        <v>0</v>
      </c>
      <c r="D130" s="34">
        <v>19.548144000000001</v>
      </c>
      <c r="E130" s="217">
        <v>0</v>
      </c>
      <c r="F130" s="31"/>
      <c r="G130" s="179">
        <v>1</v>
      </c>
      <c r="H130" s="34">
        <v>476.78399999999999</v>
      </c>
      <c r="I130" s="31"/>
      <c r="J130" s="34"/>
      <c r="K130" s="31"/>
      <c r="L130" s="34"/>
      <c r="M130" s="31"/>
      <c r="N130" s="109"/>
    </row>
    <row r="131" spans="1:14">
      <c r="A131" s="276"/>
      <c r="B131" s="197" t="s">
        <v>26</v>
      </c>
      <c r="C131" s="34">
        <v>11.811019999999999</v>
      </c>
      <c r="D131" s="34">
        <v>116.55021399999998</v>
      </c>
      <c r="E131" s="217">
        <v>79.032693999999992</v>
      </c>
      <c r="F131" s="31">
        <f>(D131-E131)/E131*100</f>
        <v>47.470885909570534</v>
      </c>
      <c r="G131" s="179">
        <v>4078</v>
      </c>
      <c r="H131" s="34">
        <v>775922.28</v>
      </c>
      <c r="I131" s="31">
        <v>43</v>
      </c>
      <c r="J131" s="34">
        <v>3.24</v>
      </c>
      <c r="K131" s="31">
        <v>53.45</v>
      </c>
      <c r="L131" s="34">
        <v>55.59</v>
      </c>
      <c r="M131" s="31">
        <f>(K131-L131)/L131*100</f>
        <v>-3.8496132397913301</v>
      </c>
      <c r="N131" s="109">
        <f>D131/D209*100</f>
        <v>5.5672296024749635</v>
      </c>
    </row>
    <row r="132" spans="1:14">
      <c r="A132" s="276"/>
      <c r="B132" s="197" t="s">
        <v>27</v>
      </c>
      <c r="C132" s="34">
        <v>0.39924499999999996</v>
      </c>
      <c r="D132" s="34">
        <v>10.539437000000001</v>
      </c>
      <c r="E132" s="217">
        <v>3.239846</v>
      </c>
      <c r="F132" s="31">
        <f>(D132-E132)/E132*100</f>
        <v>225.30672754198812</v>
      </c>
      <c r="G132" s="179">
        <v>13</v>
      </c>
      <c r="H132" s="34">
        <v>2884.8194170000002</v>
      </c>
      <c r="I132" s="31"/>
      <c r="J132" s="34"/>
      <c r="K132" s="34"/>
      <c r="L132" s="34"/>
      <c r="M132" s="31"/>
      <c r="N132" s="109">
        <f>D132/D210*100</f>
        <v>3.0161824198031666</v>
      </c>
    </row>
    <row r="133" spans="1:14">
      <c r="A133" s="276"/>
      <c r="B133" s="14" t="s">
        <v>28</v>
      </c>
      <c r="C133" s="34">
        <v>0</v>
      </c>
      <c r="D133" s="34">
        <v>0</v>
      </c>
      <c r="E133" s="217">
        <v>0</v>
      </c>
      <c r="F133" s="31"/>
      <c r="G133" s="179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76"/>
      <c r="B134" s="14" t="s">
        <v>29</v>
      </c>
      <c r="C134" s="34">
        <v>0</v>
      </c>
      <c r="D134" s="34">
        <v>3.7648699999999997</v>
      </c>
      <c r="E134" s="217">
        <v>2.4876749999999999</v>
      </c>
      <c r="F134" s="31"/>
      <c r="G134" s="179">
        <v>3</v>
      </c>
      <c r="H134" s="34">
        <v>1259.8447000000001</v>
      </c>
      <c r="I134" s="34"/>
      <c r="J134" s="34"/>
      <c r="K134" s="34"/>
      <c r="L134" s="34"/>
      <c r="M134" s="31"/>
      <c r="N134" s="109">
        <f>D134/D212*100</f>
        <v>4.2142241681777293</v>
      </c>
    </row>
    <row r="135" spans="1:14">
      <c r="A135" s="276"/>
      <c r="B135" s="14" t="s">
        <v>30</v>
      </c>
      <c r="C135" s="34">
        <v>0.39924499999999996</v>
      </c>
      <c r="D135" s="34">
        <v>6.0628720000000005</v>
      </c>
      <c r="E135" s="34">
        <v>0.55877399999999999</v>
      </c>
      <c r="F135" s="31"/>
      <c r="G135" s="179">
        <v>5</v>
      </c>
      <c r="H135" s="34">
        <v>291.77471700000001</v>
      </c>
      <c r="I135" s="34"/>
      <c r="J135" s="34"/>
      <c r="K135" s="34"/>
      <c r="L135" s="34"/>
      <c r="M135" s="31"/>
      <c r="N135" s="109"/>
    </row>
    <row r="136" spans="1:14" ht="14.25" thickBot="1">
      <c r="A136" s="258"/>
      <c r="B136" s="15" t="s">
        <v>31</v>
      </c>
      <c r="C136" s="16">
        <f t="shared" ref="C136:L136" si="30">C124+C126+C127+C128+C129+C130+C131+C132</f>
        <v>152.70796899999999</v>
      </c>
      <c r="D136" s="16">
        <f t="shared" si="30"/>
        <v>1411.592654</v>
      </c>
      <c r="E136" s="16">
        <f t="shared" si="30"/>
        <v>1337.8630399999997</v>
      </c>
      <c r="F136" s="16">
        <f>(D136-E136)/E136*100</f>
        <v>5.5109986445249524</v>
      </c>
      <c r="G136" s="16">
        <f t="shared" si="30"/>
        <v>15448</v>
      </c>
      <c r="H136" s="16">
        <f t="shared" si="30"/>
        <v>2072854.6402080001</v>
      </c>
      <c r="I136" s="16">
        <f t="shared" si="30"/>
        <v>1152</v>
      </c>
      <c r="J136" s="16">
        <f t="shared" si="30"/>
        <v>77.159999999999982</v>
      </c>
      <c r="K136" s="16">
        <f t="shared" si="30"/>
        <v>763.24000000000012</v>
      </c>
      <c r="L136" s="16">
        <f t="shared" si="30"/>
        <v>672.00000000000011</v>
      </c>
      <c r="M136" s="16">
        <f t="shared" ref="M136:M138" si="31">(K136-L136)/L136*100</f>
        <v>13.577380952380953</v>
      </c>
      <c r="N136" s="110">
        <f>D136/D214*100</f>
        <v>3.5983216181103486</v>
      </c>
    </row>
    <row r="137" spans="1:14" ht="15" thickTop="1" thickBot="1">
      <c r="A137" s="260" t="s">
        <v>41</v>
      </c>
      <c r="B137" s="197" t="s">
        <v>19</v>
      </c>
      <c r="C137" s="71">
        <v>59.24</v>
      </c>
      <c r="D137" s="71">
        <v>457.79</v>
      </c>
      <c r="E137" s="106">
        <v>388.58</v>
      </c>
      <c r="F137" s="34">
        <f>(D137-E137)/E137*100</f>
        <v>17.811004169025693</v>
      </c>
      <c r="G137" s="72">
        <v>4904</v>
      </c>
      <c r="H137" s="72">
        <v>406445.75</v>
      </c>
      <c r="I137" s="72">
        <v>800</v>
      </c>
      <c r="J137" s="72">
        <v>32.450000000000003</v>
      </c>
      <c r="K137" s="107">
        <v>319.69</v>
      </c>
      <c r="L137" s="107">
        <v>115.12</v>
      </c>
      <c r="M137" s="34">
        <f t="shared" si="31"/>
        <v>177.70152883947185</v>
      </c>
      <c r="N137" s="109">
        <f>D137/D202*100</f>
        <v>2.1329509647923763</v>
      </c>
    </row>
    <row r="138" spans="1:14" ht="14.25" thickBot="1">
      <c r="A138" s="260"/>
      <c r="B138" s="197" t="s">
        <v>20</v>
      </c>
      <c r="C138" s="72">
        <v>24.3</v>
      </c>
      <c r="D138" s="72">
        <v>179.06</v>
      </c>
      <c r="E138" s="107">
        <v>165.42</v>
      </c>
      <c r="F138" s="31">
        <f>(D138-E138)/E138*100</f>
        <v>8.2456776689638591</v>
      </c>
      <c r="G138" s="72">
        <v>2228</v>
      </c>
      <c r="H138" s="72">
        <v>45080</v>
      </c>
      <c r="I138" s="72">
        <v>394</v>
      </c>
      <c r="J138" s="72">
        <v>27.89</v>
      </c>
      <c r="K138" s="72">
        <v>187.25</v>
      </c>
      <c r="L138" s="107">
        <v>63.58</v>
      </c>
      <c r="M138" s="31">
        <f t="shared" si="31"/>
        <v>194.51085246932996</v>
      </c>
      <c r="N138" s="109">
        <f>D138/D203*100</f>
        <v>2.5953205087047344</v>
      </c>
    </row>
    <row r="139" spans="1:14" ht="14.25" thickBot="1">
      <c r="A139" s="260"/>
      <c r="B139" s="197" t="s">
        <v>21</v>
      </c>
      <c r="C139" s="72">
        <v>1.53</v>
      </c>
      <c r="D139" s="72">
        <v>6.86</v>
      </c>
      <c r="E139" s="107">
        <v>15.3</v>
      </c>
      <c r="F139" s="31"/>
      <c r="G139" s="72">
        <v>8</v>
      </c>
      <c r="H139" s="107">
        <v>2320.52</v>
      </c>
      <c r="I139" s="107"/>
      <c r="J139" s="107"/>
      <c r="K139" s="107"/>
      <c r="L139" s="107"/>
      <c r="M139" s="31"/>
      <c r="N139" s="109">
        <f>D139/D204*100</f>
        <v>0.52715525570493305</v>
      </c>
    </row>
    <row r="140" spans="1:14" ht="14.25" thickBot="1">
      <c r="A140" s="260"/>
      <c r="B140" s="197" t="s">
        <v>22</v>
      </c>
      <c r="C140" s="72"/>
      <c r="D140" s="72">
        <v>0.03</v>
      </c>
      <c r="E140" s="107"/>
      <c r="F140" s="31"/>
      <c r="G140" s="72">
        <v>3</v>
      </c>
      <c r="H140" s="107">
        <v>961.09</v>
      </c>
      <c r="I140" s="107"/>
      <c r="J140" s="107"/>
      <c r="K140" s="107"/>
      <c r="L140" s="107"/>
      <c r="M140" s="31"/>
      <c r="N140" s="109"/>
    </row>
    <row r="141" spans="1:14" ht="14.25" thickBot="1">
      <c r="A141" s="260"/>
      <c r="B141" s="197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60"/>
      <c r="B142" s="197" t="s">
        <v>24</v>
      </c>
      <c r="C142" s="72">
        <v>1.37</v>
      </c>
      <c r="D142" s="72">
        <v>5.53</v>
      </c>
      <c r="E142" s="107">
        <v>3.24</v>
      </c>
      <c r="F142" s="31"/>
      <c r="G142" s="72">
        <v>10</v>
      </c>
      <c r="H142" s="107">
        <v>5856.3</v>
      </c>
      <c r="I142" s="107">
        <v>11</v>
      </c>
      <c r="J142" s="107">
        <v>0.06</v>
      </c>
      <c r="K142" s="107">
        <v>1.33</v>
      </c>
      <c r="L142" s="107"/>
      <c r="M142" s="31"/>
      <c r="N142" s="109">
        <f>D142/D207*100</f>
        <v>0.10984001251586623</v>
      </c>
    </row>
    <row r="143" spans="1:14" ht="14.25" thickBot="1">
      <c r="A143" s="260"/>
      <c r="B143" s="197" t="s">
        <v>25</v>
      </c>
      <c r="C143" s="74"/>
      <c r="D143" s="74"/>
      <c r="E143" s="138"/>
      <c r="F143" s="31"/>
      <c r="G143" s="74"/>
      <c r="H143" s="138"/>
      <c r="I143" s="138"/>
      <c r="J143" s="138"/>
      <c r="K143" s="138"/>
      <c r="L143" s="138"/>
      <c r="M143" s="31"/>
      <c r="N143" s="109"/>
    </row>
    <row r="144" spans="1:14" ht="14.25" thickBot="1">
      <c r="A144" s="260"/>
      <c r="B144" s="197" t="s">
        <v>26</v>
      </c>
      <c r="C144" s="72">
        <v>0.57999999999999996</v>
      </c>
      <c r="D144" s="72">
        <v>3.88</v>
      </c>
      <c r="E144" s="107">
        <v>5.68</v>
      </c>
      <c r="F144" s="31"/>
      <c r="G144" s="72">
        <v>272</v>
      </c>
      <c r="H144" s="107">
        <v>33810.120000000003</v>
      </c>
      <c r="I144" s="107">
        <v>1</v>
      </c>
      <c r="J144" s="107"/>
      <c r="K144" s="107">
        <v>0</v>
      </c>
      <c r="L144" s="107">
        <v>0.33</v>
      </c>
      <c r="M144" s="31"/>
      <c r="N144" s="109">
        <f>D144/D209*100</f>
        <v>0.18533514539581078</v>
      </c>
    </row>
    <row r="145" spans="1:14" ht="14.25" thickBot="1">
      <c r="A145" s="260"/>
      <c r="B145" s="197" t="s">
        <v>27</v>
      </c>
      <c r="C145" s="72"/>
      <c r="D145" s="72"/>
      <c r="E145" s="107"/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60"/>
      <c r="B146" s="14" t="s">
        <v>28</v>
      </c>
      <c r="C146" s="75"/>
      <c r="D146" s="75"/>
      <c r="E146" s="131"/>
      <c r="F146" s="31"/>
      <c r="G146" s="75"/>
      <c r="H146" s="131"/>
      <c r="I146" s="131"/>
      <c r="J146" s="131"/>
      <c r="K146" s="131"/>
      <c r="L146" s="131"/>
      <c r="M146" s="31"/>
      <c r="N146" s="109"/>
    </row>
    <row r="147" spans="1:14" ht="14.25" thickBot="1">
      <c r="A147" s="260"/>
      <c r="B147" s="14" t="s">
        <v>29</v>
      </c>
      <c r="C147" s="75"/>
      <c r="D147" s="75"/>
      <c r="E147" s="131"/>
      <c r="F147" s="31"/>
      <c r="G147" s="75"/>
      <c r="H147" s="131"/>
      <c r="I147" s="131"/>
      <c r="J147" s="131"/>
      <c r="K147" s="131"/>
      <c r="L147" s="131"/>
      <c r="M147" s="31"/>
      <c r="N147" s="109"/>
    </row>
    <row r="148" spans="1:14" ht="14.25" thickBot="1">
      <c r="A148" s="260"/>
      <c r="B148" s="14" t="s">
        <v>30</v>
      </c>
      <c r="C148" s="75"/>
      <c r="D148" s="75"/>
      <c r="E148" s="131"/>
      <c r="F148" s="31"/>
      <c r="G148" s="75"/>
      <c r="H148" s="131"/>
      <c r="I148" s="131"/>
      <c r="J148" s="131"/>
      <c r="K148" s="131"/>
      <c r="L148" s="131"/>
      <c r="M148" s="31"/>
      <c r="N148" s="109"/>
    </row>
    <row r="149" spans="1:14" ht="14.25" thickBot="1">
      <c r="A149" s="261"/>
      <c r="B149" s="15" t="s">
        <v>31</v>
      </c>
      <c r="C149" s="16">
        <f t="shared" ref="C149:L149" si="32">C137+C139+C140+C141+C142+C143+C144+C145</f>
        <v>62.72</v>
      </c>
      <c r="D149" s="16">
        <f t="shared" si="32"/>
        <v>474.09</v>
      </c>
      <c r="E149" s="16">
        <f t="shared" si="32"/>
        <v>412.8</v>
      </c>
      <c r="F149" s="16">
        <f t="shared" ref="F149:F155" si="33">(D149-E149)/E149*100</f>
        <v>14.847383720930225</v>
      </c>
      <c r="G149" s="16">
        <f t="shared" si="32"/>
        <v>5197</v>
      </c>
      <c r="H149" s="16">
        <f t="shared" si="32"/>
        <v>449393.78</v>
      </c>
      <c r="I149" s="16">
        <f t="shared" si="32"/>
        <v>812</v>
      </c>
      <c r="J149" s="16">
        <f t="shared" si="32"/>
        <v>32.510000000000005</v>
      </c>
      <c r="K149" s="16">
        <f t="shared" si="32"/>
        <v>321.02</v>
      </c>
      <c r="L149" s="16">
        <f t="shared" si="32"/>
        <v>115.45</v>
      </c>
      <c r="M149" s="16">
        <f>(K149-L149)/L149*100</f>
        <v>178.05976613252489</v>
      </c>
      <c r="N149" s="110">
        <f>D149/D214*100</f>
        <v>1.2085131578829647</v>
      </c>
    </row>
    <row r="150" spans="1:14" ht="15" thickTop="1" thickBot="1">
      <c r="A150" s="260" t="s">
        <v>67</v>
      </c>
      <c r="B150" s="197" t="s">
        <v>19</v>
      </c>
      <c r="C150" s="31">
        <v>86.740947999999889</v>
      </c>
      <c r="D150" s="32">
        <v>702.75245299999995</v>
      </c>
      <c r="E150" s="32">
        <v>663.34943599999997</v>
      </c>
      <c r="F150" s="32">
        <f t="shared" si="33"/>
        <v>5.9400091206228112</v>
      </c>
      <c r="G150" s="31">
        <v>5748</v>
      </c>
      <c r="H150" s="31">
        <v>546936.94944800006</v>
      </c>
      <c r="I150" s="31">
        <v>836</v>
      </c>
      <c r="J150" s="31">
        <v>95.435044000000005</v>
      </c>
      <c r="K150" s="31">
        <v>381.20176300000003</v>
      </c>
      <c r="L150" s="31">
        <v>250.25042199999999</v>
      </c>
      <c r="M150" s="32">
        <f>(K150-L150)/L150*100</f>
        <v>52.328119950183364</v>
      </c>
      <c r="N150" s="113">
        <f t="shared" ref="N150:N155" si="34">D150/D202*100</f>
        <v>3.2742884786398982</v>
      </c>
    </row>
    <row r="151" spans="1:14" ht="14.25" thickBot="1">
      <c r="A151" s="260"/>
      <c r="B151" s="197" t="s">
        <v>20</v>
      </c>
      <c r="C151" s="31">
        <v>31.374925999999988</v>
      </c>
      <c r="D151" s="32">
        <v>266.65603399999998</v>
      </c>
      <c r="E151" s="31">
        <v>247.97993299999999</v>
      </c>
      <c r="F151" s="32">
        <f t="shared" si="33"/>
        <v>7.5312952842841483</v>
      </c>
      <c r="G151" s="31">
        <v>3015</v>
      </c>
      <c r="H151" s="31">
        <v>60300</v>
      </c>
      <c r="I151" s="31">
        <v>390</v>
      </c>
      <c r="J151" s="31">
        <v>82.373726000000005</v>
      </c>
      <c r="K151" s="31">
        <v>249.87821600000001</v>
      </c>
      <c r="L151" s="31">
        <v>93.233828000000003</v>
      </c>
      <c r="M151" s="31">
        <f>(K151-L151)/L151*100</f>
        <v>168.0123956725235</v>
      </c>
      <c r="N151" s="109">
        <f t="shared" si="34"/>
        <v>3.8649495912547014</v>
      </c>
    </row>
    <row r="152" spans="1:14" ht="14.25" thickBot="1">
      <c r="A152" s="260"/>
      <c r="B152" s="197" t="s">
        <v>21</v>
      </c>
      <c r="C152" s="31">
        <v>1.5806149999999981</v>
      </c>
      <c r="D152" s="32">
        <v>19.178325999999998</v>
      </c>
      <c r="E152" s="31">
        <v>27.409578</v>
      </c>
      <c r="F152" s="32">
        <f t="shared" si="33"/>
        <v>-30.030568146652975</v>
      </c>
      <c r="G152" s="31">
        <v>30</v>
      </c>
      <c r="H152" s="31">
        <v>32263.655429999999</v>
      </c>
      <c r="I152" s="31">
        <v>3</v>
      </c>
      <c r="J152" s="31">
        <v>0</v>
      </c>
      <c r="K152" s="31">
        <v>2.594652</v>
      </c>
      <c r="L152" s="31">
        <v>429.23840000000001</v>
      </c>
      <c r="M152" s="31"/>
      <c r="N152" s="109">
        <f t="shared" si="34"/>
        <v>1.4737544236913358</v>
      </c>
    </row>
    <row r="153" spans="1:14" ht="14.25" thickBot="1">
      <c r="A153" s="260"/>
      <c r="B153" s="197" t="s">
        <v>22</v>
      </c>
      <c r="C153" s="31">
        <v>0.47263699999999886</v>
      </c>
      <c r="D153" s="32">
        <v>10.226222999999999</v>
      </c>
      <c r="E153" s="31">
        <v>9.4910390000000007</v>
      </c>
      <c r="F153" s="32">
        <f t="shared" si="33"/>
        <v>7.7460855444804144</v>
      </c>
      <c r="G153" s="31">
        <v>160</v>
      </c>
      <c r="H153" s="31">
        <v>61433.7</v>
      </c>
      <c r="I153" s="31">
        <v>1</v>
      </c>
      <c r="J153" s="31">
        <v>0</v>
      </c>
      <c r="K153" s="31">
        <v>0.2</v>
      </c>
      <c r="L153" s="31">
        <v>0</v>
      </c>
      <c r="M153" s="31" t="e">
        <f>(K153-L153)/L153*100</f>
        <v>#DIV/0!</v>
      </c>
      <c r="N153" s="109">
        <f t="shared" si="34"/>
        <v>1.5052762063019869</v>
      </c>
    </row>
    <row r="154" spans="1:14" ht="14.25" thickBot="1">
      <c r="A154" s="260"/>
      <c r="B154" s="197" t="s">
        <v>23</v>
      </c>
      <c r="C154" s="31">
        <v>0</v>
      </c>
      <c r="D154" s="32">
        <v>1.3962239999999999</v>
      </c>
      <c r="E154" s="31">
        <v>2.377354</v>
      </c>
      <c r="F154" s="32">
        <f t="shared" si="33"/>
        <v>-41.269831922380931</v>
      </c>
      <c r="G154" s="31">
        <v>9</v>
      </c>
      <c r="H154" s="31">
        <v>1320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2.1260101716262603</v>
      </c>
    </row>
    <row r="155" spans="1:14" ht="14.25" thickBot="1">
      <c r="A155" s="260"/>
      <c r="B155" s="197" t="s">
        <v>24</v>
      </c>
      <c r="C155" s="31">
        <v>3.4949600000000025</v>
      </c>
      <c r="D155" s="32">
        <v>32.765936000000004</v>
      </c>
      <c r="E155" s="31">
        <v>33.207662999999997</v>
      </c>
      <c r="F155" s="32">
        <f t="shared" si="33"/>
        <v>-1.3301959851856879</v>
      </c>
      <c r="G155" s="31">
        <v>232</v>
      </c>
      <c r="H155" s="31">
        <v>16338.459021999999</v>
      </c>
      <c r="I155" s="31">
        <v>15</v>
      </c>
      <c r="J155" s="31">
        <v>0</v>
      </c>
      <c r="K155" s="31">
        <v>1.41</v>
      </c>
      <c r="L155" s="31">
        <v>3.2330999999999999</v>
      </c>
      <c r="M155" s="31"/>
      <c r="N155" s="109">
        <f t="shared" si="34"/>
        <v>0.65081569987957899</v>
      </c>
    </row>
    <row r="156" spans="1:14" ht="14.25" thickBot="1">
      <c r="A156" s="260"/>
      <c r="B156" s="197" t="s">
        <v>25</v>
      </c>
      <c r="C156" s="31">
        <v>0</v>
      </c>
      <c r="D156" s="32">
        <v>13.337999999999999</v>
      </c>
      <c r="E156" s="33">
        <v>0</v>
      </c>
      <c r="F156" s="32"/>
      <c r="G156" s="31">
        <v>1</v>
      </c>
      <c r="H156" s="31">
        <v>570</v>
      </c>
      <c r="I156" s="31">
        <v>3</v>
      </c>
      <c r="J156" s="31">
        <v>13.488</v>
      </c>
      <c r="K156" s="31">
        <v>13.488</v>
      </c>
      <c r="L156" s="31">
        <v>0</v>
      </c>
      <c r="M156" s="31"/>
      <c r="N156" s="109"/>
    </row>
    <row r="157" spans="1:14" ht="14.25" thickBot="1">
      <c r="A157" s="260"/>
      <c r="B157" s="197" t="s">
        <v>26</v>
      </c>
      <c r="C157" s="31">
        <v>8.6262970000000081</v>
      </c>
      <c r="D157" s="32">
        <v>119.64913900000001</v>
      </c>
      <c r="E157" s="31">
        <v>81.764026000000001</v>
      </c>
      <c r="F157" s="32">
        <f>(D157-E157)/E157*100</f>
        <v>46.334696141307916</v>
      </c>
      <c r="G157" s="31">
        <v>1732</v>
      </c>
      <c r="H157" s="31">
        <v>626630.24620000005</v>
      </c>
      <c r="I157" s="31">
        <v>67</v>
      </c>
      <c r="J157" s="31">
        <v>12.589157</v>
      </c>
      <c r="K157" s="31">
        <v>19.275967000000001</v>
      </c>
      <c r="L157" s="31">
        <v>15.714211000000001</v>
      </c>
      <c r="M157" s="31">
        <f>(K157-L157)/L157*100</f>
        <v>22.665827765708382</v>
      </c>
      <c r="N157" s="109">
        <f>D157/D209*100</f>
        <v>5.7152553023321069</v>
      </c>
    </row>
    <row r="158" spans="1:14" ht="14.25" thickBot="1">
      <c r="A158" s="260"/>
      <c r="B158" s="197" t="s">
        <v>27</v>
      </c>
      <c r="C158" s="31">
        <v>0</v>
      </c>
      <c r="D158" s="32">
        <v>21.433962000000001</v>
      </c>
      <c r="E158" s="31">
        <v>36.075473000000002</v>
      </c>
      <c r="F158" s="32">
        <f>(D158-E158)/E158*100</f>
        <v>-40.585776934927509</v>
      </c>
      <c r="G158" s="31">
        <v>13</v>
      </c>
      <c r="H158" s="31">
        <v>11163.059379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6.1339841370207075</v>
      </c>
    </row>
    <row r="159" spans="1:14" ht="14.25" thickBot="1">
      <c r="A159" s="260"/>
      <c r="B159" s="14" t="s">
        <v>28</v>
      </c>
      <c r="C159" s="31">
        <v>0</v>
      </c>
      <c r="D159" s="32">
        <v>0</v>
      </c>
      <c r="E159" s="34">
        <v>0</v>
      </c>
      <c r="F159" s="32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60"/>
      <c r="B160" s="14" t="s">
        <v>29</v>
      </c>
      <c r="C160" s="31">
        <v>0</v>
      </c>
      <c r="D160" s="32">
        <v>21</v>
      </c>
      <c r="E160" s="34">
        <v>36.075473000000002</v>
      </c>
      <c r="F160" s="32"/>
      <c r="G160" s="31">
        <v>13</v>
      </c>
      <c r="H160" s="31">
        <v>11163.059379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60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61"/>
      <c r="B162" s="15" t="s">
        <v>31</v>
      </c>
      <c r="C162" s="16">
        <f t="shared" ref="C162:L162" si="35">C150+C152+C153+C154+C155+C156+C157+C158</f>
        <v>100.91545699999989</v>
      </c>
      <c r="D162" s="16">
        <f t="shared" si="35"/>
        <v>920.7402629999998</v>
      </c>
      <c r="E162" s="16">
        <f t="shared" si="35"/>
        <v>853.67456899999991</v>
      </c>
      <c r="F162" s="16">
        <f t="shared" ref="F162:F168" si="36">(D162-E162)/E162*100</f>
        <v>7.8561194669956134</v>
      </c>
      <c r="G162" s="16">
        <f t="shared" si="35"/>
        <v>7925</v>
      </c>
      <c r="H162" s="16">
        <f t="shared" si="35"/>
        <v>1296656.0694790001</v>
      </c>
      <c r="I162" s="16">
        <f t="shared" si="35"/>
        <v>925</v>
      </c>
      <c r="J162" s="16">
        <f t="shared" si="35"/>
        <v>121.512201</v>
      </c>
      <c r="K162" s="16">
        <f t="shared" si="35"/>
        <v>418.17038200000002</v>
      </c>
      <c r="L162" s="16">
        <f t="shared" si="35"/>
        <v>698.43613300000004</v>
      </c>
      <c r="M162" s="16">
        <f t="shared" ref="M162:M164" si="37">(K162-L162)/L162*100</f>
        <v>-40.12761335759815</v>
      </c>
      <c r="N162" s="110">
        <f>D162/D214*100</f>
        <v>2.3470790837775977</v>
      </c>
    </row>
    <row r="163" spans="1:14" ht="15" thickTop="1" thickBot="1">
      <c r="A163" s="262" t="s">
        <v>43</v>
      </c>
      <c r="B163" s="18" t="s">
        <v>19</v>
      </c>
      <c r="C163" s="94">
        <v>40.18</v>
      </c>
      <c r="D163" s="94">
        <v>286.93</v>
      </c>
      <c r="E163" s="94">
        <v>84.9</v>
      </c>
      <c r="F163" s="111">
        <f t="shared" si="36"/>
        <v>237.96230859835097</v>
      </c>
      <c r="G163" s="95">
        <v>2801</v>
      </c>
      <c r="H163" s="95">
        <v>415239.3</v>
      </c>
      <c r="I163" s="95">
        <v>101</v>
      </c>
      <c r="J163" s="95">
        <v>2.25</v>
      </c>
      <c r="K163" s="95">
        <v>53.89</v>
      </c>
      <c r="L163" s="95">
        <v>83.16</v>
      </c>
      <c r="M163" s="34">
        <f t="shared" si="37"/>
        <v>-35.197210197210197</v>
      </c>
      <c r="N163" s="112">
        <f t="shared" ref="N163:N168" si="38">D163/D202*100</f>
        <v>1.3368741569887428</v>
      </c>
    </row>
    <row r="164" spans="1:14" ht="14.25" thickBot="1">
      <c r="A164" s="260"/>
      <c r="B164" s="197" t="s">
        <v>20</v>
      </c>
      <c r="C164" s="95">
        <v>3.29</v>
      </c>
      <c r="D164" s="95">
        <v>36.97</v>
      </c>
      <c r="E164" s="95">
        <v>39.58</v>
      </c>
      <c r="F164" s="32">
        <f t="shared" si="36"/>
        <v>-6.5942395149065174</v>
      </c>
      <c r="G164" s="95">
        <v>373</v>
      </c>
      <c r="H164" s="95">
        <v>7460</v>
      </c>
      <c r="I164" s="95">
        <v>36</v>
      </c>
      <c r="J164" s="95">
        <v>1.19</v>
      </c>
      <c r="K164" s="95">
        <v>24.98</v>
      </c>
      <c r="L164" s="95">
        <v>39.880000000000003</v>
      </c>
      <c r="M164" s="34">
        <f t="shared" si="37"/>
        <v>-37.362086258776337</v>
      </c>
      <c r="N164" s="109">
        <f t="shared" si="38"/>
        <v>0.53584831456949644</v>
      </c>
    </row>
    <row r="165" spans="1:14" ht="14.25" thickBot="1">
      <c r="A165" s="260"/>
      <c r="B165" s="197" t="s">
        <v>21</v>
      </c>
      <c r="C165" s="95">
        <v>0</v>
      </c>
      <c r="D165" s="95">
        <v>0</v>
      </c>
      <c r="E165" s="95">
        <v>0</v>
      </c>
      <c r="F165" s="32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60"/>
      <c r="B166" s="197" t="s">
        <v>22</v>
      </c>
      <c r="C166" s="95">
        <v>0.03</v>
      </c>
      <c r="D166" s="95">
        <v>0.05</v>
      </c>
      <c r="E166" s="95">
        <v>0.12</v>
      </c>
      <c r="F166" s="32">
        <f t="shared" si="36"/>
        <v>-58.333333333333329</v>
      </c>
      <c r="G166" s="95">
        <v>7</v>
      </c>
      <c r="H166" s="95">
        <v>97.92</v>
      </c>
      <c r="I166" s="95">
        <v>0</v>
      </c>
      <c r="J166" s="95">
        <v>0</v>
      </c>
      <c r="K166" s="95">
        <v>0</v>
      </c>
      <c r="L166" s="95">
        <v>0</v>
      </c>
      <c r="M166" s="34"/>
      <c r="N166" s="109">
        <f t="shared" si="38"/>
        <v>7.3598835381449602E-3</v>
      </c>
    </row>
    <row r="167" spans="1:14" ht="14.25" thickBot="1">
      <c r="A167" s="260"/>
      <c r="B167" s="197" t="s">
        <v>23</v>
      </c>
      <c r="C167" s="95">
        <v>0</v>
      </c>
      <c r="D167" s="95">
        <v>0</v>
      </c>
      <c r="E167" s="95">
        <v>0</v>
      </c>
      <c r="F167" s="32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34" t="e">
        <f>(K167-L167)/L167*100</f>
        <v>#DIV/0!</v>
      </c>
      <c r="N167" s="109">
        <f t="shared" si="38"/>
        <v>0</v>
      </c>
    </row>
    <row r="168" spans="1:14" ht="14.25" thickBot="1">
      <c r="A168" s="260"/>
      <c r="B168" s="197" t="s">
        <v>24</v>
      </c>
      <c r="C168" s="95">
        <v>0</v>
      </c>
      <c r="D168" s="95">
        <v>4.25</v>
      </c>
      <c r="E168" s="95">
        <v>0</v>
      </c>
      <c r="F168" s="32" t="e">
        <f t="shared" si="36"/>
        <v>#DIV/0!</v>
      </c>
      <c r="G168" s="95">
        <v>2</v>
      </c>
      <c r="H168" s="95">
        <v>4510</v>
      </c>
      <c r="I168" s="95">
        <v>0</v>
      </c>
      <c r="J168" s="95">
        <v>0</v>
      </c>
      <c r="K168" s="95">
        <v>0</v>
      </c>
      <c r="L168" s="95">
        <v>0</v>
      </c>
      <c r="M168" s="34"/>
      <c r="N168" s="109">
        <f t="shared" si="38"/>
        <v>8.4415922819607858E-2</v>
      </c>
    </row>
    <row r="169" spans="1:14" ht="14.25" thickBot="1">
      <c r="A169" s="260"/>
      <c r="B169" s="197" t="s">
        <v>25</v>
      </c>
      <c r="C169" s="95">
        <v>0</v>
      </c>
      <c r="D169" s="95">
        <v>61.41</v>
      </c>
      <c r="E169" s="95">
        <v>13.14</v>
      </c>
      <c r="F169" s="32"/>
      <c r="G169" s="95">
        <v>8</v>
      </c>
      <c r="H169" s="95">
        <v>1158.8</v>
      </c>
      <c r="I169" s="95">
        <v>7</v>
      </c>
      <c r="J169" s="95">
        <v>0</v>
      </c>
      <c r="K169" s="95">
        <v>35.340000000000003</v>
      </c>
      <c r="L169" s="95">
        <v>0.48</v>
      </c>
      <c r="M169" s="34"/>
      <c r="N169" s="109"/>
    </row>
    <row r="170" spans="1:14" ht="14.25" thickBot="1">
      <c r="A170" s="260"/>
      <c r="B170" s="197" t="s">
        <v>26</v>
      </c>
      <c r="C170" s="95">
        <v>1.95</v>
      </c>
      <c r="D170" s="95">
        <v>16.78</v>
      </c>
      <c r="E170" s="95">
        <v>0.35</v>
      </c>
      <c r="F170" s="32">
        <f>(D170-E170)/E170*100</f>
        <v>4694.2857142857147</v>
      </c>
      <c r="G170" s="95">
        <v>1671</v>
      </c>
      <c r="H170" s="95">
        <v>72459.460000000006</v>
      </c>
      <c r="I170" s="95">
        <v>3</v>
      </c>
      <c r="J170" s="95">
        <v>0</v>
      </c>
      <c r="K170" s="95">
        <v>5.69</v>
      </c>
      <c r="L170" s="95">
        <v>0</v>
      </c>
      <c r="M170" s="34" t="e">
        <f>(K170-L170)/L170*100</f>
        <v>#DIV/0!</v>
      </c>
      <c r="N170" s="109">
        <f>D170/D209*100</f>
        <v>0.80152673704683119</v>
      </c>
    </row>
    <row r="171" spans="1:14" ht="14.25" thickBot="1">
      <c r="A171" s="260"/>
      <c r="B171" s="197" t="s">
        <v>27</v>
      </c>
      <c r="C171" s="98">
        <v>0</v>
      </c>
      <c r="D171" s="98">
        <v>0</v>
      </c>
      <c r="E171" s="98">
        <v>1.61</v>
      </c>
      <c r="F171" s="32">
        <f>(D171-E171)/E171*100</f>
        <v>-100</v>
      </c>
      <c r="G171" s="98">
        <v>0</v>
      </c>
      <c r="H171" s="98">
        <v>0</v>
      </c>
      <c r="I171" s="98"/>
      <c r="J171" s="98"/>
      <c r="K171" s="98"/>
      <c r="L171" s="98">
        <v>0</v>
      </c>
      <c r="M171" s="31"/>
      <c r="N171" s="109">
        <f>D171/D210*100</f>
        <v>0</v>
      </c>
    </row>
    <row r="172" spans="1:14" ht="14.25" thickBot="1">
      <c r="A172" s="260"/>
      <c r="B172" s="14" t="s">
        <v>28</v>
      </c>
      <c r="C172" s="98"/>
      <c r="D172" s="98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60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60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61"/>
      <c r="B175" s="15" t="s">
        <v>31</v>
      </c>
      <c r="C175" s="16">
        <f t="shared" ref="C175:L175" si="39">C163+C165+C166+C167+C168+C169+C170+C171</f>
        <v>42.160000000000004</v>
      </c>
      <c r="D175" s="16">
        <f t="shared" si="39"/>
        <v>369.41999999999996</v>
      </c>
      <c r="E175" s="16">
        <f t="shared" si="39"/>
        <v>100.12</v>
      </c>
      <c r="F175" s="16">
        <f>(D175-E175)/E175*100</f>
        <v>268.97722732720729</v>
      </c>
      <c r="G175" s="16">
        <f t="shared" si="39"/>
        <v>4489</v>
      </c>
      <c r="H175" s="16">
        <f t="shared" si="39"/>
        <v>493465.48</v>
      </c>
      <c r="I175" s="16">
        <f t="shared" si="39"/>
        <v>111</v>
      </c>
      <c r="J175" s="16">
        <f t="shared" si="39"/>
        <v>2.25</v>
      </c>
      <c r="K175" s="16">
        <f t="shared" si="39"/>
        <v>94.92</v>
      </c>
      <c r="L175" s="16">
        <f t="shared" si="39"/>
        <v>83.64</v>
      </c>
      <c r="M175" s="16">
        <f t="shared" ref="M175:M178" si="40">(K175-L175)/L175*100</f>
        <v>13.486370157819227</v>
      </c>
      <c r="N175" s="110">
        <f>D175/D214*100</f>
        <v>0.94169657825544673</v>
      </c>
    </row>
    <row r="176" spans="1:14" ht="15" thickTop="1" thickBot="1">
      <c r="A176" s="260" t="s">
        <v>44</v>
      </c>
      <c r="B176" s="197" t="s">
        <v>19</v>
      </c>
      <c r="C176" s="34">
        <v>3.69</v>
      </c>
      <c r="D176" s="34">
        <v>25.09</v>
      </c>
      <c r="E176" s="34">
        <v>21.89</v>
      </c>
      <c r="F176" s="32">
        <f>(D176-E176)/E176*100</f>
        <v>14.618547281863862</v>
      </c>
      <c r="G176" s="34">
        <v>125</v>
      </c>
      <c r="H176" s="34">
        <v>12028.19</v>
      </c>
      <c r="I176" s="34">
        <v>14</v>
      </c>
      <c r="J176" s="34"/>
      <c r="K176" s="34">
        <v>2.5499999999999998</v>
      </c>
      <c r="L176" s="34">
        <v>8.44</v>
      </c>
      <c r="M176" s="31">
        <f t="shared" si="40"/>
        <v>-69.786729857819907</v>
      </c>
      <c r="N176" s="109">
        <f>D176/D202*100</f>
        <v>0.11690019377146885</v>
      </c>
    </row>
    <row r="177" spans="1:14" ht="14.25" thickBot="1">
      <c r="A177" s="260"/>
      <c r="B177" s="197" t="s">
        <v>20</v>
      </c>
      <c r="C177" s="34">
        <v>0.73</v>
      </c>
      <c r="D177" s="34">
        <v>5.66</v>
      </c>
      <c r="E177" s="34">
        <v>5.09</v>
      </c>
      <c r="F177" s="32">
        <f>(D177-E177)/E177*100</f>
        <v>11.198428290766214</v>
      </c>
      <c r="G177" s="34">
        <v>66</v>
      </c>
      <c r="H177" s="34">
        <v>1320</v>
      </c>
      <c r="I177" s="34">
        <v>7</v>
      </c>
      <c r="J177" s="34"/>
      <c r="K177" s="34">
        <v>1.35</v>
      </c>
      <c r="L177" s="34">
        <v>0.32</v>
      </c>
      <c r="M177" s="31">
        <f t="shared" si="40"/>
        <v>321.875</v>
      </c>
      <c r="N177" s="109">
        <f>D177/D203*100</f>
        <v>8.2036826087729234E-2</v>
      </c>
    </row>
    <row r="178" spans="1:14" ht="14.25" thickBot="1">
      <c r="A178" s="260"/>
      <c r="B178" s="197" t="s">
        <v>21</v>
      </c>
      <c r="C178" s="34">
        <v>8.89</v>
      </c>
      <c r="D178" s="34">
        <v>27.68</v>
      </c>
      <c r="E178" s="34">
        <v>23.81</v>
      </c>
      <c r="F178" s="32">
        <f>(D178-E178)/E178*100</f>
        <v>16.253674926501475</v>
      </c>
      <c r="G178" s="34">
        <v>16</v>
      </c>
      <c r="H178" s="34">
        <v>36965.58</v>
      </c>
      <c r="I178" s="34"/>
      <c r="J178" s="34"/>
      <c r="K178" s="34"/>
      <c r="L178" s="34">
        <v>3.39</v>
      </c>
      <c r="M178" s="31">
        <f t="shared" si="40"/>
        <v>-100</v>
      </c>
      <c r="N178" s="109">
        <f>D178/D204*100</f>
        <v>2.1270637722904584</v>
      </c>
    </row>
    <row r="179" spans="1:14" ht="14.25" thickBot="1">
      <c r="A179" s="260"/>
      <c r="B179" s="197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60"/>
      <c r="B180" s="197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60"/>
      <c r="B181" s="197" t="s">
        <v>24</v>
      </c>
      <c r="C181" s="34">
        <v>323.33</v>
      </c>
      <c r="D181" s="34">
        <v>608.24</v>
      </c>
      <c r="E181" s="34">
        <v>567.86</v>
      </c>
      <c r="F181" s="32">
        <f>(D181-E181)/E181*100</f>
        <v>7.1109076180748767</v>
      </c>
      <c r="G181" s="34">
        <v>1664</v>
      </c>
      <c r="H181" s="34">
        <v>106474.9</v>
      </c>
      <c r="I181" s="34">
        <v>100</v>
      </c>
      <c r="J181" s="34">
        <v>43.8</v>
      </c>
      <c r="K181" s="34">
        <v>262.64</v>
      </c>
      <c r="L181" s="34">
        <v>67.319999999999993</v>
      </c>
      <c r="M181" s="31">
        <f>(K181-L181)/L181*100</f>
        <v>290.13666072489605</v>
      </c>
      <c r="N181" s="109">
        <f>D181/D207*100</f>
        <v>12.081209622540772</v>
      </c>
    </row>
    <row r="182" spans="1:14" ht="14.25" thickBot="1">
      <c r="A182" s="260"/>
      <c r="B182" s="197" t="s">
        <v>25</v>
      </c>
      <c r="C182" s="34"/>
      <c r="D182" s="34">
        <v>1351.12</v>
      </c>
      <c r="E182" s="34">
        <v>1414.8</v>
      </c>
      <c r="F182" s="32">
        <f>(D182-E182)/E182*100</f>
        <v>-4.5009895391574828</v>
      </c>
      <c r="G182" s="34">
        <v>202</v>
      </c>
      <c r="H182" s="34">
        <v>28255.82</v>
      </c>
      <c r="I182" s="34">
        <v>497</v>
      </c>
      <c r="J182" s="34">
        <v>16.739999999999998</v>
      </c>
      <c r="K182" s="34">
        <v>97.27</v>
      </c>
      <c r="L182" s="34">
        <v>151.08000000000001</v>
      </c>
      <c r="M182" s="31">
        <f>(K182-L182)/L182*100</f>
        <v>-35.616891712999745</v>
      </c>
      <c r="N182" s="109">
        <f>D182/D208*100</f>
        <v>16.392000246691403</v>
      </c>
    </row>
    <row r="183" spans="1:14" ht="14.25" thickBot="1">
      <c r="A183" s="260"/>
      <c r="B183" s="197" t="s">
        <v>26</v>
      </c>
      <c r="C183" s="34"/>
      <c r="D183" s="34">
        <v>3.16</v>
      </c>
      <c r="E183" s="34">
        <v>2.85</v>
      </c>
      <c r="F183" s="32">
        <f>(D183-E183)/E183*100</f>
        <v>10.877192982456142</v>
      </c>
      <c r="G183" s="34">
        <v>8</v>
      </c>
      <c r="H183" s="34">
        <v>3350.02</v>
      </c>
      <c r="I183" s="34"/>
      <c r="J183" s="34"/>
      <c r="K183" s="34"/>
      <c r="L183" s="34"/>
      <c r="M183" s="31"/>
      <c r="N183" s="109">
        <f>D183/D209*100</f>
        <v>0.15094305655947476</v>
      </c>
    </row>
    <row r="184" spans="1:14" ht="14.25" thickBot="1">
      <c r="A184" s="260"/>
      <c r="B184" s="197" t="s">
        <v>27</v>
      </c>
      <c r="C184" s="34"/>
      <c r="D184" s="34"/>
      <c r="E184" s="34">
        <v>0.06</v>
      </c>
      <c r="F184" s="31"/>
      <c r="G184" s="34"/>
      <c r="H184" s="34"/>
      <c r="I184" s="34"/>
      <c r="J184" s="34"/>
      <c r="K184" s="34"/>
      <c r="L184" s="34"/>
      <c r="M184" s="31"/>
      <c r="N184" s="109"/>
    </row>
    <row r="185" spans="1:14" ht="14.25" thickBot="1">
      <c r="A185" s="260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60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60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61"/>
      <c r="B188" s="15" t="s">
        <v>31</v>
      </c>
      <c r="C188" s="16">
        <f t="shared" ref="C188:L188" si="41">C176+C178+C179+C180+C181+C182+C183+C184</f>
        <v>335.90999999999997</v>
      </c>
      <c r="D188" s="16">
        <f t="shared" si="41"/>
        <v>2015.29</v>
      </c>
      <c r="E188" s="16">
        <v>2031.27</v>
      </c>
      <c r="F188" s="16">
        <f>(D188-E188)/E188*100</f>
        <v>-0.78669994633899076</v>
      </c>
      <c r="G188" s="16">
        <f t="shared" si="41"/>
        <v>2015</v>
      </c>
      <c r="H188" s="16">
        <f t="shared" si="41"/>
        <v>187074.50999999998</v>
      </c>
      <c r="I188" s="16">
        <f t="shared" si="41"/>
        <v>611</v>
      </c>
      <c r="J188" s="16">
        <f t="shared" si="41"/>
        <v>60.539999999999992</v>
      </c>
      <c r="K188" s="16">
        <f t="shared" si="41"/>
        <v>362.46</v>
      </c>
      <c r="L188" s="16">
        <f t="shared" si="41"/>
        <v>230.23000000000002</v>
      </c>
      <c r="M188" s="16">
        <f>(K188-L188)/L188*100</f>
        <v>57.433870477348712</v>
      </c>
      <c r="N188" s="110">
        <f>D188/D214*100</f>
        <v>5.1372196881392984</v>
      </c>
    </row>
    <row r="189" spans="1:14" ht="14.25" thickTop="1">
      <c r="A189" s="256" t="s">
        <v>47</v>
      </c>
      <c r="B189" s="197" t="s">
        <v>19</v>
      </c>
      <c r="C189" s="71">
        <v>2.75</v>
      </c>
      <c r="D189" s="71">
        <v>122.21</v>
      </c>
      <c r="E189" s="71">
        <v>200.89</v>
      </c>
      <c r="F189" s="34">
        <f>(D189-E189)/E189*100</f>
        <v>-39.165712579023342</v>
      </c>
      <c r="G189" s="72">
        <v>1058</v>
      </c>
      <c r="H189" s="72">
        <v>121274.85</v>
      </c>
      <c r="I189" s="72">
        <v>154</v>
      </c>
      <c r="J189" s="72">
        <v>2.14</v>
      </c>
      <c r="K189" s="72">
        <v>72.34</v>
      </c>
      <c r="L189" s="72">
        <v>109.4</v>
      </c>
      <c r="M189" s="34">
        <f>(K189-L189)/L189*100</f>
        <v>-33.875685557586834</v>
      </c>
      <c r="N189" s="114">
        <f>D189/D202*100</f>
        <v>0.56940504905584721</v>
      </c>
    </row>
    <row r="190" spans="1:14">
      <c r="A190" s="257"/>
      <c r="B190" s="197" t="s">
        <v>20</v>
      </c>
      <c r="C190" s="72">
        <v>0.65</v>
      </c>
      <c r="D190" s="72">
        <v>35.07</v>
      </c>
      <c r="E190" s="72">
        <v>83.31</v>
      </c>
      <c r="F190" s="31">
        <f>(D190-E190)/E190*100</f>
        <v>-57.904213179690309</v>
      </c>
      <c r="G190" s="72">
        <v>416</v>
      </c>
      <c r="H190" s="72">
        <v>8300</v>
      </c>
      <c r="I190" s="72">
        <v>44</v>
      </c>
      <c r="J190" s="72">
        <v>1.27</v>
      </c>
      <c r="K190" s="72">
        <v>22.41</v>
      </c>
      <c r="L190" s="72">
        <v>18.48</v>
      </c>
      <c r="M190" s="31">
        <f>(K190-L190)/L190*100</f>
        <v>21.266233766233764</v>
      </c>
      <c r="N190" s="114">
        <f>D190/D203*100</f>
        <v>0.50830945068845668</v>
      </c>
    </row>
    <row r="191" spans="1:14">
      <c r="A191" s="257"/>
      <c r="B191" s="197" t="s">
        <v>21</v>
      </c>
      <c r="C191" s="72"/>
      <c r="D191" s="72"/>
      <c r="E191" s="72"/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57"/>
      <c r="B192" s="197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57"/>
      <c r="B193" s="197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57"/>
      <c r="B194" s="197" t="s">
        <v>24</v>
      </c>
      <c r="C194" s="72">
        <v>0.21</v>
      </c>
      <c r="D194" s="72">
        <v>0.63</v>
      </c>
      <c r="E194" s="72">
        <v>0.44</v>
      </c>
      <c r="F194" s="31">
        <f>(D194-E194)/E194*100</f>
        <v>43.18181818181818</v>
      </c>
      <c r="G194" s="72">
        <v>6</v>
      </c>
      <c r="H194" s="72">
        <v>931</v>
      </c>
      <c r="I194" s="72"/>
      <c r="J194" s="72"/>
      <c r="K194" s="72"/>
      <c r="L194" s="72"/>
      <c r="M194" s="31"/>
      <c r="N194" s="114">
        <f>D194/D207*100</f>
        <v>1.2513419147377166E-2</v>
      </c>
    </row>
    <row r="195" spans="1:14">
      <c r="A195" s="257"/>
      <c r="B195" s="197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57"/>
      <c r="B196" s="197" t="s">
        <v>26</v>
      </c>
      <c r="C196" s="72">
        <v>0.04</v>
      </c>
      <c r="D196" s="72">
        <v>0.31</v>
      </c>
      <c r="E196" s="72">
        <v>0.64</v>
      </c>
      <c r="F196" s="31">
        <f>(D196-E196)/E196*100</f>
        <v>-51.5625</v>
      </c>
      <c r="G196" s="72">
        <v>31</v>
      </c>
      <c r="H196" s="72">
        <v>378.56</v>
      </c>
      <c r="I196" s="72"/>
      <c r="J196" s="72"/>
      <c r="K196" s="72"/>
      <c r="L196" s="72"/>
      <c r="M196" s="31"/>
      <c r="N196" s="114">
        <f>D196/D209*100</f>
        <v>1.4807704915644674E-2</v>
      </c>
    </row>
    <row r="197" spans="1:14">
      <c r="A197" s="257"/>
      <c r="B197" s="197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57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57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57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58"/>
      <c r="B201" s="15" t="s">
        <v>31</v>
      </c>
      <c r="C201" s="16">
        <f t="shared" ref="C201:L201" si="42">C189+C191+C192+C193+C194+C195+C196+C197</f>
        <v>3</v>
      </c>
      <c r="D201" s="16">
        <f t="shared" si="42"/>
        <v>123.14999999999999</v>
      </c>
      <c r="E201" s="16">
        <f t="shared" si="42"/>
        <v>201.96999999999997</v>
      </c>
      <c r="F201" s="16">
        <f t="shared" ref="F201:F214" si="43">(D201-E201)/E201*100</f>
        <v>-39.025597861068476</v>
      </c>
      <c r="G201" s="16">
        <f t="shared" si="42"/>
        <v>1095</v>
      </c>
      <c r="H201" s="16">
        <f t="shared" si="42"/>
        <v>122584.41</v>
      </c>
      <c r="I201" s="16">
        <f t="shared" si="42"/>
        <v>154</v>
      </c>
      <c r="J201" s="16">
        <f t="shared" si="42"/>
        <v>2.14</v>
      </c>
      <c r="K201" s="16">
        <f t="shared" si="42"/>
        <v>72.34</v>
      </c>
      <c r="L201" s="16">
        <f t="shared" si="42"/>
        <v>109.4</v>
      </c>
      <c r="M201" s="16">
        <f>(K201-L201)/L201*100</f>
        <v>-33.875685557586834</v>
      </c>
      <c r="N201" s="110">
        <f>D201/D214*100</f>
        <v>0.31392435063656071</v>
      </c>
    </row>
    <row r="202" spans="1:14" ht="15" thickTop="1" thickBot="1">
      <c r="A202" s="276" t="s">
        <v>49</v>
      </c>
      <c r="B202" s="197" t="s">
        <v>19</v>
      </c>
      <c r="C202" s="32">
        <f>C7+C20+C33+C46+C59+C72+C85+C98+C111+C124+C137+C150+C163+C176+C189</f>
        <v>2575.6753159999989</v>
      </c>
      <c r="D202" s="32">
        <f>D7+D20+D33+D46+D59+D72+D85+D98+D111+D124+D137+D150+D163+D176+D189</f>
        <v>21462.753132000002</v>
      </c>
      <c r="E202" s="32">
        <f>E7+E20+E33+E46+E59+E72+E85+E98+E111+E124+E137+E150+E163+E176+E189</f>
        <v>20164.258893000002</v>
      </c>
      <c r="F202" s="32">
        <f t="shared" si="43"/>
        <v>6.4395832541644786</v>
      </c>
      <c r="G202" s="32">
        <f t="shared" ref="G202:L213" si="44">G7+G20+G33+G46+G59+G72+G85+G98+G111+G124+G137+G150+G163+G176+G189</f>
        <v>154285</v>
      </c>
      <c r="H202" s="32">
        <f t="shared" si="44"/>
        <v>19192059.808610007</v>
      </c>
      <c r="I202" s="32">
        <f t="shared" si="44"/>
        <v>17922</v>
      </c>
      <c r="J202" s="32">
        <f t="shared" si="44"/>
        <v>2017.1777210000012</v>
      </c>
      <c r="K202" s="32">
        <f t="shared" si="44"/>
        <v>15287.191288000002</v>
      </c>
      <c r="L202" s="32">
        <f t="shared" si="44"/>
        <v>11031.64961</v>
      </c>
      <c r="M202" s="32">
        <f t="shared" ref="M202:M214" si="45">(K202-L202)/L202*100</f>
        <v>38.575750938848039</v>
      </c>
      <c r="N202" s="113">
        <f>D202/D214*100</f>
        <v>54.711172065253031</v>
      </c>
    </row>
    <row r="203" spans="1:14" ht="14.25" thickBot="1">
      <c r="A203" s="260"/>
      <c r="B203" s="197" t="s">
        <v>20</v>
      </c>
      <c r="C203" s="32">
        <f t="shared" ref="C203:E213" si="46">C8+C21+C34+C47+C60+C73+C86+C99+C112+C125+C138+C151+C164+C177+C190</f>
        <v>864.6426670000003</v>
      </c>
      <c r="D203" s="32">
        <f t="shared" si="46"/>
        <v>6899.3405400000011</v>
      </c>
      <c r="E203" s="32">
        <f t="shared" si="46"/>
        <v>6697.1316490000008</v>
      </c>
      <c r="F203" s="31">
        <f t="shared" si="43"/>
        <v>3.0193357633964619</v>
      </c>
      <c r="G203" s="32">
        <f>G8+G21+G34+G47+G60+G73+G86+G99+G112+G125+G138+G151+G164+G177+G190</f>
        <v>80142</v>
      </c>
      <c r="H203" s="32">
        <f>H8+H21+H34+H47+H60+H73+H86+H99+H112+H125+H138+H151+H164+H177+H190</f>
        <v>1602900</v>
      </c>
      <c r="I203" s="32">
        <f t="shared" si="44"/>
        <v>9731</v>
      </c>
      <c r="J203" s="32">
        <f t="shared" si="44"/>
        <v>890.82562799999982</v>
      </c>
      <c r="K203" s="32">
        <f t="shared" si="44"/>
        <v>6313.0508329999993</v>
      </c>
      <c r="L203" s="32">
        <f t="shared" si="44"/>
        <v>3872.6752040000001</v>
      </c>
      <c r="M203" s="31">
        <f t="shared" si="45"/>
        <v>63.015241414497901</v>
      </c>
      <c r="N203" s="109">
        <f>D203/D214*100</f>
        <v>17.587259430288256</v>
      </c>
    </row>
    <row r="204" spans="1:14" ht="14.25" thickBot="1">
      <c r="A204" s="260"/>
      <c r="B204" s="197" t="s">
        <v>21</v>
      </c>
      <c r="C204" s="32">
        <f t="shared" si="46"/>
        <v>143.51149900000001</v>
      </c>
      <c r="D204" s="32">
        <f t="shared" si="46"/>
        <v>1301.324406</v>
      </c>
      <c r="E204" s="32">
        <f t="shared" si="46"/>
        <v>1117.7202269999998</v>
      </c>
      <c r="F204" s="31">
        <f t="shared" si="43"/>
        <v>16.426666939078324</v>
      </c>
      <c r="G204" s="32">
        <f t="shared" ref="G204:H213" si="47">G9+G22+G35+G48+G61+G74+G87+G100+G113+G126+G139+G152+G165+G178+G191</f>
        <v>2887</v>
      </c>
      <c r="H204" s="32">
        <f>H9+H22+H35+H48+H61+H74+H87+H100+H113+H126+H139+H152+H165+H178+H191</f>
        <v>1435493.4399749998</v>
      </c>
      <c r="I204" s="32">
        <f t="shared" si="44"/>
        <v>141</v>
      </c>
      <c r="J204" s="32">
        <f t="shared" si="44"/>
        <v>11.236004999999993</v>
      </c>
      <c r="K204" s="32">
        <f t="shared" si="44"/>
        <v>812.547864</v>
      </c>
      <c r="L204" s="32">
        <f t="shared" si="44"/>
        <v>760.23073299999999</v>
      </c>
      <c r="M204" s="31">
        <f t="shared" si="45"/>
        <v>6.8817437560762249</v>
      </c>
      <c r="N204" s="109">
        <f>D204/D214*100</f>
        <v>3.3172344224202859</v>
      </c>
    </row>
    <row r="205" spans="1:14" ht="14.25" thickBot="1">
      <c r="A205" s="260"/>
      <c r="B205" s="197" t="s">
        <v>22</v>
      </c>
      <c r="C205" s="32">
        <f t="shared" si="46"/>
        <v>63.924120999999992</v>
      </c>
      <c r="D205" s="32">
        <f t="shared" si="46"/>
        <v>679.35857599999986</v>
      </c>
      <c r="E205" s="32">
        <f t="shared" si="46"/>
        <v>289.22683700000005</v>
      </c>
      <c r="F205" s="31">
        <f t="shared" si="43"/>
        <v>134.88780745474173</v>
      </c>
      <c r="G205" s="32">
        <f t="shared" si="47"/>
        <v>50363</v>
      </c>
      <c r="H205" s="32">
        <f t="shared" si="47"/>
        <v>717679.7149999995</v>
      </c>
      <c r="I205" s="32">
        <f t="shared" si="44"/>
        <v>552</v>
      </c>
      <c r="J205" s="32">
        <f t="shared" si="44"/>
        <v>5.563800000000005</v>
      </c>
      <c r="K205" s="32">
        <f t="shared" si="44"/>
        <v>71.644109</v>
      </c>
      <c r="L205" s="32">
        <f t="shared" si="44"/>
        <v>131.20052000000001</v>
      </c>
      <c r="M205" s="31">
        <f t="shared" si="45"/>
        <v>-45.393426032152931</v>
      </c>
      <c r="N205" s="109">
        <f>D205/D214*100</f>
        <v>1.7317677614306015</v>
      </c>
    </row>
    <row r="206" spans="1:14" ht="14.25" thickBot="1">
      <c r="A206" s="260"/>
      <c r="B206" s="197" t="s">
        <v>23</v>
      </c>
      <c r="C206" s="32">
        <f t="shared" si="46"/>
        <v>8.1266838200000002</v>
      </c>
      <c r="D206" s="32">
        <f t="shared" si="46"/>
        <v>65.67343932</v>
      </c>
      <c r="E206" s="32">
        <f t="shared" si="46"/>
        <v>91.672202929999983</v>
      </c>
      <c r="F206" s="31">
        <f t="shared" si="43"/>
        <v>-28.360574720618846</v>
      </c>
      <c r="G206" s="32">
        <f t="shared" si="47"/>
        <v>1665</v>
      </c>
      <c r="H206" s="32">
        <f t="shared" si="47"/>
        <v>273634.83690433996</v>
      </c>
      <c r="I206" s="32">
        <f t="shared" si="44"/>
        <v>17</v>
      </c>
      <c r="J206" s="32">
        <f t="shared" si="44"/>
        <v>6.848645000000003</v>
      </c>
      <c r="K206" s="32">
        <f t="shared" si="44"/>
        <v>20.420000000000002</v>
      </c>
      <c r="L206" s="32">
        <f t="shared" si="44"/>
        <v>49.134644999999999</v>
      </c>
      <c r="M206" s="31">
        <f t="shared" si="45"/>
        <v>-58.440729550401748</v>
      </c>
      <c r="N206" s="109">
        <f>D206/D214*100</f>
        <v>0.16740959636703676</v>
      </c>
    </row>
    <row r="207" spans="1:14" ht="14.25" thickBot="1">
      <c r="A207" s="260"/>
      <c r="B207" s="197" t="s">
        <v>24</v>
      </c>
      <c r="C207" s="32">
        <f t="shared" si="46"/>
        <v>1351.8539529999996</v>
      </c>
      <c r="D207" s="32">
        <f t="shared" si="46"/>
        <v>5034.5952019999995</v>
      </c>
      <c r="E207" s="32">
        <f t="shared" si="46"/>
        <v>4035.2855740000005</v>
      </c>
      <c r="F207" s="31">
        <f t="shared" si="43"/>
        <v>24.764285195543856</v>
      </c>
      <c r="G207" s="32">
        <f t="shared" si="47"/>
        <v>9161</v>
      </c>
      <c r="H207" s="32">
        <f t="shared" si="47"/>
        <v>2978655.1250339989</v>
      </c>
      <c r="I207" s="32">
        <f t="shared" si="44"/>
        <v>531</v>
      </c>
      <c r="J207" s="32">
        <f t="shared" si="44"/>
        <v>65.23908299999998</v>
      </c>
      <c r="K207" s="32">
        <f t="shared" si="44"/>
        <v>1054.9470879999999</v>
      </c>
      <c r="L207" s="32">
        <f t="shared" si="44"/>
        <v>1807.334425</v>
      </c>
      <c r="M207" s="31">
        <f t="shared" si="45"/>
        <v>-41.629668897608703</v>
      </c>
      <c r="N207" s="109">
        <f>D207/D214*100</f>
        <v>12.83379642310836</v>
      </c>
    </row>
    <row r="208" spans="1:14" ht="14.25" thickBot="1">
      <c r="A208" s="260"/>
      <c r="B208" s="197" t="s">
        <v>25</v>
      </c>
      <c r="C208" s="32">
        <f t="shared" si="46"/>
        <v>41.849761999999551</v>
      </c>
      <c r="D208" s="32">
        <f t="shared" si="46"/>
        <v>8242.5572209999991</v>
      </c>
      <c r="E208" s="32">
        <f t="shared" si="46"/>
        <v>6753.1780480000007</v>
      </c>
      <c r="F208" s="31">
        <f t="shared" si="43"/>
        <v>22.054492898215354</v>
      </c>
      <c r="G208" s="32">
        <f t="shared" si="47"/>
        <v>2730</v>
      </c>
      <c r="H208" s="32">
        <f t="shared" si="47"/>
        <v>169469.18452000001</v>
      </c>
      <c r="I208" s="32">
        <f t="shared" si="44"/>
        <v>2383</v>
      </c>
      <c r="J208" s="32">
        <f t="shared" si="44"/>
        <v>101.9297179999998</v>
      </c>
      <c r="K208" s="32">
        <f t="shared" si="44"/>
        <v>3625.9862729999995</v>
      </c>
      <c r="L208" s="32">
        <f t="shared" si="44"/>
        <v>2170.6590630000001</v>
      </c>
      <c r="M208" s="31">
        <f t="shared" si="45"/>
        <v>67.045407305403231</v>
      </c>
      <c r="N208" s="109">
        <f>D208/D214*100</f>
        <v>21.011282364491429</v>
      </c>
    </row>
    <row r="209" spans="1:14" ht="14.25" thickBot="1">
      <c r="A209" s="260"/>
      <c r="B209" s="197" t="s">
        <v>26</v>
      </c>
      <c r="C209" s="32">
        <f t="shared" si="46"/>
        <v>367.03129800000062</v>
      </c>
      <c r="D209" s="32">
        <f t="shared" si="46"/>
        <v>2093.504711000001</v>
      </c>
      <c r="E209" s="32">
        <f t="shared" si="46"/>
        <v>2300.5945369999995</v>
      </c>
      <c r="F209" s="31">
        <f t="shared" si="43"/>
        <v>-9.0015786210657502</v>
      </c>
      <c r="G209" s="32">
        <f t="shared" si="47"/>
        <v>132934</v>
      </c>
      <c r="H209" s="32">
        <f t="shared" si="47"/>
        <v>25457441.215063769</v>
      </c>
      <c r="I209" s="32">
        <f t="shared" si="44"/>
        <v>7777</v>
      </c>
      <c r="J209" s="32">
        <f t="shared" si="44"/>
        <v>157.89955899999995</v>
      </c>
      <c r="K209" s="32">
        <f t="shared" si="44"/>
        <v>802.92359300000021</v>
      </c>
      <c r="L209" s="32">
        <f t="shared" si="44"/>
        <v>551.61593100000005</v>
      </c>
      <c r="M209" s="31">
        <f t="shared" si="45"/>
        <v>45.558448891136209</v>
      </c>
      <c r="N209" s="109">
        <f>D209/D214*100</f>
        <v>5.3365985136439802</v>
      </c>
    </row>
    <row r="210" spans="1:14" ht="14.25" thickBot="1">
      <c r="A210" s="260"/>
      <c r="B210" s="197" t="s">
        <v>27</v>
      </c>
      <c r="C210" s="32">
        <f t="shared" si="46"/>
        <v>18.690636000000001</v>
      </c>
      <c r="D210" s="32">
        <f t="shared" si="46"/>
        <v>349.42969400000004</v>
      </c>
      <c r="E210" s="32">
        <f t="shared" si="46"/>
        <v>295.332607</v>
      </c>
      <c r="F210" s="31">
        <f t="shared" si="43"/>
        <v>18.317343130350672</v>
      </c>
      <c r="G210" s="32">
        <f t="shared" si="47"/>
        <v>195</v>
      </c>
      <c r="H210" s="32">
        <f t="shared" si="47"/>
        <v>125138.14964600001</v>
      </c>
      <c r="I210" s="32">
        <f t="shared" si="44"/>
        <v>2</v>
      </c>
      <c r="J210" s="32">
        <f t="shared" si="44"/>
        <v>0</v>
      </c>
      <c r="K210" s="32">
        <f t="shared" si="44"/>
        <v>1.280886</v>
      </c>
      <c r="L210" s="32">
        <f t="shared" si="44"/>
        <v>0.42304000000000003</v>
      </c>
      <c r="M210" s="31">
        <f t="shared" si="45"/>
        <v>202.78129727685322</v>
      </c>
      <c r="N210" s="109">
        <f>D210/D214*100</f>
        <v>0.89073885328527935</v>
      </c>
    </row>
    <row r="211" spans="1:14" ht="14.25" thickBot="1">
      <c r="A211" s="260"/>
      <c r="B211" s="14" t="s">
        <v>28</v>
      </c>
      <c r="C211" s="32">
        <f t="shared" si="46"/>
        <v>3.1649999999956435E-3</v>
      </c>
      <c r="D211" s="32">
        <f t="shared" si="46"/>
        <v>182.65</v>
      </c>
      <c r="E211" s="32">
        <f t="shared" si="46"/>
        <v>122.61318799999999</v>
      </c>
      <c r="F211" s="31">
        <f t="shared" si="43"/>
        <v>48.964400142666555</v>
      </c>
      <c r="G211" s="32">
        <f t="shared" si="47"/>
        <v>55</v>
      </c>
      <c r="H211" s="32">
        <f t="shared" si="47"/>
        <v>36932.379999999997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0</v>
      </c>
      <c r="M211" s="31" t="e">
        <f t="shared" si="45"/>
        <v>#DIV/0!</v>
      </c>
      <c r="N211" s="109">
        <f>D211/D214*100</f>
        <v>0.46559709820355522</v>
      </c>
    </row>
    <row r="212" spans="1:14" ht="14.25" thickBot="1">
      <c r="A212" s="260"/>
      <c r="B212" s="14" t="s">
        <v>29</v>
      </c>
      <c r="C212" s="32">
        <f t="shared" si="46"/>
        <v>16.736136999999999</v>
      </c>
      <c r="D212" s="32">
        <f t="shared" si="46"/>
        <v>89.337203000000017</v>
      </c>
      <c r="E212" s="32">
        <f t="shared" si="46"/>
        <v>54.201875000000001</v>
      </c>
      <c r="F212" s="31">
        <f t="shared" si="43"/>
        <v>64.823085917230756</v>
      </c>
      <c r="G212" s="32">
        <f t="shared" si="47"/>
        <v>47</v>
      </c>
      <c r="H212" s="32">
        <f t="shared" si="47"/>
        <v>39803.604377000003</v>
      </c>
      <c r="I212" s="32">
        <f t="shared" si="44"/>
        <v>2</v>
      </c>
      <c r="J212" s="32">
        <f t="shared" si="44"/>
        <v>0</v>
      </c>
      <c r="K212" s="32">
        <f t="shared" si="44"/>
        <v>1.048</v>
      </c>
      <c r="L212" s="32">
        <f t="shared" si="44"/>
        <v>0.42304000000000003</v>
      </c>
      <c r="M212" s="31">
        <f t="shared" si="45"/>
        <v>147.7307110438729</v>
      </c>
      <c r="N212" s="109">
        <f>D212/D214*100</f>
        <v>0.22773141241950154</v>
      </c>
    </row>
    <row r="213" spans="1:14" ht="14.25" thickBot="1">
      <c r="A213" s="260"/>
      <c r="B213" s="14" t="s">
        <v>30</v>
      </c>
      <c r="C213" s="32">
        <f t="shared" si="46"/>
        <v>1.9552459999999949</v>
      </c>
      <c r="D213" s="32">
        <f t="shared" si="46"/>
        <v>75.623366000000004</v>
      </c>
      <c r="E213" s="32">
        <f t="shared" si="46"/>
        <v>115.99017599999999</v>
      </c>
      <c r="F213" s="31">
        <f t="shared" si="43"/>
        <v>-34.801921500662253</v>
      </c>
      <c r="G213" s="32">
        <f t="shared" si="47"/>
        <v>107</v>
      </c>
      <c r="H213" s="32">
        <f t="shared" si="47"/>
        <v>47293.445311999996</v>
      </c>
      <c r="I213" s="32">
        <f t="shared" si="44"/>
        <v>0</v>
      </c>
      <c r="J213" s="32">
        <f t="shared" si="44"/>
        <v>0</v>
      </c>
      <c r="K213" s="32">
        <f t="shared" si="44"/>
        <v>0.23288600000000001</v>
      </c>
      <c r="L213" s="32">
        <f t="shared" si="44"/>
        <v>0</v>
      </c>
      <c r="M213" s="31" t="e">
        <f t="shared" si="45"/>
        <v>#DIV/0!</v>
      </c>
      <c r="N213" s="109">
        <f>D213/D214*100</f>
        <v>0.19277317145351983</v>
      </c>
    </row>
    <row r="214" spans="1:14" ht="14.25" thickBot="1">
      <c r="A214" s="280"/>
      <c r="B214" s="35" t="s">
        <v>31</v>
      </c>
      <c r="C214" s="36">
        <f t="shared" ref="C214:L214" si="48">C202+C204+C205+C206+C207+C208+C209+C210</f>
        <v>4570.6632688199998</v>
      </c>
      <c r="D214" s="36">
        <f t="shared" si="48"/>
        <v>39229.196381319998</v>
      </c>
      <c r="E214" s="36">
        <f>E202+E204+E205+E206+E207+E208+E209+E210</f>
        <v>35047.268925930002</v>
      </c>
      <c r="F214" s="36">
        <f t="shared" si="43"/>
        <v>11.932249169623494</v>
      </c>
      <c r="G214" s="36">
        <f t="shared" si="48"/>
        <v>354220</v>
      </c>
      <c r="H214" s="36">
        <f t="shared" si="48"/>
        <v>50349571.474753112</v>
      </c>
      <c r="I214" s="36">
        <f t="shared" si="48"/>
        <v>29325</v>
      </c>
      <c r="J214" s="36">
        <f t="shared" si="48"/>
        <v>2365.8945310000008</v>
      </c>
      <c r="K214" s="36">
        <f t="shared" si="48"/>
        <v>21676.941101</v>
      </c>
      <c r="L214" s="36">
        <f t="shared" si="48"/>
        <v>16502.247967000003</v>
      </c>
      <c r="M214" s="36">
        <f t="shared" si="45"/>
        <v>31.357504409992949</v>
      </c>
      <c r="N214" s="115">
        <f>D214/D214*100</f>
        <v>100</v>
      </c>
    </row>
    <row r="219" spans="1:14">
      <c r="A219" s="224" t="s">
        <v>126</v>
      </c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</row>
    <row r="220" spans="1:14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</row>
    <row r="221" spans="1:14" ht="14.25" thickBot="1">
      <c r="A221" s="259" t="str">
        <f>A3</f>
        <v>财字3号表                                             （2023年9月）                                           单位：万元</v>
      </c>
      <c r="B221" s="259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</row>
    <row r="222" spans="1:14" ht="14.25" thickBot="1">
      <c r="A222" s="281" t="s">
        <v>2</v>
      </c>
      <c r="B222" s="37" t="s">
        <v>3</v>
      </c>
      <c r="C222" s="264" t="s">
        <v>4</v>
      </c>
      <c r="D222" s="264"/>
      <c r="E222" s="264"/>
      <c r="F222" s="265"/>
      <c r="G222" s="226" t="s">
        <v>5</v>
      </c>
      <c r="H222" s="265"/>
      <c r="I222" s="226" t="s">
        <v>6</v>
      </c>
      <c r="J222" s="266"/>
      <c r="K222" s="266"/>
      <c r="L222" s="266"/>
      <c r="M222" s="266"/>
      <c r="N222" s="285" t="s">
        <v>7</v>
      </c>
    </row>
    <row r="223" spans="1:14" ht="14.25" thickBot="1">
      <c r="A223" s="281"/>
      <c r="B223" s="24" t="s">
        <v>8</v>
      </c>
      <c r="C223" s="270" t="s">
        <v>9</v>
      </c>
      <c r="D223" s="270" t="s">
        <v>10</v>
      </c>
      <c r="E223" s="270" t="s">
        <v>11</v>
      </c>
      <c r="F223" s="197" t="s">
        <v>12</v>
      </c>
      <c r="G223" s="270" t="s">
        <v>13</v>
      </c>
      <c r="H223" s="227" t="s">
        <v>14</v>
      </c>
      <c r="I223" s="197" t="s">
        <v>13</v>
      </c>
      <c r="J223" s="267" t="s">
        <v>15</v>
      </c>
      <c r="K223" s="268"/>
      <c r="L223" s="269"/>
      <c r="M223" s="97" t="s">
        <v>12</v>
      </c>
      <c r="N223" s="286"/>
    </row>
    <row r="224" spans="1:14" ht="14.25" thickBot="1">
      <c r="A224" s="281"/>
      <c r="B224" s="38" t="s">
        <v>16</v>
      </c>
      <c r="C224" s="271"/>
      <c r="D224" s="271"/>
      <c r="E224" s="271"/>
      <c r="F224" s="200" t="s">
        <v>17</v>
      </c>
      <c r="G224" s="272"/>
      <c r="H224" s="227"/>
      <c r="I224" s="24" t="s">
        <v>18</v>
      </c>
      <c r="J224" s="198" t="s">
        <v>9</v>
      </c>
      <c r="K224" s="25" t="s">
        <v>10</v>
      </c>
      <c r="L224" s="198" t="s">
        <v>11</v>
      </c>
      <c r="M224" s="197" t="s">
        <v>17</v>
      </c>
      <c r="N224" s="116" t="s">
        <v>17</v>
      </c>
    </row>
    <row r="225" spans="1:14" ht="14.25" thickBot="1">
      <c r="A225" s="260"/>
      <c r="B225" s="197" t="s">
        <v>19</v>
      </c>
      <c r="C225" s="71">
        <v>524.07478500000025</v>
      </c>
      <c r="D225" s="71">
        <v>3939.04</v>
      </c>
      <c r="E225" s="71">
        <v>3446.598019</v>
      </c>
      <c r="F225" s="31">
        <f t="shared" ref="F225:F232" si="49">(D225-E225)/E225*100</f>
        <v>14.287769513164102</v>
      </c>
      <c r="G225" s="75">
        <v>27316</v>
      </c>
      <c r="H225" s="75">
        <v>2843611.54</v>
      </c>
      <c r="I225" s="75">
        <v>2551</v>
      </c>
      <c r="J225" s="72">
        <v>337.76917100000014</v>
      </c>
      <c r="K225" s="72">
        <v>1907.95</v>
      </c>
      <c r="L225" s="72">
        <v>1281.6068899999998</v>
      </c>
      <c r="M225" s="31">
        <f t="shared" ref="M225:M232" si="50">(K225-L225)/L225*100</f>
        <v>48.871702773071107</v>
      </c>
      <c r="N225" s="109">
        <f t="shared" ref="N225:N233" si="51">D225/D394*100</f>
        <v>34.957993347780622</v>
      </c>
    </row>
    <row r="226" spans="1:14" ht="14.25" thickBot="1">
      <c r="A226" s="260"/>
      <c r="B226" s="197" t="s">
        <v>20</v>
      </c>
      <c r="C226" s="71">
        <v>163.33228899999995</v>
      </c>
      <c r="D226" s="71">
        <v>1255.33</v>
      </c>
      <c r="E226" s="71">
        <v>1152.356953</v>
      </c>
      <c r="F226" s="31">
        <f t="shared" si="49"/>
        <v>8.9358637297170844</v>
      </c>
      <c r="G226" s="75">
        <v>16405</v>
      </c>
      <c r="H226" s="75">
        <v>328100</v>
      </c>
      <c r="I226" s="75">
        <v>1555</v>
      </c>
      <c r="J226" s="72">
        <v>164.91109399999993</v>
      </c>
      <c r="K226" s="72">
        <v>897.56</v>
      </c>
      <c r="L226" s="72">
        <v>526.17552999999998</v>
      </c>
      <c r="M226" s="31">
        <f t="shared" si="50"/>
        <v>70.5818588713162</v>
      </c>
      <c r="N226" s="109">
        <f t="shared" si="51"/>
        <v>35.032910562181023</v>
      </c>
    </row>
    <row r="227" spans="1:14" ht="14.25" thickBot="1">
      <c r="A227" s="260"/>
      <c r="B227" s="197" t="s">
        <v>21</v>
      </c>
      <c r="C227" s="71">
        <v>2.3256870000000163</v>
      </c>
      <c r="D227" s="71">
        <v>182.28</v>
      </c>
      <c r="E227" s="71">
        <v>173.61364399999999</v>
      </c>
      <c r="F227" s="31">
        <f t="shared" si="49"/>
        <v>4.991748229188719</v>
      </c>
      <c r="G227" s="75">
        <v>118</v>
      </c>
      <c r="H227" s="75">
        <v>130735.54</v>
      </c>
      <c r="I227" s="75">
        <v>21</v>
      </c>
      <c r="J227" s="72">
        <v>0</v>
      </c>
      <c r="K227" s="72">
        <v>26.62</v>
      </c>
      <c r="L227" s="72">
        <v>27.617689000000002</v>
      </c>
      <c r="M227" s="31">
        <f t="shared" si="50"/>
        <v>-3.6124999452343785</v>
      </c>
      <c r="N227" s="109">
        <f t="shared" si="51"/>
        <v>54.336213458687801</v>
      </c>
    </row>
    <row r="228" spans="1:14" ht="14.25" thickBot="1">
      <c r="A228" s="260"/>
      <c r="B228" s="197" t="s">
        <v>22</v>
      </c>
      <c r="C228" s="71">
        <v>21.680529999999976</v>
      </c>
      <c r="D228" s="71">
        <v>237.62</v>
      </c>
      <c r="E228" s="71">
        <v>122.43716999999999</v>
      </c>
      <c r="F228" s="31">
        <f t="shared" si="49"/>
        <v>94.075050901617558</v>
      </c>
      <c r="G228" s="75">
        <v>17915</v>
      </c>
      <c r="H228" s="75">
        <v>204072.86</v>
      </c>
      <c r="I228" s="75">
        <v>95</v>
      </c>
      <c r="J228" s="72">
        <v>2.8420999999999985</v>
      </c>
      <c r="K228" s="72">
        <v>19.29</v>
      </c>
      <c r="L228" s="72">
        <v>22.130299999999998</v>
      </c>
      <c r="M228" s="31">
        <f t="shared" si="50"/>
        <v>-12.834439659652148</v>
      </c>
      <c r="N228" s="109">
        <f t="shared" si="51"/>
        <v>58.562226604763843</v>
      </c>
    </row>
    <row r="229" spans="1:14" ht="14.25" thickBot="1">
      <c r="A229" s="260"/>
      <c r="B229" s="197" t="s">
        <v>23</v>
      </c>
      <c r="C229" s="71">
        <v>0.15940599999999705</v>
      </c>
      <c r="D229" s="71">
        <v>40.15</v>
      </c>
      <c r="E229" s="71">
        <v>35.640828999999997</v>
      </c>
      <c r="F229" s="31">
        <f t="shared" si="49"/>
        <v>12.651700666109653</v>
      </c>
      <c r="G229" s="75">
        <v>193</v>
      </c>
      <c r="H229" s="75">
        <v>74678.95</v>
      </c>
      <c r="I229" s="75">
        <v>1</v>
      </c>
      <c r="J229" s="72"/>
      <c r="K229" s="72"/>
      <c r="L229" s="72"/>
      <c r="M229" s="31" t="e">
        <f t="shared" si="50"/>
        <v>#DIV/0!</v>
      </c>
      <c r="N229" s="109">
        <f t="shared" si="51"/>
        <v>62.804176936088126</v>
      </c>
    </row>
    <row r="230" spans="1:14" ht="14.25" thickBot="1">
      <c r="A230" s="260"/>
      <c r="B230" s="197" t="s">
        <v>24</v>
      </c>
      <c r="C230" s="71">
        <v>57.223350999999923</v>
      </c>
      <c r="D230" s="71">
        <v>545.54</v>
      </c>
      <c r="E230" s="71">
        <v>356.98989399999999</v>
      </c>
      <c r="F230" s="31">
        <f t="shared" si="49"/>
        <v>52.816650882559713</v>
      </c>
      <c r="G230" s="75">
        <v>6802</v>
      </c>
      <c r="H230" s="75">
        <v>1141019.98</v>
      </c>
      <c r="I230" s="75">
        <v>167</v>
      </c>
      <c r="J230" s="72">
        <v>77.384928000000002</v>
      </c>
      <c r="K230" s="72">
        <v>384.5</v>
      </c>
      <c r="L230" s="72">
        <v>175.04434599999999</v>
      </c>
      <c r="M230" s="31">
        <f t="shared" si="50"/>
        <v>119.65862296403451</v>
      </c>
      <c r="N230" s="109">
        <f t="shared" si="51"/>
        <v>46.034125433702108</v>
      </c>
    </row>
    <row r="231" spans="1:14" ht="14.25" thickBot="1">
      <c r="A231" s="260"/>
      <c r="B231" s="197" t="s">
        <v>25</v>
      </c>
      <c r="C231" s="71">
        <v>255.23997899999995</v>
      </c>
      <c r="D231" s="71">
        <v>2854.58</v>
      </c>
      <c r="E231" s="71">
        <v>2105.6364100000001</v>
      </c>
      <c r="F231" s="31">
        <f t="shared" si="49"/>
        <v>35.568514414129062</v>
      </c>
      <c r="G231" s="75">
        <v>792</v>
      </c>
      <c r="H231" s="75">
        <v>133135.4</v>
      </c>
      <c r="I231" s="75">
        <v>1840</v>
      </c>
      <c r="J231" s="72">
        <v>37.743750999999975</v>
      </c>
      <c r="K231" s="72">
        <v>923.62</v>
      </c>
      <c r="L231" s="72">
        <v>523.39975000000004</v>
      </c>
      <c r="M231" s="31">
        <f t="shared" si="50"/>
        <v>76.465502706105596</v>
      </c>
      <c r="N231" s="109">
        <f t="shared" si="51"/>
        <v>42.950404776946129</v>
      </c>
    </row>
    <row r="232" spans="1:14" ht="14.25" thickBot="1">
      <c r="A232" s="260"/>
      <c r="B232" s="197" t="s">
        <v>26</v>
      </c>
      <c r="C232" s="71">
        <v>154.57272999999998</v>
      </c>
      <c r="D232" s="71">
        <v>561.529946</v>
      </c>
      <c r="E232" s="71">
        <v>478.00558400000006</v>
      </c>
      <c r="F232" s="31">
        <f t="shared" si="49"/>
        <v>17.473511773870811</v>
      </c>
      <c r="G232" s="75">
        <v>76051</v>
      </c>
      <c r="H232" s="75">
        <v>3088120</v>
      </c>
      <c r="I232" s="75">
        <v>806</v>
      </c>
      <c r="J232" s="72">
        <v>21.325042999999994</v>
      </c>
      <c r="K232" s="72">
        <v>187.801343</v>
      </c>
      <c r="L232" s="72">
        <v>114.177769</v>
      </c>
      <c r="M232" s="31">
        <f t="shared" si="50"/>
        <v>64.481531426665029</v>
      </c>
      <c r="N232" s="109">
        <f t="shared" si="51"/>
        <v>37.272014227998234</v>
      </c>
    </row>
    <row r="233" spans="1:14" ht="14.25" thickBot="1">
      <c r="A233" s="260"/>
      <c r="B233" s="197" t="s">
        <v>27</v>
      </c>
      <c r="C233" s="11">
        <v>0.26999999999999957</v>
      </c>
      <c r="D233" s="11">
        <v>11.59</v>
      </c>
      <c r="E233" s="11">
        <v>9.0671429999999997</v>
      </c>
      <c r="F233" s="31"/>
      <c r="G233" s="13">
        <v>10</v>
      </c>
      <c r="H233" s="13">
        <v>5104.8599999999997</v>
      </c>
      <c r="I233" s="13">
        <v>0</v>
      </c>
      <c r="J233" s="23"/>
      <c r="K233" s="23"/>
      <c r="L233" s="23"/>
      <c r="M233" s="31"/>
      <c r="N233" s="109">
        <f t="shared" si="51"/>
        <v>50.440176492745259</v>
      </c>
    </row>
    <row r="234" spans="1:14" ht="14.25" thickBot="1">
      <c r="A234" s="260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60"/>
      <c r="B235" s="14" t="s">
        <v>29</v>
      </c>
      <c r="C235" s="11">
        <v>0</v>
      </c>
      <c r="D235" s="11">
        <v>6.46</v>
      </c>
      <c r="E235" s="11"/>
      <c r="F235" s="31"/>
      <c r="G235" s="13">
        <v>3</v>
      </c>
      <c r="H235" s="13">
        <v>2033.21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60"/>
      <c r="B236" s="14" t="s">
        <v>30</v>
      </c>
      <c r="C236" s="11">
        <v>0.27</v>
      </c>
      <c r="D236" s="11">
        <v>5.1256769999999996</v>
      </c>
      <c r="E236" s="11">
        <v>9.0671429999999997</v>
      </c>
      <c r="F236" s="31"/>
      <c r="G236" s="13">
        <v>7</v>
      </c>
      <c r="H236" s="13">
        <v>3071.65</v>
      </c>
      <c r="I236" s="13">
        <v>0</v>
      </c>
      <c r="J236" s="23"/>
      <c r="K236" s="23"/>
      <c r="L236" s="23"/>
      <c r="M236" s="31"/>
      <c r="N236" s="109">
        <f>D236/D405*100</f>
        <v>34.793975931993927</v>
      </c>
    </row>
    <row r="237" spans="1:14" ht="14.25" thickBot="1">
      <c r="A237" s="261"/>
      <c r="B237" s="15" t="s">
        <v>31</v>
      </c>
      <c r="C237" s="16">
        <f t="shared" ref="C237:L237" si="52">C225+C227+C228+C229+C230+C231+C232+C233</f>
        <v>1015.5464680000001</v>
      </c>
      <c r="D237" s="16">
        <f t="shared" si="52"/>
        <v>8372.3299459999998</v>
      </c>
      <c r="E237" s="16">
        <f t="shared" si="52"/>
        <v>6727.9886930000011</v>
      </c>
      <c r="F237" s="16">
        <f>(D237-E237)/E237*100</f>
        <v>24.440309400502116</v>
      </c>
      <c r="G237" s="16">
        <f t="shared" si="52"/>
        <v>129197</v>
      </c>
      <c r="H237" s="16">
        <f t="shared" si="52"/>
        <v>7620479.1300000008</v>
      </c>
      <c r="I237" s="16">
        <f t="shared" si="52"/>
        <v>5481</v>
      </c>
      <c r="J237" s="16">
        <f t="shared" si="52"/>
        <v>477.06499300000013</v>
      </c>
      <c r="K237" s="16">
        <f t="shared" si="52"/>
        <v>3449.7813429999997</v>
      </c>
      <c r="L237" s="16">
        <f t="shared" si="52"/>
        <v>2143.9767439999996</v>
      </c>
      <c r="M237" s="16">
        <f t="shared" ref="M237:M239" si="53">(K237-L237)/L237*100</f>
        <v>60.905725897183537</v>
      </c>
      <c r="N237" s="110">
        <f>D237/D406*100</f>
        <v>39.061110249907784</v>
      </c>
    </row>
    <row r="238" spans="1:14" ht="15" thickTop="1" thickBot="1">
      <c r="A238" s="260" t="s">
        <v>32</v>
      </c>
      <c r="B238" s="197" t="s">
        <v>19</v>
      </c>
      <c r="C238" s="19">
        <v>153.28586200000001</v>
      </c>
      <c r="D238" s="19">
        <v>1435.7123300000001</v>
      </c>
      <c r="E238" s="19">
        <v>1297.1857729999999</v>
      </c>
      <c r="F238" s="31">
        <f>(D238-E238)/E238*100</f>
        <v>10.679006807146054</v>
      </c>
      <c r="G238" s="20">
        <v>11291</v>
      </c>
      <c r="H238" s="20">
        <v>1581818.1159000001</v>
      </c>
      <c r="I238" s="20">
        <v>1392</v>
      </c>
      <c r="J238" s="19">
        <v>63.957591999999899</v>
      </c>
      <c r="K238" s="20">
        <v>999.36692700000003</v>
      </c>
      <c r="L238" s="20">
        <v>474.83155199999999</v>
      </c>
      <c r="M238" s="31">
        <f t="shared" si="53"/>
        <v>110.46767486083151</v>
      </c>
      <c r="N238" s="109">
        <f>D238/D394*100</f>
        <v>12.741587310986082</v>
      </c>
    </row>
    <row r="239" spans="1:14" ht="14.25" thickBot="1">
      <c r="A239" s="260"/>
      <c r="B239" s="197" t="s">
        <v>20</v>
      </c>
      <c r="C239" s="20">
        <v>55.623978999999999</v>
      </c>
      <c r="D239" s="20">
        <v>484.34483599999999</v>
      </c>
      <c r="E239" s="20">
        <v>455.36703799999998</v>
      </c>
      <c r="F239" s="31">
        <f>(D239-E239)/E239*100</f>
        <v>6.363613433082965</v>
      </c>
      <c r="G239" s="20">
        <v>5719</v>
      </c>
      <c r="H239" s="20">
        <v>114040</v>
      </c>
      <c r="I239" s="20">
        <v>659</v>
      </c>
      <c r="J239" s="20">
        <v>15.620754</v>
      </c>
      <c r="K239" s="20">
        <v>333.64202799999998</v>
      </c>
      <c r="L239" s="20">
        <v>171.76835299999999</v>
      </c>
      <c r="M239" s="31">
        <f t="shared" si="53"/>
        <v>94.239522108010192</v>
      </c>
      <c r="N239" s="109">
        <f>D239/D395*100</f>
        <v>13.516771941116868</v>
      </c>
    </row>
    <row r="240" spans="1:14" ht="14.25" thickBot="1">
      <c r="A240" s="260"/>
      <c r="B240" s="197" t="s">
        <v>21</v>
      </c>
      <c r="C240" s="20"/>
      <c r="D240" s="20">
        <v>9.4585740000000005</v>
      </c>
      <c r="E240" s="20">
        <v>9.5569609999999994</v>
      </c>
      <c r="F240" s="31">
        <f>(D240-E240)/E240*100</f>
        <v>-1.0294799779971782</v>
      </c>
      <c r="G240" s="20">
        <v>9</v>
      </c>
      <c r="H240" s="20">
        <v>14642.010539999999</v>
      </c>
      <c r="I240" s="20"/>
      <c r="J240" s="20"/>
      <c r="K240" s="20"/>
      <c r="L240" s="20">
        <v>0.13</v>
      </c>
      <c r="M240" s="31"/>
      <c r="N240" s="109">
        <f>D240/D396*100</f>
        <v>2.8195254327342245</v>
      </c>
    </row>
    <row r="241" spans="1:14" ht="14.25" thickBot="1">
      <c r="A241" s="260"/>
      <c r="B241" s="197" t="s">
        <v>22</v>
      </c>
      <c r="C241" s="21">
        <v>9.0228950000000001</v>
      </c>
      <c r="D241" s="21">
        <v>89.292120999999995</v>
      </c>
      <c r="E241" s="20">
        <v>52.246200999999999</v>
      </c>
      <c r="F241" s="31">
        <f>(D241-E241)/E241*100</f>
        <v>70.906437771427619</v>
      </c>
      <c r="G241" s="20">
        <v>4411</v>
      </c>
      <c r="H241" s="20">
        <v>30404.7</v>
      </c>
      <c r="I241" s="20">
        <v>8</v>
      </c>
      <c r="J241" s="21">
        <v>1.25</v>
      </c>
      <c r="K241" s="20">
        <v>7.1929999999999996</v>
      </c>
      <c r="L241" s="20">
        <v>6.63605</v>
      </c>
      <c r="M241" s="31"/>
      <c r="N241" s="109">
        <f>D241/D397*100</f>
        <v>22.006335426403467</v>
      </c>
    </row>
    <row r="242" spans="1:14" ht="14.25" thickBot="1">
      <c r="A242" s="260"/>
      <c r="B242" s="197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60"/>
      <c r="B243" s="197" t="s">
        <v>24</v>
      </c>
      <c r="C243" s="20">
        <v>17.466670000000001</v>
      </c>
      <c r="D243" s="20">
        <v>49.536611000000001</v>
      </c>
      <c r="E243" s="20">
        <v>43.025632999999999</v>
      </c>
      <c r="F243" s="31">
        <f>(D243-E243)/E243*100</f>
        <v>15.132788400812142</v>
      </c>
      <c r="G243" s="20">
        <v>4983</v>
      </c>
      <c r="H243" s="20">
        <v>19103.400000000001</v>
      </c>
      <c r="I243" s="20">
        <v>2</v>
      </c>
      <c r="J243" s="20"/>
      <c r="K243" s="20">
        <v>2.1316199999999998</v>
      </c>
      <c r="L243" s="20">
        <v>0.43780000000000002</v>
      </c>
      <c r="M243" s="31">
        <f>(K243-L243)/L243*100</f>
        <v>386.89355870260391</v>
      </c>
      <c r="N243" s="109">
        <f>D243/D399*100</f>
        <v>4.180031829626623</v>
      </c>
    </row>
    <row r="244" spans="1:14" ht="14.25" thickBot="1">
      <c r="A244" s="260"/>
      <c r="B244" s="197" t="s">
        <v>25</v>
      </c>
      <c r="C244" s="39"/>
      <c r="D244" s="39">
        <v>1.5225</v>
      </c>
      <c r="E244" s="22">
        <v>9.1349999999999998</v>
      </c>
      <c r="F244" s="31"/>
      <c r="G244" s="22">
        <v>1</v>
      </c>
      <c r="H244" s="22">
        <v>52.5</v>
      </c>
      <c r="I244" s="22">
        <v>4</v>
      </c>
      <c r="J244" s="39"/>
      <c r="K244" s="22">
        <v>2.8</v>
      </c>
      <c r="L244" s="22">
        <v>2.1</v>
      </c>
      <c r="M244" s="31"/>
      <c r="N244" s="109">
        <f>D244/D400*100</f>
        <v>2.2907745192953247E-2</v>
      </c>
    </row>
    <row r="245" spans="1:14" ht="14.25" thickBot="1">
      <c r="A245" s="260"/>
      <c r="B245" s="197" t="s">
        <v>26</v>
      </c>
      <c r="C245" s="20">
        <v>39.03</v>
      </c>
      <c r="D245" s="20">
        <v>121.39</v>
      </c>
      <c r="E245" s="20">
        <v>298.51</v>
      </c>
      <c r="F245" s="31">
        <f>(D245-E245)/E245*100</f>
        <v>-59.334695655086932</v>
      </c>
      <c r="G245" s="20">
        <v>33296</v>
      </c>
      <c r="H245" s="20">
        <v>3283187.81</v>
      </c>
      <c r="I245" s="20">
        <v>378</v>
      </c>
      <c r="J245" s="20">
        <v>5.6086170000000104</v>
      </c>
      <c r="K245" s="20">
        <v>103.09780499999999</v>
      </c>
      <c r="L245" s="20">
        <v>154.770556</v>
      </c>
      <c r="M245" s="31">
        <f>(K245-L245)/L245*100</f>
        <v>-33.386680474288667</v>
      </c>
      <c r="N245" s="109">
        <f>D245/D401*100</f>
        <v>8.0573615697010492</v>
      </c>
    </row>
    <row r="246" spans="1:14" ht="14.25" thickBot="1">
      <c r="A246" s="260"/>
      <c r="B246" s="197" t="s">
        <v>27</v>
      </c>
      <c r="C246" s="20"/>
      <c r="D246" s="20"/>
      <c r="E246" s="20">
        <v>6.8144489999999998</v>
      </c>
      <c r="F246" s="31"/>
      <c r="G246" s="20"/>
      <c r="H246" s="40"/>
      <c r="I246" s="20"/>
      <c r="J246" s="20"/>
      <c r="K246" s="20"/>
      <c r="L246" s="20"/>
      <c r="M246" s="31"/>
      <c r="N246" s="109"/>
    </row>
    <row r="247" spans="1:14" ht="14.25" thickBot="1">
      <c r="A247" s="260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60"/>
      <c r="B248" s="14" t="s">
        <v>29</v>
      </c>
      <c r="C248" s="40"/>
      <c r="D248" s="40"/>
      <c r="E248" s="40">
        <v>6.8144489999999998</v>
      </c>
      <c r="F248" s="31"/>
      <c r="G248" s="40"/>
      <c r="H248" s="40"/>
      <c r="I248" s="40"/>
      <c r="J248" s="40"/>
      <c r="K248" s="40"/>
      <c r="L248" s="40"/>
      <c r="M248" s="31"/>
      <c r="N248" s="109"/>
    </row>
    <row r="249" spans="1:14" ht="14.25" thickBot="1">
      <c r="A249" s="260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61"/>
      <c r="B250" s="15" t="s">
        <v>31</v>
      </c>
      <c r="C250" s="16">
        <f t="shared" ref="C250:L250" si="54">C238+C240+C241+C242+C243+C244+C245+C246</f>
        <v>218.80542700000001</v>
      </c>
      <c r="D250" s="16">
        <f t="shared" si="54"/>
        <v>1706.9121360000001</v>
      </c>
      <c r="E250" s="16">
        <f t="shared" si="54"/>
        <v>1716.4740169999998</v>
      </c>
      <c r="F250" s="16">
        <f>(D250-E250)/E250*100</f>
        <v>-0.55706529229679758</v>
      </c>
      <c r="G250" s="16">
        <f t="shared" si="54"/>
        <v>53991</v>
      </c>
      <c r="H250" s="16">
        <f t="shared" si="54"/>
        <v>4929208.5364399999</v>
      </c>
      <c r="I250" s="16">
        <f t="shared" si="54"/>
        <v>1784</v>
      </c>
      <c r="J250" s="16">
        <f t="shared" si="54"/>
        <v>70.816208999999901</v>
      </c>
      <c r="K250" s="16">
        <f t="shared" si="54"/>
        <v>1114.589352</v>
      </c>
      <c r="L250" s="16">
        <f t="shared" si="54"/>
        <v>638.90595800000006</v>
      </c>
      <c r="M250" s="16">
        <f t="shared" ref="M250:M252" si="55">(K250-L250)/L250*100</f>
        <v>74.452802958522398</v>
      </c>
      <c r="N250" s="110">
        <f>D250/D406*100</f>
        <v>7.9635995668154465</v>
      </c>
    </row>
    <row r="251" spans="1:14" ht="15" thickTop="1" thickBot="1">
      <c r="A251" s="260" t="s">
        <v>97</v>
      </c>
      <c r="B251" s="197" t="s">
        <v>19</v>
      </c>
      <c r="C251" s="105">
        <v>238.95553400000017</v>
      </c>
      <c r="D251" s="105">
        <v>2202.6997620000002</v>
      </c>
      <c r="E251" s="72">
        <v>2189.0817179999995</v>
      </c>
      <c r="F251" s="31">
        <f>(D251-E251)/E251*100</f>
        <v>0.62208933947164502</v>
      </c>
      <c r="G251" s="72">
        <v>17189</v>
      </c>
      <c r="H251" s="72">
        <v>3649050.9160100031</v>
      </c>
      <c r="I251" s="72">
        <v>897</v>
      </c>
      <c r="J251" s="72">
        <v>140</v>
      </c>
      <c r="K251" s="72">
        <v>1047</v>
      </c>
      <c r="L251" s="72">
        <v>1168</v>
      </c>
      <c r="M251" s="31">
        <f t="shared" si="55"/>
        <v>-10.359589041095891</v>
      </c>
      <c r="N251" s="109">
        <f>D251/D394*100</f>
        <v>19.548408654685907</v>
      </c>
    </row>
    <row r="252" spans="1:14" ht="14.25" thickBot="1">
      <c r="A252" s="260"/>
      <c r="B252" s="197" t="s">
        <v>20</v>
      </c>
      <c r="C252" s="105">
        <v>75.469809999999939</v>
      </c>
      <c r="D252" s="105">
        <v>720.4425829999999</v>
      </c>
      <c r="E252" s="72">
        <v>739.29934200000002</v>
      </c>
      <c r="F252" s="31">
        <f>(D252-E252)/E252*100</f>
        <v>-2.5506256977028561</v>
      </c>
      <c r="G252" s="72">
        <v>8609</v>
      </c>
      <c r="H252" s="72">
        <v>172180</v>
      </c>
      <c r="I252" s="72">
        <v>677</v>
      </c>
      <c r="J252" s="72">
        <v>36</v>
      </c>
      <c r="K252" s="72">
        <v>307</v>
      </c>
      <c r="L252" s="72">
        <v>349</v>
      </c>
      <c r="M252" s="31">
        <f t="shared" si="55"/>
        <v>-12.034383954154727</v>
      </c>
      <c r="N252" s="109">
        <f>D252/D395*100</f>
        <v>20.105630053791177</v>
      </c>
    </row>
    <row r="253" spans="1:14" ht="14.25" thickBot="1">
      <c r="A253" s="260"/>
      <c r="B253" s="197" t="s">
        <v>21</v>
      </c>
      <c r="C253" s="105">
        <v>0.80911899999999548</v>
      </c>
      <c r="D253" s="105">
        <v>29.306684999999998</v>
      </c>
      <c r="E253" s="72">
        <v>33.612619999999993</v>
      </c>
      <c r="F253" s="31">
        <f>(D253-E253)/E253*100</f>
        <v>-12.810471186119962</v>
      </c>
      <c r="G253" s="72">
        <v>855</v>
      </c>
      <c r="H253" s="72">
        <v>98689.67760299996</v>
      </c>
      <c r="I253" s="72">
        <v>3</v>
      </c>
      <c r="J253" s="72">
        <v>1</v>
      </c>
      <c r="K253" s="72">
        <v>2</v>
      </c>
      <c r="L253" s="72">
        <v>8</v>
      </c>
      <c r="M253" s="31"/>
      <c r="N253" s="109">
        <f>D253/D396*100</f>
        <v>8.7360889396890702</v>
      </c>
    </row>
    <row r="254" spans="1:14" ht="14.25" thickBot="1">
      <c r="A254" s="260"/>
      <c r="B254" s="197" t="s">
        <v>22</v>
      </c>
      <c r="C254" s="105">
        <v>1.194619000000003</v>
      </c>
      <c r="D254" s="105">
        <v>26.343349000000003</v>
      </c>
      <c r="E254" s="72">
        <v>21.366617999999999</v>
      </c>
      <c r="F254" s="31">
        <f>(D254-E254)/E254*100</f>
        <v>23.292085813487208</v>
      </c>
      <c r="G254" s="72">
        <v>476</v>
      </c>
      <c r="H254" s="72">
        <v>26549.490000000031</v>
      </c>
      <c r="I254" s="72">
        <v>19</v>
      </c>
      <c r="J254" s="72">
        <v>2</v>
      </c>
      <c r="K254" s="72">
        <v>3</v>
      </c>
      <c r="L254" s="72">
        <v>16</v>
      </c>
      <c r="M254" s="31">
        <f>(K254-L254)/L254*100</f>
        <v>-81.25</v>
      </c>
      <c r="N254" s="109">
        <f>D254/D397*100</f>
        <v>6.4924045689183547</v>
      </c>
    </row>
    <row r="255" spans="1:14" ht="14.25" thickBot="1">
      <c r="A255" s="260"/>
      <c r="B255" s="197" t="s">
        <v>23</v>
      </c>
      <c r="C255" s="105">
        <v>-9.0378000000000069E-2</v>
      </c>
      <c r="D255" s="105">
        <v>0.55396599999999996</v>
      </c>
      <c r="E255" s="72">
        <v>3.3019E-2</v>
      </c>
      <c r="F255" s="31"/>
      <c r="G255" s="72">
        <v>1</v>
      </c>
      <c r="H255" s="72">
        <v>550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60"/>
      <c r="B256" s="197" t="s">
        <v>24</v>
      </c>
      <c r="C256" s="105">
        <v>3.4395819999999873</v>
      </c>
      <c r="D256" s="105">
        <v>103.74486499999999</v>
      </c>
      <c r="E256" s="72">
        <v>57.010455000000007</v>
      </c>
      <c r="F256" s="31">
        <f>(D256-E256)/E256*100</f>
        <v>81.975157012867157</v>
      </c>
      <c r="G256" s="72">
        <v>95</v>
      </c>
      <c r="H256" s="72">
        <v>92036.521999999997</v>
      </c>
      <c r="I256" s="72">
        <v>11</v>
      </c>
      <c r="J256" s="72">
        <v>0</v>
      </c>
      <c r="K256" s="72">
        <v>32.681047</v>
      </c>
      <c r="L256" s="72">
        <v>16</v>
      </c>
      <c r="M256" s="31">
        <f>(K256-L256)/L256*100</f>
        <v>104.25654374999999</v>
      </c>
      <c r="N256" s="109">
        <f>D256/D399*100</f>
        <v>8.7542694000668906</v>
      </c>
    </row>
    <row r="257" spans="1:14" ht="14.25" thickBot="1">
      <c r="A257" s="260"/>
      <c r="B257" s="197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60"/>
      <c r="B258" s="197" t="s">
        <v>26</v>
      </c>
      <c r="C258" s="105">
        <v>36.537031000000013</v>
      </c>
      <c r="D258" s="105">
        <v>304.70476500000007</v>
      </c>
      <c r="E258" s="72">
        <v>288.63807200000036</v>
      </c>
      <c r="F258" s="31">
        <f>(D258-E258)/E258*100</f>
        <v>5.5663803768754665</v>
      </c>
      <c r="G258" s="72">
        <v>10101</v>
      </c>
      <c r="H258" s="72">
        <v>6825731.075000369</v>
      </c>
      <c r="I258" s="72">
        <v>7</v>
      </c>
      <c r="J258" s="72">
        <v>1.095</v>
      </c>
      <c r="K258" s="72">
        <v>1.095</v>
      </c>
      <c r="L258" s="72">
        <v>17</v>
      </c>
      <c r="M258" s="31">
        <f>(K258-L258)/L258*100</f>
        <v>-93.558823529411768</v>
      </c>
      <c r="N258" s="109">
        <f>D258/D401*100</f>
        <v>20.225030592435868</v>
      </c>
    </row>
    <row r="259" spans="1:14" ht="14.25" thickBot="1">
      <c r="A259" s="260"/>
      <c r="B259" s="197" t="s">
        <v>27</v>
      </c>
      <c r="C259" s="105">
        <v>0</v>
      </c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60"/>
      <c r="B260" s="14" t="s">
        <v>28</v>
      </c>
      <c r="C260" s="105">
        <v>0</v>
      </c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60"/>
      <c r="B261" s="14" t="s">
        <v>29</v>
      </c>
      <c r="C261" s="105">
        <v>0</v>
      </c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60"/>
      <c r="B262" s="14" t="s">
        <v>30</v>
      </c>
      <c r="C262" s="105">
        <v>0</v>
      </c>
      <c r="D262" s="105"/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61"/>
      <c r="B263" s="15" t="s">
        <v>31</v>
      </c>
      <c r="C263" s="16">
        <f t="shared" ref="C263:L263" si="56">C251+C253+C254+C255+C256+C257+C258+C259</f>
        <v>280.84550700000017</v>
      </c>
      <c r="D263" s="16">
        <f t="shared" si="56"/>
        <v>2667.3533920000004</v>
      </c>
      <c r="E263" s="16">
        <f t="shared" si="56"/>
        <v>2589.7425019999996</v>
      </c>
      <c r="F263" s="16">
        <f>(D263-E263)/E263*100</f>
        <v>2.996857407254339</v>
      </c>
      <c r="G263" s="16">
        <f t="shared" si="56"/>
        <v>28717</v>
      </c>
      <c r="H263" s="16">
        <f t="shared" si="56"/>
        <v>10692607.680613372</v>
      </c>
      <c r="I263" s="16">
        <f t="shared" si="56"/>
        <v>937</v>
      </c>
      <c r="J263" s="16">
        <f t="shared" si="56"/>
        <v>144.095</v>
      </c>
      <c r="K263" s="16">
        <f t="shared" si="56"/>
        <v>1085.7760470000001</v>
      </c>
      <c r="L263" s="16">
        <f t="shared" si="56"/>
        <v>1225</v>
      </c>
      <c r="M263" s="16">
        <f t="shared" ref="M263:M265" si="57">(K263-L263)/L263*100</f>
        <v>-11.36522065306122</v>
      </c>
      <c r="N263" s="110">
        <f>D263/D406*100</f>
        <v>12.444538807283349</v>
      </c>
    </row>
    <row r="264" spans="1:14" ht="14.25" thickTop="1">
      <c r="A264" s="262" t="s">
        <v>98</v>
      </c>
      <c r="B264" s="18" t="s">
        <v>19</v>
      </c>
      <c r="C264" s="121">
        <v>59.420236000000003</v>
      </c>
      <c r="D264" s="121">
        <v>728.12981400000001</v>
      </c>
      <c r="E264" s="121">
        <v>580.04743399999995</v>
      </c>
      <c r="F264" s="111">
        <f>(D264-E264)/E264*100</f>
        <v>25.529356966347699</v>
      </c>
      <c r="G264" s="122">
        <v>3070</v>
      </c>
      <c r="H264" s="122">
        <v>305180.20607000001</v>
      </c>
      <c r="I264" s="122">
        <v>140</v>
      </c>
      <c r="J264" s="122">
        <v>14.074553999999999</v>
      </c>
      <c r="K264" s="122">
        <v>372.74523900000003</v>
      </c>
      <c r="L264" s="122">
        <v>216.11147700000001</v>
      </c>
      <c r="M264" s="111">
        <f t="shared" si="57"/>
        <v>72.47822474509303</v>
      </c>
      <c r="N264" s="112">
        <f t="shared" ref="N264:N272" si="58">D264/D394*100</f>
        <v>6.4619697170205797</v>
      </c>
    </row>
    <row r="265" spans="1:14">
      <c r="A265" s="276"/>
      <c r="B265" s="197" t="s">
        <v>20</v>
      </c>
      <c r="C265" s="122">
        <v>19.45955</v>
      </c>
      <c r="D265" s="122">
        <v>199.90430699999999</v>
      </c>
      <c r="E265" s="122">
        <v>174.76113100000001</v>
      </c>
      <c r="F265" s="31">
        <f>(D265-E265)/E265*100</f>
        <v>14.387167132718993</v>
      </c>
      <c r="G265" s="122">
        <v>1586</v>
      </c>
      <c r="H265" s="122">
        <v>31580</v>
      </c>
      <c r="I265" s="122">
        <v>64</v>
      </c>
      <c r="J265" s="122">
        <v>3.664399</v>
      </c>
      <c r="K265" s="122">
        <v>92.436648000000005</v>
      </c>
      <c r="L265" s="122">
        <v>52.196646000000001</v>
      </c>
      <c r="M265" s="31">
        <f t="shared" si="57"/>
        <v>77.093079888696309</v>
      </c>
      <c r="N265" s="109">
        <f t="shared" si="58"/>
        <v>5.5787957812892053</v>
      </c>
    </row>
    <row r="266" spans="1:14">
      <c r="A266" s="276"/>
      <c r="B266" s="197" t="s">
        <v>21</v>
      </c>
      <c r="C266" s="122">
        <v>0</v>
      </c>
      <c r="D266" s="122">
        <v>79.530653000000001</v>
      </c>
      <c r="E266" s="122">
        <v>2.4503560000000002</v>
      </c>
      <c r="F266" s="31">
        <f>(D266-E266)/E266*100</f>
        <v>3145.6774852307171</v>
      </c>
      <c r="G266" s="122">
        <v>29</v>
      </c>
      <c r="H266" s="122">
        <v>45674.477321999999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8"/>
        <v>23.707453027851816</v>
      </c>
    </row>
    <row r="267" spans="1:14">
      <c r="A267" s="276"/>
      <c r="B267" s="197" t="s">
        <v>22</v>
      </c>
      <c r="C267" s="122">
        <v>0.83019200000000004</v>
      </c>
      <c r="D267" s="122">
        <v>1.7094389999999999</v>
      </c>
      <c r="E267" s="122">
        <v>0.79245600000000005</v>
      </c>
      <c r="F267" s="31">
        <f>(D267-E267)/E267*100</f>
        <v>115.71405857233712</v>
      </c>
      <c r="G267" s="122">
        <v>62</v>
      </c>
      <c r="H267" s="122">
        <v>29523.599999999999</v>
      </c>
      <c r="I267" s="122">
        <v>0</v>
      </c>
      <c r="J267" s="122">
        <v>0</v>
      </c>
      <c r="K267" s="122">
        <v>0.15</v>
      </c>
      <c r="L267" s="122">
        <v>0</v>
      </c>
      <c r="M267" s="31"/>
      <c r="N267" s="109">
        <f t="shared" si="58"/>
        <v>0.42129683564102727</v>
      </c>
    </row>
    <row r="268" spans="1:14">
      <c r="A268" s="276"/>
      <c r="B268" s="197" t="s">
        <v>23</v>
      </c>
      <c r="C268" s="122">
        <v>0</v>
      </c>
      <c r="D268" s="122">
        <v>2.3584999999999998E-2</v>
      </c>
      <c r="E268" s="122">
        <v>2.8302000000000001E-2</v>
      </c>
      <c r="F268" s="31"/>
      <c r="G268" s="122">
        <v>5</v>
      </c>
      <c r="H268" s="122">
        <v>2.5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8"/>
        <v>3.6892565704548907E-2</v>
      </c>
    </row>
    <row r="269" spans="1:14">
      <c r="A269" s="276"/>
      <c r="B269" s="197" t="s">
        <v>24</v>
      </c>
      <c r="C269" s="122">
        <v>-17.029433000000001</v>
      </c>
      <c r="D269" s="122">
        <v>44.254379999999998</v>
      </c>
      <c r="E269" s="122">
        <v>72.917833000000002</v>
      </c>
      <c r="F269" s="31">
        <f>(D269-E269)/E269*100</f>
        <v>-39.30924963170532</v>
      </c>
      <c r="G269" s="122">
        <v>134</v>
      </c>
      <c r="H269" s="122">
        <v>37485.618199999997</v>
      </c>
      <c r="I269" s="122">
        <v>8</v>
      </c>
      <c r="J269" s="122">
        <v>0.93219300000000005</v>
      </c>
      <c r="K269" s="122">
        <v>71.220821000000001</v>
      </c>
      <c r="L269" s="122">
        <v>40.243479999999998</v>
      </c>
      <c r="M269" s="31">
        <f>(K269-L269)/L269*100</f>
        <v>76.974806850699792</v>
      </c>
      <c r="N269" s="109">
        <f t="shared" si="58"/>
        <v>3.734303039026869</v>
      </c>
    </row>
    <row r="270" spans="1:14">
      <c r="A270" s="276"/>
      <c r="B270" s="197" t="s">
        <v>25</v>
      </c>
      <c r="C270" s="124">
        <v>63.2</v>
      </c>
      <c r="D270" s="124">
        <v>2275.1298430000002</v>
      </c>
      <c r="E270" s="124">
        <v>1822.9935800000001</v>
      </c>
      <c r="F270" s="31">
        <f>(D270-E270)/E270*100</f>
        <v>24.801857118992164</v>
      </c>
      <c r="G270" s="124">
        <v>372</v>
      </c>
      <c r="H270" s="124">
        <v>165926.87109599999</v>
      </c>
      <c r="I270" s="124">
        <v>82</v>
      </c>
      <c r="J270" s="124">
        <v>111.370893</v>
      </c>
      <c r="K270" s="122">
        <v>389.51121899999998</v>
      </c>
      <c r="L270" s="122">
        <v>217.718075</v>
      </c>
      <c r="M270" s="31">
        <f>(K270-L270)/L270*100</f>
        <v>78.906238721796512</v>
      </c>
      <c r="N270" s="109">
        <f t="shared" si="58"/>
        <v>34.231917717128226</v>
      </c>
    </row>
    <row r="271" spans="1:14">
      <c r="A271" s="276"/>
      <c r="B271" s="197" t="s">
        <v>26</v>
      </c>
      <c r="C271" s="122">
        <v>11.335763</v>
      </c>
      <c r="D271" s="122">
        <v>94.390872000000002</v>
      </c>
      <c r="E271" s="122">
        <v>51.561070000000001</v>
      </c>
      <c r="F271" s="31">
        <f>(D271-E271)/E271*100</f>
        <v>83.066162125805377</v>
      </c>
      <c r="G271" s="122">
        <v>1175</v>
      </c>
      <c r="H271" s="122">
        <v>196790.6</v>
      </c>
      <c r="I271" s="122">
        <v>11</v>
      </c>
      <c r="J271" s="122">
        <v>0.42370000000000002</v>
      </c>
      <c r="K271" s="122">
        <v>19.296455999999999</v>
      </c>
      <c r="L271" s="122">
        <v>10.349309</v>
      </c>
      <c r="M271" s="31">
        <f>(K271-L271)/L271*100</f>
        <v>86.45163652954993</v>
      </c>
      <c r="N271" s="109">
        <f t="shared" si="58"/>
        <v>6.2652721359532979</v>
      </c>
    </row>
    <row r="272" spans="1:14">
      <c r="A272" s="276"/>
      <c r="B272" s="197" t="s">
        <v>27</v>
      </c>
      <c r="C272" s="122">
        <v>0</v>
      </c>
      <c r="D272" s="122">
        <v>0</v>
      </c>
      <c r="E272" s="122">
        <v>1.2827789999999999</v>
      </c>
      <c r="F272" s="31"/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8"/>
        <v>0</v>
      </c>
    </row>
    <row r="273" spans="1:14">
      <c r="A273" s="276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>
        <v>0</v>
      </c>
      <c r="H273" s="123">
        <v>0</v>
      </c>
      <c r="I273" s="123">
        <v>0</v>
      </c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76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>
        <v>0</v>
      </c>
      <c r="H274" s="123">
        <v>0</v>
      </c>
      <c r="I274" s="123">
        <v>0</v>
      </c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76"/>
      <c r="B275" s="14" t="s">
        <v>30</v>
      </c>
      <c r="C275" s="123">
        <v>0</v>
      </c>
      <c r="D275" s="123">
        <v>0</v>
      </c>
      <c r="E275" s="123">
        <v>1.2827789999999999</v>
      </c>
      <c r="F275" s="31"/>
      <c r="G275" s="123">
        <v>0</v>
      </c>
      <c r="H275" s="123">
        <v>0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>D275/D405*100</f>
        <v>0</v>
      </c>
    </row>
    <row r="276" spans="1:14" ht="14.25" thickBot="1">
      <c r="A276" s="258"/>
      <c r="B276" s="15" t="s">
        <v>31</v>
      </c>
      <c r="C276" s="16">
        <f t="shared" ref="C276:L276" si="59">C264+C266+C267+C268+C269+C270+C271+C272</f>
        <v>117.756758</v>
      </c>
      <c r="D276" s="16">
        <f t="shared" si="59"/>
        <v>3223.1685860000002</v>
      </c>
      <c r="E276" s="16">
        <f t="shared" si="59"/>
        <v>2532.0738100000003</v>
      </c>
      <c r="F276" s="16">
        <f>(D276-E276)/E276*100</f>
        <v>27.293626799923331</v>
      </c>
      <c r="G276" s="16">
        <f t="shared" si="59"/>
        <v>4847</v>
      </c>
      <c r="H276" s="16">
        <f t="shared" si="59"/>
        <v>780583.87268799997</v>
      </c>
      <c r="I276" s="16">
        <f t="shared" si="59"/>
        <v>241</v>
      </c>
      <c r="J276" s="16">
        <f t="shared" si="59"/>
        <v>126.80134</v>
      </c>
      <c r="K276" s="16">
        <f t="shared" si="59"/>
        <v>852.92373500000008</v>
      </c>
      <c r="L276" s="16">
        <f t="shared" si="59"/>
        <v>484.42234100000002</v>
      </c>
      <c r="M276" s="16">
        <f t="shared" ref="M276:M278" si="60">(K276-L276)/L276*100</f>
        <v>76.070272324620149</v>
      </c>
      <c r="N276" s="110">
        <f>D276/D406*100</f>
        <v>15.037694919314088</v>
      </c>
    </row>
    <row r="277" spans="1:14" ht="15" thickTop="1" thickBot="1">
      <c r="A277" s="260" t="s">
        <v>35</v>
      </c>
      <c r="B277" s="197" t="s">
        <v>19</v>
      </c>
      <c r="C277" s="67">
        <v>16.200726</v>
      </c>
      <c r="D277" s="67">
        <v>589.01382799999999</v>
      </c>
      <c r="E277" s="67">
        <v>107.735812</v>
      </c>
      <c r="F277" s="31">
        <f>(D277-E277)/E277*100</f>
        <v>446.7205537931992</v>
      </c>
      <c r="G277" s="68">
        <v>2713</v>
      </c>
      <c r="H277" s="68">
        <v>448515.401404</v>
      </c>
      <c r="I277" s="68">
        <v>270</v>
      </c>
      <c r="J277" s="68">
        <v>38.012172</v>
      </c>
      <c r="K277" s="68">
        <v>190.55722600000001</v>
      </c>
      <c r="L277" s="68">
        <v>11.852387999999999</v>
      </c>
      <c r="M277" s="31">
        <f t="shared" si="60"/>
        <v>1507.7538636095951</v>
      </c>
      <c r="N277" s="109">
        <f>D277/D394*100</f>
        <v>5.2273501870950287</v>
      </c>
    </row>
    <row r="278" spans="1:14" ht="14.25" thickBot="1">
      <c r="A278" s="260"/>
      <c r="B278" s="197" t="s">
        <v>20</v>
      </c>
      <c r="C278" s="68">
        <v>6.11876</v>
      </c>
      <c r="D278" s="68">
        <v>53.700229</v>
      </c>
      <c r="E278" s="68">
        <v>46.266471000000003</v>
      </c>
      <c r="F278" s="31">
        <f>(D278-E278)/E278*100</f>
        <v>16.067268238375036</v>
      </c>
      <c r="G278" s="68">
        <v>696</v>
      </c>
      <c r="H278" s="68">
        <v>13800</v>
      </c>
      <c r="I278" s="68">
        <v>57</v>
      </c>
      <c r="J278" s="68">
        <v>4.5119090000000002</v>
      </c>
      <c r="K278" s="68">
        <v>24.534272000000001</v>
      </c>
      <c r="L278" s="68">
        <v>4.2346349999999999</v>
      </c>
      <c r="M278" s="31">
        <f t="shared" si="60"/>
        <v>479.3715869254375</v>
      </c>
      <c r="N278" s="109">
        <f>D278/D395*100</f>
        <v>1.4986300970467048</v>
      </c>
    </row>
    <row r="279" spans="1:14" ht="14.25" thickBot="1">
      <c r="A279" s="260"/>
      <c r="B279" s="197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60"/>
      <c r="B280" s="197" t="s">
        <v>22</v>
      </c>
      <c r="C280" s="68"/>
      <c r="D280" s="68"/>
      <c r="E280" s="68">
        <v>1.0284150000000001</v>
      </c>
      <c r="F280" s="31"/>
      <c r="G280" s="68"/>
      <c r="H280" s="68"/>
      <c r="I280" s="68"/>
      <c r="J280" s="68"/>
      <c r="K280" s="68"/>
      <c r="L280" s="68"/>
      <c r="M280" s="31"/>
      <c r="N280" s="109">
        <f>D280/D397*100</f>
        <v>0</v>
      </c>
    </row>
    <row r="281" spans="1:14" ht="14.25" thickBot="1">
      <c r="A281" s="260"/>
      <c r="B281" s="197" t="s">
        <v>23</v>
      </c>
      <c r="C281" s="68"/>
      <c r="D281" s="68">
        <v>0.116984</v>
      </c>
      <c r="E281" s="68"/>
      <c r="F281" s="31"/>
      <c r="G281" s="68">
        <v>22</v>
      </c>
      <c r="H281" s="68">
        <v>6.2</v>
      </c>
      <c r="I281" s="68"/>
      <c r="J281" s="68"/>
      <c r="K281" s="68"/>
      <c r="L281" s="68"/>
      <c r="M281" s="31"/>
      <c r="N281" s="109"/>
    </row>
    <row r="282" spans="1:14" ht="14.25" thickBot="1">
      <c r="A282" s="260"/>
      <c r="B282" s="197" t="s">
        <v>24</v>
      </c>
      <c r="C282" s="68"/>
      <c r="D282" s="68">
        <v>5.7733584999999996</v>
      </c>
      <c r="E282" s="68">
        <v>15.211762999999999</v>
      </c>
      <c r="F282" s="31">
        <f>(D282-E282)/E282*100</f>
        <v>-62.046749610811055</v>
      </c>
      <c r="G282" s="68">
        <v>2</v>
      </c>
      <c r="H282" s="68">
        <v>20100</v>
      </c>
      <c r="I282" s="68">
        <v>1</v>
      </c>
      <c r="J282" s="68"/>
      <c r="K282" s="68">
        <v>3.7840799999999999</v>
      </c>
      <c r="L282" s="68">
        <v>0.79469999999999996</v>
      </c>
      <c r="M282" s="31"/>
      <c r="N282" s="109">
        <f>D282/D399*100</f>
        <v>0.48717144363883541</v>
      </c>
    </row>
    <row r="283" spans="1:14" ht="14.25" thickBot="1">
      <c r="A283" s="260"/>
      <c r="B283" s="197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60"/>
      <c r="B284" s="197" t="s">
        <v>26</v>
      </c>
      <c r="C284" s="68">
        <v>6.1684159999999997</v>
      </c>
      <c r="D284" s="68">
        <v>33.010443000000002</v>
      </c>
      <c r="E284" s="68">
        <v>15.117203999999999</v>
      </c>
      <c r="F284" s="31">
        <f>(D284-E284)/E284*100</f>
        <v>118.36341561574484</v>
      </c>
      <c r="G284" s="68">
        <v>1748</v>
      </c>
      <c r="H284" s="68">
        <v>234355.04</v>
      </c>
      <c r="I284" s="68">
        <v>24</v>
      </c>
      <c r="J284" s="68">
        <v>0.42997999999999997</v>
      </c>
      <c r="K284" s="68">
        <v>4.4489340000000004</v>
      </c>
      <c r="L284" s="68">
        <v>2.323836</v>
      </c>
      <c r="M284" s="31">
        <f>(K284-L284)/L284*100</f>
        <v>91.447847438459533</v>
      </c>
      <c r="N284" s="109">
        <f>D284/D401*100</f>
        <v>2.1910954347722797</v>
      </c>
    </row>
    <row r="285" spans="1:14" ht="14.25" thickBot="1">
      <c r="A285" s="260"/>
      <c r="B285" s="197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60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60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60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61"/>
      <c r="B289" s="15" t="s">
        <v>31</v>
      </c>
      <c r="C289" s="16">
        <f t="shared" ref="C289:L289" si="61">C277+C279+C280+C281+C282+C283+C284+C285</f>
        <v>22.369142</v>
      </c>
      <c r="D289" s="16">
        <f t="shared" si="61"/>
        <v>627.91461349999997</v>
      </c>
      <c r="E289" s="16">
        <f t="shared" si="61"/>
        <v>139.09319399999998</v>
      </c>
      <c r="F289" s="16">
        <f t="shared" ref="F289:F295" si="62">(D289-E289)/E289*100</f>
        <v>351.43446306941519</v>
      </c>
      <c r="G289" s="16">
        <f t="shared" si="61"/>
        <v>4485</v>
      </c>
      <c r="H289" s="16">
        <f t="shared" si="61"/>
        <v>702976.64140399999</v>
      </c>
      <c r="I289" s="16">
        <f t="shared" si="61"/>
        <v>295</v>
      </c>
      <c r="J289" s="16">
        <f t="shared" si="61"/>
        <v>38.442152</v>
      </c>
      <c r="K289" s="16">
        <f t="shared" si="61"/>
        <v>198.79024000000001</v>
      </c>
      <c r="L289" s="16">
        <f t="shared" si="61"/>
        <v>14.970924</v>
      </c>
      <c r="M289" s="16">
        <f t="shared" ref="M289:M292" si="63">(K289-L289)/L289*100</f>
        <v>1227.8421559016665</v>
      </c>
      <c r="N289" s="110">
        <f>D289/D406*100</f>
        <v>2.9295359957916944</v>
      </c>
    </row>
    <row r="290" spans="1:14" ht="15" thickTop="1" thickBot="1">
      <c r="A290" s="262" t="s">
        <v>36</v>
      </c>
      <c r="B290" s="18" t="s">
        <v>19</v>
      </c>
      <c r="C290" s="32">
        <v>24.26323</v>
      </c>
      <c r="D290" s="32">
        <v>195.566394</v>
      </c>
      <c r="E290" s="32">
        <v>116.44565</v>
      </c>
      <c r="F290" s="111">
        <f t="shared" si="62"/>
        <v>67.946500363044905</v>
      </c>
      <c r="G290" s="31">
        <v>1512</v>
      </c>
      <c r="H290" s="31">
        <v>163040.94200000001</v>
      </c>
      <c r="I290" s="33">
        <v>138</v>
      </c>
      <c r="J290" s="31">
        <v>3.7131799999999999</v>
      </c>
      <c r="K290" s="31">
        <v>90.539175999999998</v>
      </c>
      <c r="L290" s="31">
        <v>77.654240000000001</v>
      </c>
      <c r="M290" s="111">
        <f t="shared" si="63"/>
        <v>16.592701184120784</v>
      </c>
      <c r="N290" s="112">
        <f t="shared" ref="N290:N295" si="64">D290/D394*100</f>
        <v>1.7356027612061429</v>
      </c>
    </row>
    <row r="291" spans="1:14" ht="14.25" thickBot="1">
      <c r="A291" s="260"/>
      <c r="B291" s="197" t="s">
        <v>20</v>
      </c>
      <c r="C291" s="31">
        <v>8.7410440000000005</v>
      </c>
      <c r="D291" s="31">
        <v>80.937933000000001</v>
      </c>
      <c r="E291" s="31">
        <v>55.847721999999997</v>
      </c>
      <c r="F291" s="31">
        <f t="shared" si="62"/>
        <v>44.926113548552628</v>
      </c>
      <c r="G291" s="31">
        <v>837</v>
      </c>
      <c r="H291" s="31">
        <v>16740</v>
      </c>
      <c r="I291" s="33">
        <v>84</v>
      </c>
      <c r="J291" s="31">
        <v>1.8685940000000001</v>
      </c>
      <c r="K291" s="31">
        <v>34.245480999999998</v>
      </c>
      <c r="L291" s="31">
        <v>37.848526999999997</v>
      </c>
      <c r="M291" s="31">
        <f t="shared" si="63"/>
        <v>-9.5196465637883332</v>
      </c>
      <c r="N291" s="109">
        <f t="shared" si="64"/>
        <v>2.2587617342665278</v>
      </c>
    </row>
    <row r="292" spans="1:14" ht="14.25" thickBot="1">
      <c r="A292" s="260"/>
      <c r="B292" s="197" t="s">
        <v>21</v>
      </c>
      <c r="C292" s="31">
        <v>0</v>
      </c>
      <c r="D292" s="31">
        <v>0.91934099999999996</v>
      </c>
      <c r="E292" s="31">
        <v>2.5444740000000001</v>
      </c>
      <c r="F292" s="31">
        <f t="shared" si="62"/>
        <v>-63.869114009418062</v>
      </c>
      <c r="G292" s="31">
        <v>6</v>
      </c>
      <c r="H292" s="31">
        <v>1385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0.2740482160265717</v>
      </c>
    </row>
    <row r="293" spans="1:14" ht="14.25" thickBot="1">
      <c r="A293" s="260"/>
      <c r="B293" s="197" t="s">
        <v>22</v>
      </c>
      <c r="C293" s="31">
        <v>0</v>
      </c>
      <c r="D293" s="31">
        <v>0.85242300000000004</v>
      </c>
      <c r="E293" s="31">
        <v>0.32574500000000001</v>
      </c>
      <c r="F293" s="31">
        <f t="shared" si="62"/>
        <v>161.68413943422001</v>
      </c>
      <c r="G293" s="31">
        <v>151</v>
      </c>
      <c r="H293" s="31">
        <v>8093.4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4"/>
        <v>0.21008243788028202</v>
      </c>
    </row>
    <row r="294" spans="1:14" ht="14.25" thickBot="1">
      <c r="A294" s="260"/>
      <c r="B294" s="197" t="s">
        <v>23</v>
      </c>
      <c r="C294" s="31">
        <v>2.8297279999999998</v>
      </c>
      <c r="D294" s="31">
        <v>23.070371999999999</v>
      </c>
      <c r="E294" s="31">
        <v>15.585191</v>
      </c>
      <c r="F294" s="31">
        <f t="shared" si="62"/>
        <v>48.02752176729819</v>
      </c>
      <c r="G294" s="31">
        <v>261</v>
      </c>
      <c r="H294" s="31">
        <v>218351.3</v>
      </c>
      <c r="I294" s="33">
        <v>1</v>
      </c>
      <c r="J294" s="31">
        <v>0</v>
      </c>
      <c r="K294" s="31">
        <v>0</v>
      </c>
      <c r="L294" s="31">
        <v>0</v>
      </c>
      <c r="M294" s="31"/>
      <c r="N294" s="109">
        <f t="shared" si="64"/>
        <v>36.087564758888504</v>
      </c>
    </row>
    <row r="295" spans="1:14" ht="14.25" thickBot="1">
      <c r="A295" s="260"/>
      <c r="B295" s="197" t="s">
        <v>24</v>
      </c>
      <c r="C295" s="31">
        <v>13.866982</v>
      </c>
      <c r="D295" s="31">
        <v>29.786477999999999</v>
      </c>
      <c r="E295" s="31">
        <v>5.0817370000000004</v>
      </c>
      <c r="F295" s="31">
        <f t="shared" si="62"/>
        <v>486.14757119465241</v>
      </c>
      <c r="G295" s="31">
        <v>45</v>
      </c>
      <c r="H295" s="31">
        <v>9471.6185690000002</v>
      </c>
      <c r="I295" s="33">
        <v>0</v>
      </c>
      <c r="J295" s="31">
        <v>0</v>
      </c>
      <c r="K295" s="31">
        <v>0</v>
      </c>
      <c r="L295" s="31">
        <v>0</v>
      </c>
      <c r="M295" s="31"/>
      <c r="N295" s="109">
        <f t="shared" si="64"/>
        <v>2.5134627423840752</v>
      </c>
    </row>
    <row r="296" spans="1:14" ht="14.25" thickBot="1">
      <c r="A296" s="260"/>
      <c r="B296" s="197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60"/>
      <c r="B297" s="197" t="s">
        <v>26</v>
      </c>
      <c r="C297" s="31">
        <v>19.853259999999999</v>
      </c>
      <c r="D297" s="31">
        <v>108.047043</v>
      </c>
      <c r="E297" s="31">
        <v>94.383206000000001</v>
      </c>
      <c r="F297" s="31">
        <f>(D297-E297)/E297*100</f>
        <v>14.476979093081454</v>
      </c>
      <c r="G297" s="31">
        <v>1856</v>
      </c>
      <c r="H297" s="31">
        <v>479991.33977600001</v>
      </c>
      <c r="I297" s="33">
        <v>5107</v>
      </c>
      <c r="J297" s="31">
        <v>8.6079100000000004</v>
      </c>
      <c r="K297" s="31">
        <v>27.057489</v>
      </c>
      <c r="L297" s="31">
        <v>30.120218999999999</v>
      </c>
      <c r="M297" s="31">
        <f>(K297-L297)/L297*100</f>
        <v>-10.16835236158143</v>
      </c>
      <c r="N297" s="109">
        <f>D297/D401*100</f>
        <v>7.1717117718760752</v>
      </c>
    </row>
    <row r="298" spans="1:14" ht="14.25" thickBot="1">
      <c r="A298" s="260"/>
      <c r="B298" s="197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60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60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60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61"/>
      <c r="B302" s="15" t="s">
        <v>31</v>
      </c>
      <c r="C302" s="16">
        <f t="shared" ref="C302:L302" si="65">C290+C292+C293+C294+C295+C296+C297+C298</f>
        <v>60.813200000000002</v>
      </c>
      <c r="D302" s="16">
        <f t="shared" si="65"/>
        <v>358.24205099999995</v>
      </c>
      <c r="E302" s="16">
        <f t="shared" si="65"/>
        <v>234.36600300000001</v>
      </c>
      <c r="F302" s="16">
        <f>(D302-E302)/E302*100</f>
        <v>52.855809466529124</v>
      </c>
      <c r="G302" s="16">
        <f t="shared" si="65"/>
        <v>3831</v>
      </c>
      <c r="H302" s="16">
        <f t="shared" si="65"/>
        <v>880333.60034499993</v>
      </c>
      <c r="I302" s="16">
        <f t="shared" si="65"/>
        <v>5246</v>
      </c>
      <c r="J302" s="16">
        <f t="shared" si="65"/>
        <v>12.32109</v>
      </c>
      <c r="K302" s="16">
        <f t="shared" si="65"/>
        <v>117.596665</v>
      </c>
      <c r="L302" s="16">
        <f t="shared" si="65"/>
        <v>107.77445900000001</v>
      </c>
      <c r="M302" s="16">
        <f t="shared" ref="M302:M304" si="66">(K302-L302)/L302*100</f>
        <v>9.1136676455040178</v>
      </c>
      <c r="N302" s="110">
        <f>D302/D406*100</f>
        <v>1.6713784980427817</v>
      </c>
    </row>
    <row r="303" spans="1:14" ht="14.25" thickTop="1">
      <c r="A303" s="276" t="s">
        <v>99</v>
      </c>
      <c r="B303" s="197" t="s">
        <v>19</v>
      </c>
      <c r="C303" s="28">
        <v>30.456958999999998</v>
      </c>
      <c r="D303" s="28">
        <v>189.20693</v>
      </c>
      <c r="E303" s="28">
        <v>255.56806599999999</v>
      </c>
      <c r="F303" s="31">
        <f>(D303-E303)/E303*100</f>
        <v>-25.966129899813069</v>
      </c>
      <c r="G303" s="28">
        <v>1940</v>
      </c>
      <c r="H303" s="28">
        <v>225626.83916999999</v>
      </c>
      <c r="I303" s="28">
        <v>501</v>
      </c>
      <c r="J303" s="28">
        <v>23.120310000000003</v>
      </c>
      <c r="K303" s="28">
        <v>119.10103000000001</v>
      </c>
      <c r="L303" s="28">
        <v>52.633848</v>
      </c>
      <c r="M303" s="31">
        <f t="shared" si="66"/>
        <v>126.282201521728</v>
      </c>
      <c r="N303" s="109">
        <f>D303/D394*100</f>
        <v>1.6791641111270752</v>
      </c>
    </row>
    <row r="304" spans="1:14">
      <c r="A304" s="276"/>
      <c r="B304" s="197" t="s">
        <v>20</v>
      </c>
      <c r="C304" s="28">
        <v>4.8887049999999999</v>
      </c>
      <c r="D304" s="28">
        <v>60.912668000000004</v>
      </c>
      <c r="E304" s="28">
        <v>122.054802</v>
      </c>
      <c r="F304" s="31">
        <f>(D304-E304)/E304*100</f>
        <v>-50.094001217584207</v>
      </c>
      <c r="G304" s="28">
        <v>740</v>
      </c>
      <c r="H304" s="28">
        <v>14800</v>
      </c>
      <c r="I304" s="28">
        <v>294</v>
      </c>
      <c r="J304" s="28">
        <v>7.9619</v>
      </c>
      <c r="K304" s="28">
        <v>73.385598000000002</v>
      </c>
      <c r="L304" s="28">
        <v>35.063862</v>
      </c>
      <c r="M304" s="31">
        <f t="shared" si="66"/>
        <v>109.29125833315223</v>
      </c>
      <c r="N304" s="109">
        <f>D304/D395*100</f>
        <v>1.6999100237768765</v>
      </c>
    </row>
    <row r="305" spans="1:14">
      <c r="A305" s="276"/>
      <c r="B305" s="197" t="s">
        <v>21</v>
      </c>
      <c r="C305" s="28">
        <v>0.97169799999999995</v>
      </c>
      <c r="D305" s="28">
        <v>5.2001210000000002</v>
      </c>
      <c r="E305" s="28">
        <v>6.344849</v>
      </c>
      <c r="F305" s="31"/>
      <c r="G305" s="28">
        <v>7</v>
      </c>
      <c r="H305" s="28">
        <v>5292.0608000000002</v>
      </c>
      <c r="I305" s="28">
        <v>2</v>
      </c>
      <c r="J305" s="28"/>
      <c r="K305" s="28">
        <v>0.71020000000000005</v>
      </c>
      <c r="L305" s="31"/>
      <c r="M305" s="31"/>
      <c r="N305" s="109"/>
    </row>
    <row r="306" spans="1:14">
      <c r="A306" s="276"/>
      <c r="B306" s="197" t="s">
        <v>22</v>
      </c>
      <c r="C306" s="28">
        <v>0</v>
      </c>
      <c r="D306" s="28">
        <v>0</v>
      </c>
      <c r="E306" s="28">
        <v>5.5659999999999998E-3</v>
      </c>
      <c r="F306" s="31"/>
      <c r="G306" s="28">
        <v>0</v>
      </c>
      <c r="H306" s="28">
        <v>0</v>
      </c>
      <c r="I306" s="28">
        <v>0</v>
      </c>
      <c r="J306" s="28"/>
      <c r="K306" s="28"/>
      <c r="L306" s="31"/>
      <c r="M306" s="31"/>
      <c r="N306" s="109"/>
    </row>
    <row r="307" spans="1:14">
      <c r="A307" s="276"/>
      <c r="B307" s="197" t="s">
        <v>23</v>
      </c>
      <c r="C307" s="28">
        <v>0</v>
      </c>
      <c r="D307" s="28">
        <v>0</v>
      </c>
      <c r="E307" s="28">
        <v>0.37735799999999997</v>
      </c>
      <c r="F307" s="31"/>
      <c r="G307" s="28">
        <v>0</v>
      </c>
      <c r="H307" s="28">
        <v>0</v>
      </c>
      <c r="I307" s="28">
        <v>0</v>
      </c>
      <c r="J307" s="28"/>
      <c r="K307" s="28">
        <v>0</v>
      </c>
      <c r="L307" s="31"/>
      <c r="M307" s="31"/>
      <c r="N307" s="109"/>
    </row>
    <row r="308" spans="1:14">
      <c r="A308" s="276"/>
      <c r="B308" s="197" t="s">
        <v>24</v>
      </c>
      <c r="C308" s="28">
        <v>3.117089</v>
      </c>
      <c r="D308" s="28">
        <v>26.965551000000001</v>
      </c>
      <c r="E308" s="28">
        <v>21.816739000000002</v>
      </c>
      <c r="F308" s="31"/>
      <c r="G308" s="28">
        <v>229</v>
      </c>
      <c r="H308" s="28">
        <v>65572.708700000003</v>
      </c>
      <c r="I308" s="28">
        <v>5</v>
      </c>
      <c r="J308" s="28">
        <v>0</v>
      </c>
      <c r="K308" s="28">
        <v>10.650399999999999</v>
      </c>
      <c r="L308" s="31">
        <v>0</v>
      </c>
      <c r="M308" s="31"/>
      <c r="N308" s="109">
        <f>D308/D399*100</f>
        <v>2.2754253714171129</v>
      </c>
    </row>
    <row r="309" spans="1:14">
      <c r="A309" s="276"/>
      <c r="B309" s="197" t="s">
        <v>25</v>
      </c>
      <c r="C309" s="28">
        <v>0</v>
      </c>
      <c r="D309" s="28">
        <v>0.04</v>
      </c>
      <c r="E309" s="28">
        <v>24.05</v>
      </c>
      <c r="F309" s="31"/>
      <c r="G309" s="28">
        <v>2</v>
      </c>
      <c r="H309" s="28">
        <v>0.8</v>
      </c>
      <c r="I309" s="28">
        <v>0</v>
      </c>
      <c r="J309" s="28">
        <v>0</v>
      </c>
      <c r="K309" s="28">
        <v>0</v>
      </c>
      <c r="L309" s="28"/>
      <c r="M309" s="31"/>
      <c r="N309" s="109"/>
    </row>
    <row r="310" spans="1:14">
      <c r="A310" s="276"/>
      <c r="B310" s="197" t="s">
        <v>26</v>
      </c>
      <c r="C310" s="28">
        <v>7.3752960000000005</v>
      </c>
      <c r="D310" s="28">
        <v>46.241465000000005</v>
      </c>
      <c r="E310" s="28">
        <v>45.870215000000002</v>
      </c>
      <c r="F310" s="31">
        <f>(D310-E310)/E310*100</f>
        <v>0.80934872443916683</v>
      </c>
      <c r="G310" s="28">
        <v>1520</v>
      </c>
      <c r="H310" s="28">
        <v>236037.18</v>
      </c>
      <c r="I310" s="28">
        <v>51</v>
      </c>
      <c r="J310" s="28">
        <v>0.22462999999999944</v>
      </c>
      <c r="K310" s="28">
        <v>9.6070499999999992</v>
      </c>
      <c r="L310" s="31">
        <v>34.578690000000002</v>
      </c>
      <c r="M310" s="31"/>
      <c r="N310" s="109">
        <f>D310/D401*100</f>
        <v>3.0693154544663992</v>
      </c>
    </row>
    <row r="311" spans="1:14">
      <c r="A311" s="276"/>
      <c r="B311" s="197" t="s">
        <v>27</v>
      </c>
      <c r="C311" s="28">
        <v>0</v>
      </c>
      <c r="D311" s="28">
        <v>1.4150940000000001</v>
      </c>
      <c r="E311" s="28">
        <v>19.188913999999997</v>
      </c>
      <c r="F311" s="31"/>
      <c r="G311" s="28">
        <v>1</v>
      </c>
      <c r="H311" s="28">
        <v>1000</v>
      </c>
      <c r="I311" s="28"/>
      <c r="J311" s="28"/>
      <c r="K311" s="28"/>
      <c r="L311" s="31"/>
      <c r="M311" s="31"/>
      <c r="N311" s="109"/>
    </row>
    <row r="312" spans="1:14">
      <c r="A312" s="276"/>
      <c r="B312" s="14" t="s">
        <v>28</v>
      </c>
      <c r="C312" s="31">
        <v>0</v>
      </c>
      <c r="D312" s="31">
        <v>0</v>
      </c>
      <c r="E312" s="31">
        <v>0</v>
      </c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76"/>
      <c r="B313" s="14" t="s">
        <v>29</v>
      </c>
      <c r="C313" s="31">
        <v>0</v>
      </c>
      <c r="D313" s="31">
        <v>1.4150940000000001</v>
      </c>
      <c r="E313" s="31">
        <v>0.45283000000000001</v>
      </c>
      <c r="F313" s="31"/>
      <c r="G313" s="31">
        <v>1</v>
      </c>
      <c r="H313" s="31">
        <v>1000</v>
      </c>
      <c r="I313" s="31"/>
      <c r="J313" s="31"/>
      <c r="K313" s="31"/>
      <c r="L313" s="31"/>
      <c r="M313" s="31"/>
      <c r="N313" s="109"/>
    </row>
    <row r="314" spans="1:14">
      <c r="A314" s="276"/>
      <c r="B314" s="14" t="s">
        <v>30</v>
      </c>
      <c r="C314" s="31">
        <v>0</v>
      </c>
      <c r="D314" s="31">
        <v>0</v>
      </c>
      <c r="E314" s="31">
        <v>18.736083999999998</v>
      </c>
      <c r="F314" s="31"/>
      <c r="G314" s="31">
        <v>0</v>
      </c>
      <c r="H314" s="31">
        <v>0</v>
      </c>
      <c r="I314" s="31"/>
      <c r="J314" s="31"/>
      <c r="K314" s="31"/>
      <c r="L314" s="31"/>
      <c r="M314" s="31"/>
      <c r="N314" s="109"/>
    </row>
    <row r="315" spans="1:14" ht="14.25" thickBot="1">
      <c r="A315" s="258"/>
      <c r="B315" s="15" t="s">
        <v>31</v>
      </c>
      <c r="C315" s="16">
        <f t="shared" ref="C315:L315" si="67">C303+C305+C306+C307+C308+C309+C310+C311</f>
        <v>41.921041999999993</v>
      </c>
      <c r="D315" s="16">
        <f t="shared" si="67"/>
        <v>269.06916100000001</v>
      </c>
      <c r="E315" s="16">
        <f t="shared" si="67"/>
        <v>373.22170699999998</v>
      </c>
      <c r="F315" s="16">
        <f>(D315-E315)/E315*100</f>
        <v>-27.906347365803128</v>
      </c>
      <c r="G315" s="16">
        <f t="shared" si="67"/>
        <v>3699</v>
      </c>
      <c r="H315" s="16">
        <f t="shared" si="67"/>
        <v>533529.58866999997</v>
      </c>
      <c r="I315" s="16">
        <f t="shared" si="67"/>
        <v>559</v>
      </c>
      <c r="J315" s="16">
        <f t="shared" si="67"/>
        <v>23.344940000000001</v>
      </c>
      <c r="K315" s="16">
        <f t="shared" si="67"/>
        <v>140.06868</v>
      </c>
      <c r="L315" s="16">
        <f t="shared" si="67"/>
        <v>87.212537999999995</v>
      </c>
      <c r="M315" s="16">
        <f t="shared" ref="M315:M317" si="68">(K315-L315)/L315*100</f>
        <v>60.606127527214049</v>
      </c>
      <c r="N315" s="110">
        <f>D315/D406*100</f>
        <v>1.255342327698463</v>
      </c>
    </row>
    <row r="316" spans="1:14" ht="14.25" thickTop="1">
      <c r="A316" s="276" t="s">
        <v>40</v>
      </c>
      <c r="B316" s="197" t="s">
        <v>19</v>
      </c>
      <c r="C316" s="34">
        <v>48.037815999999999</v>
      </c>
      <c r="D316" s="34">
        <v>421.94227800000004</v>
      </c>
      <c r="E316" s="34">
        <v>460.09366199999999</v>
      </c>
      <c r="F316" s="34">
        <f>(D316-E316)/E316*100</f>
        <v>-8.2920907525998366</v>
      </c>
      <c r="G316" s="34">
        <v>3620</v>
      </c>
      <c r="H316" s="34">
        <v>378025.11942199996</v>
      </c>
      <c r="I316" s="31">
        <v>358</v>
      </c>
      <c r="J316" s="34">
        <v>43.6</v>
      </c>
      <c r="K316" s="34">
        <v>487.27</v>
      </c>
      <c r="L316" s="34">
        <v>177.04</v>
      </c>
      <c r="M316" s="31">
        <f t="shared" si="68"/>
        <v>175.23158608224131</v>
      </c>
      <c r="N316" s="109">
        <f>D316/D394*100</f>
        <v>3.7446320289896535</v>
      </c>
    </row>
    <row r="317" spans="1:14">
      <c r="A317" s="276"/>
      <c r="B317" s="197" t="s">
        <v>20</v>
      </c>
      <c r="C317" s="34">
        <v>18.947745999999999</v>
      </c>
      <c r="D317" s="34">
        <v>155.57843300000002</v>
      </c>
      <c r="E317" s="34">
        <v>162.75533000000001</v>
      </c>
      <c r="F317" s="31">
        <f>(D317-E317)/E317*100</f>
        <v>-4.4096233284648783</v>
      </c>
      <c r="G317" s="34">
        <v>1905</v>
      </c>
      <c r="H317" s="34">
        <v>38100</v>
      </c>
      <c r="I317" s="31">
        <v>194</v>
      </c>
      <c r="J317" s="34">
        <v>4.95</v>
      </c>
      <c r="K317" s="34">
        <v>169.13</v>
      </c>
      <c r="L317" s="34">
        <v>78.05</v>
      </c>
      <c r="M317" s="31">
        <f t="shared" si="68"/>
        <v>116.6944266495836</v>
      </c>
      <c r="N317" s="109">
        <f>D317/D395*100</f>
        <v>4.3417789176497603</v>
      </c>
    </row>
    <row r="318" spans="1:14">
      <c r="A318" s="276"/>
      <c r="B318" s="197" t="s">
        <v>21</v>
      </c>
      <c r="C318" s="34">
        <v>0</v>
      </c>
      <c r="D318" s="34">
        <v>9.3113159999999997</v>
      </c>
      <c r="E318" s="34">
        <v>15.067923</v>
      </c>
      <c r="F318" s="31">
        <f>(D318-E318)/E318*100</f>
        <v>-38.204382913292037</v>
      </c>
      <c r="G318" s="34">
        <v>6</v>
      </c>
      <c r="H318" s="34">
        <v>19131.292837000001</v>
      </c>
      <c r="I318" s="31">
        <v>2</v>
      </c>
      <c r="J318" s="34"/>
      <c r="K318" s="34">
        <v>3.6</v>
      </c>
      <c r="L318" s="34"/>
      <c r="M318" s="31"/>
      <c r="N318" s="109">
        <f>D318/D396*100</f>
        <v>2.7756289980101765</v>
      </c>
    </row>
    <row r="319" spans="1:14">
      <c r="A319" s="276"/>
      <c r="B319" s="197" t="s">
        <v>22</v>
      </c>
      <c r="C319" s="34">
        <v>0.28759299999999999</v>
      </c>
      <c r="D319" s="34">
        <v>31.195599999999999</v>
      </c>
      <c r="E319" s="34">
        <v>36.591597999999998</v>
      </c>
      <c r="F319" s="31">
        <f>(D319-E319)/E319*100</f>
        <v>-14.746549194162</v>
      </c>
      <c r="G319" s="34">
        <v>768</v>
      </c>
      <c r="H319" s="34">
        <v>39262.04</v>
      </c>
      <c r="I319" s="31">
        <v>35</v>
      </c>
      <c r="J319" s="34">
        <v>1.87</v>
      </c>
      <c r="K319" s="34">
        <v>6.6</v>
      </c>
      <c r="L319" s="34">
        <v>6.49</v>
      </c>
      <c r="M319" s="31">
        <f>(K319-L319)/L319*100</f>
        <v>1.6949152542372794</v>
      </c>
      <c r="N319" s="109">
        <f>D319/D397*100</f>
        <v>7.688257706723217</v>
      </c>
    </row>
    <row r="320" spans="1:14">
      <c r="A320" s="276"/>
      <c r="B320" s="197" t="s">
        <v>23</v>
      </c>
      <c r="C320" s="34">
        <v>0</v>
      </c>
      <c r="D320" s="34">
        <v>2.8300000000000001E-3</v>
      </c>
      <c r="E320" s="34">
        <v>3.1566139999999998</v>
      </c>
      <c r="F320" s="31"/>
      <c r="G320" s="34">
        <v>1</v>
      </c>
      <c r="H320" s="34">
        <v>0.1</v>
      </c>
      <c r="I320" s="31">
        <v>1</v>
      </c>
      <c r="J320" s="34"/>
      <c r="K320" s="34"/>
      <c r="L320" s="34"/>
      <c r="M320" s="31"/>
      <c r="N320" s="109"/>
    </row>
    <row r="321" spans="1:14">
      <c r="A321" s="276"/>
      <c r="B321" s="197" t="s">
        <v>24</v>
      </c>
      <c r="C321" s="34">
        <v>67.08302900000001</v>
      </c>
      <c r="D321" s="34">
        <v>94.321714</v>
      </c>
      <c r="E321" s="34">
        <v>105.45811200000001</v>
      </c>
      <c r="F321" s="31">
        <f>(D321-E321)/E321*100</f>
        <v>-10.560020266624925</v>
      </c>
      <c r="G321" s="34">
        <v>82</v>
      </c>
      <c r="H321" s="34">
        <v>72380.533200000005</v>
      </c>
      <c r="I321" s="31">
        <v>180</v>
      </c>
      <c r="J321" s="34">
        <v>3.35</v>
      </c>
      <c r="K321" s="34">
        <v>51.14</v>
      </c>
      <c r="L321" s="34">
        <v>39.39</v>
      </c>
      <c r="M321" s="31"/>
      <c r="N321" s="109">
        <f>D321/D399*100</f>
        <v>7.9591186959668896</v>
      </c>
    </row>
    <row r="322" spans="1:14">
      <c r="A322" s="276"/>
      <c r="B322" s="197" t="s">
        <v>25</v>
      </c>
      <c r="C322" s="34">
        <v>0</v>
      </c>
      <c r="D322" s="34">
        <v>52.141399999999997</v>
      </c>
      <c r="E322" s="34">
        <v>30.593</v>
      </c>
      <c r="F322" s="31"/>
      <c r="G322" s="34">
        <v>9</v>
      </c>
      <c r="H322" s="34">
        <v>2050.62</v>
      </c>
      <c r="I322" s="31"/>
      <c r="J322" s="34"/>
      <c r="K322" s="34"/>
      <c r="L322" s="34"/>
      <c r="M322" s="31"/>
      <c r="N322" s="109">
        <f>D322/D400*100</f>
        <v>0.78452670292535454</v>
      </c>
    </row>
    <row r="323" spans="1:14">
      <c r="A323" s="276"/>
      <c r="B323" s="197" t="s">
        <v>26</v>
      </c>
      <c r="C323" s="34">
        <v>3.7612250000000005</v>
      </c>
      <c r="D323" s="34">
        <v>86.425502999999992</v>
      </c>
      <c r="E323" s="34">
        <v>88.873237000000003</v>
      </c>
      <c r="F323" s="31">
        <f>(D323-E323)/E323*100</f>
        <v>-2.7541857173493201</v>
      </c>
      <c r="G323" s="34">
        <v>1382</v>
      </c>
      <c r="H323" s="34">
        <v>315681.848</v>
      </c>
      <c r="I323" s="31">
        <v>96</v>
      </c>
      <c r="J323" s="34">
        <v>2.19</v>
      </c>
      <c r="K323" s="34">
        <v>31.05</v>
      </c>
      <c r="L323" s="34">
        <v>18.63</v>
      </c>
      <c r="M323" s="31">
        <f>(K323-L323)/L323*100</f>
        <v>66.666666666666671</v>
      </c>
      <c r="N323" s="109">
        <f>D323/D401*100</f>
        <v>5.7365641858001704</v>
      </c>
    </row>
    <row r="324" spans="1:14">
      <c r="A324" s="276"/>
      <c r="B324" s="197" t="s">
        <v>27</v>
      </c>
      <c r="C324" s="34">
        <v>4.3349339999999996</v>
      </c>
      <c r="D324" s="34">
        <v>8.3472910000000002</v>
      </c>
      <c r="E324" s="31">
        <v>5.9651889999999996</v>
      </c>
      <c r="F324" s="31">
        <f>(D324-E324)/E324*100</f>
        <v>39.933386854968063</v>
      </c>
      <c r="G324" s="34">
        <v>5</v>
      </c>
      <c r="H324" s="34">
        <v>609.703845</v>
      </c>
      <c r="I324" s="31"/>
      <c r="J324" s="31"/>
      <c r="K324" s="31"/>
      <c r="L324" s="31"/>
      <c r="M324" s="31"/>
      <c r="N324" s="109">
        <f>D324/D402*100</f>
        <v>36.327768013486114</v>
      </c>
    </row>
    <row r="325" spans="1:14">
      <c r="A325" s="276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76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76"/>
      <c r="B327" s="14" t="s">
        <v>30</v>
      </c>
      <c r="C327" s="31">
        <v>4.029274</v>
      </c>
      <c r="D327" s="31">
        <v>7.9805000000000001</v>
      </c>
      <c r="E327" s="31">
        <v>5.9651889999999996</v>
      </c>
      <c r="F327" s="31"/>
      <c r="G327" s="31">
        <v>3</v>
      </c>
      <c r="H327" s="31">
        <v>244.14384500000003</v>
      </c>
      <c r="I327" s="31"/>
      <c r="J327" s="31"/>
      <c r="K327" s="31"/>
      <c r="L327" s="31"/>
      <c r="M327" s="31"/>
      <c r="N327" s="109"/>
    </row>
    <row r="328" spans="1:14" ht="14.25" thickBot="1">
      <c r="A328" s="258"/>
      <c r="B328" s="15" t="s">
        <v>31</v>
      </c>
      <c r="C328" s="16">
        <f t="shared" ref="C328:L328" si="69">C316+C318+C319+C320+C321+C322+C323+C324</f>
        <v>123.50459700000002</v>
      </c>
      <c r="D328" s="16">
        <f t="shared" si="69"/>
        <v>703.68793200000005</v>
      </c>
      <c r="E328" s="16">
        <f t="shared" si="69"/>
        <v>745.79933500000004</v>
      </c>
      <c r="F328" s="16">
        <f>(D328-E328)/E328*100</f>
        <v>-5.6464790224035255</v>
      </c>
      <c r="G328" s="16">
        <f t="shared" si="69"/>
        <v>5873</v>
      </c>
      <c r="H328" s="16">
        <f t="shared" si="69"/>
        <v>827141.25730399985</v>
      </c>
      <c r="I328" s="16">
        <f t="shared" si="69"/>
        <v>672</v>
      </c>
      <c r="J328" s="16">
        <f t="shared" si="69"/>
        <v>51.01</v>
      </c>
      <c r="K328" s="16">
        <f t="shared" si="69"/>
        <v>579.66</v>
      </c>
      <c r="L328" s="16">
        <f t="shared" si="69"/>
        <v>241.55</v>
      </c>
      <c r="M328" s="16">
        <f t="shared" ref="M328:M330" si="70">(K328-L328)/L328*100</f>
        <v>139.97516042227281</v>
      </c>
      <c r="N328" s="110">
        <f>D328/D406*100</f>
        <v>3.2830564574815688</v>
      </c>
    </row>
    <row r="329" spans="1:14" ht="14.25" thickTop="1">
      <c r="A329" s="276" t="s">
        <v>41</v>
      </c>
      <c r="B329" s="197" t="s">
        <v>19</v>
      </c>
      <c r="C329" s="71">
        <v>28.3</v>
      </c>
      <c r="D329" s="106">
        <v>289.70999999999998</v>
      </c>
      <c r="E329" s="106">
        <v>256.62</v>
      </c>
      <c r="F329" s="111">
        <f>(D329-E329)/E329*100</f>
        <v>12.894552256254373</v>
      </c>
      <c r="G329" s="72">
        <v>3442</v>
      </c>
      <c r="H329" s="72">
        <v>170546.43</v>
      </c>
      <c r="I329" s="72">
        <v>311</v>
      </c>
      <c r="J329" s="72">
        <v>14.28</v>
      </c>
      <c r="K329" s="107">
        <v>129.03</v>
      </c>
      <c r="L329" s="107">
        <v>106.14</v>
      </c>
      <c r="M329" s="34">
        <f t="shared" si="70"/>
        <v>21.56585641605427</v>
      </c>
      <c r="N329" s="109">
        <f>D329/D394*100</f>
        <v>2.5711036833303353</v>
      </c>
    </row>
    <row r="330" spans="1:14">
      <c r="A330" s="276"/>
      <c r="B330" s="197" t="s">
        <v>20</v>
      </c>
      <c r="C330" s="72">
        <v>13.06</v>
      </c>
      <c r="D330" s="107">
        <v>138.15</v>
      </c>
      <c r="E330" s="107">
        <v>122.49</v>
      </c>
      <c r="F330" s="117">
        <f>(D330-E330)/E330*100</f>
        <v>12.784717119764888</v>
      </c>
      <c r="G330" s="72">
        <v>1197</v>
      </c>
      <c r="H330" s="72">
        <v>20700</v>
      </c>
      <c r="I330" s="72">
        <v>178</v>
      </c>
      <c r="J330" s="72">
        <v>3.04</v>
      </c>
      <c r="K330" s="107">
        <v>79.819999999999993</v>
      </c>
      <c r="L330" s="107">
        <v>61.47</v>
      </c>
      <c r="M330" s="31">
        <f t="shared" si="70"/>
        <v>29.851960305840237</v>
      </c>
      <c r="N330" s="109">
        <f>D330/D395*100</f>
        <v>3.8553978588620592</v>
      </c>
    </row>
    <row r="331" spans="1:14">
      <c r="A331" s="276"/>
      <c r="B331" s="197" t="s">
        <v>21</v>
      </c>
      <c r="C331" s="72"/>
      <c r="D331" s="107">
        <v>16.399999999999999</v>
      </c>
      <c r="E331" s="107">
        <v>10.14</v>
      </c>
      <c r="F331" s="31"/>
      <c r="G331" s="72">
        <v>1</v>
      </c>
      <c r="H331" s="72">
        <v>12066</v>
      </c>
      <c r="I331" s="72"/>
      <c r="J331" s="72"/>
      <c r="K331" s="72"/>
      <c r="L331" s="107"/>
      <c r="M331" s="31"/>
      <c r="N331" s="109"/>
    </row>
    <row r="332" spans="1:14">
      <c r="A332" s="276"/>
      <c r="B332" s="197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76"/>
      <c r="B333" s="197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76"/>
      <c r="B334" s="197" t="s">
        <v>24</v>
      </c>
      <c r="C334" s="72"/>
      <c r="D334" s="107">
        <v>0.24</v>
      </c>
      <c r="E334" s="107">
        <v>2.61</v>
      </c>
      <c r="F334" s="117">
        <f>(D334-E334)/E334*100</f>
        <v>-90.804597701149433</v>
      </c>
      <c r="G334" s="72">
        <v>2</v>
      </c>
      <c r="H334" s="72">
        <v>205.1</v>
      </c>
      <c r="I334" s="72">
        <v>1</v>
      </c>
      <c r="J334" s="72"/>
      <c r="K334" s="72">
        <v>27.66</v>
      </c>
      <c r="L334" s="107">
        <v>1.1100000000000001</v>
      </c>
      <c r="M334" s="31">
        <f>(K334-L334)/L334*100</f>
        <v>2391.8918918918916</v>
      </c>
      <c r="N334" s="109">
        <f>D334/D399*100</f>
        <v>2.0251842402185923E-2</v>
      </c>
    </row>
    <row r="335" spans="1:14">
      <c r="A335" s="276"/>
      <c r="B335" s="197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38"/>
      <c r="M335" s="31"/>
      <c r="N335" s="109"/>
    </row>
    <row r="336" spans="1:14">
      <c r="A336" s="276"/>
      <c r="B336" s="197" t="s">
        <v>26</v>
      </c>
      <c r="C336" s="72">
        <v>13</v>
      </c>
      <c r="D336" s="107">
        <v>33.71</v>
      </c>
      <c r="E336" s="107">
        <v>44.13</v>
      </c>
      <c r="F336" s="117">
        <f>(D336-E336)/E336*100</f>
        <v>-23.61205529118514</v>
      </c>
      <c r="G336" s="72">
        <v>277</v>
      </c>
      <c r="H336" s="72">
        <v>28044.98</v>
      </c>
      <c r="I336" s="72">
        <v>25</v>
      </c>
      <c r="J336" s="72"/>
      <c r="K336" s="107">
        <v>7.05</v>
      </c>
      <c r="L336" s="107">
        <v>3.65</v>
      </c>
      <c r="M336" s="31">
        <f>(K336-L336)/L336*100</f>
        <v>93.150684931506845</v>
      </c>
      <c r="N336" s="109">
        <f>D336/D401*100</f>
        <v>2.2375291087785025</v>
      </c>
    </row>
    <row r="337" spans="1:14">
      <c r="A337" s="276"/>
      <c r="B337" s="197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76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1"/>
      <c r="M338" s="31"/>
      <c r="N338" s="109"/>
    </row>
    <row r="339" spans="1:14">
      <c r="A339" s="276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1"/>
      <c r="M339" s="31"/>
      <c r="N339" s="109"/>
    </row>
    <row r="340" spans="1:14">
      <c r="A340" s="276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1"/>
      <c r="M340" s="31"/>
      <c r="N340" s="109"/>
    </row>
    <row r="341" spans="1:14" ht="14.25" thickBot="1">
      <c r="A341" s="258"/>
      <c r="B341" s="15" t="s">
        <v>31</v>
      </c>
      <c r="C341" s="16">
        <f t="shared" ref="C341:L341" si="71">C329+C331+C332+C333+C334+C335+C336+C337</f>
        <v>41.3</v>
      </c>
      <c r="D341" s="16">
        <f t="shared" si="71"/>
        <v>340.05999999999995</v>
      </c>
      <c r="E341" s="16">
        <f t="shared" si="71"/>
        <v>313.5</v>
      </c>
      <c r="F341" s="16">
        <f>(D341-E341)/E341*100</f>
        <v>8.4720893141945606</v>
      </c>
      <c r="G341" s="16">
        <f t="shared" si="71"/>
        <v>3722</v>
      </c>
      <c r="H341" s="16">
        <f t="shared" si="71"/>
        <v>210862.51</v>
      </c>
      <c r="I341" s="16">
        <f t="shared" si="71"/>
        <v>337</v>
      </c>
      <c r="J341" s="16">
        <f t="shared" si="71"/>
        <v>14.28</v>
      </c>
      <c r="K341" s="16">
        <f t="shared" si="71"/>
        <v>163.74</v>
      </c>
      <c r="L341" s="16">
        <f t="shared" si="71"/>
        <v>110.9</v>
      </c>
      <c r="M341" s="16">
        <f t="shared" ref="M341:M343" si="72">(K341-L341)/L341*100</f>
        <v>47.646528403967537</v>
      </c>
      <c r="N341" s="110">
        <f>D341/D406*100</f>
        <v>1.5865501284896013</v>
      </c>
    </row>
    <row r="342" spans="1:14" ht="14.25" thickTop="1">
      <c r="A342" s="262" t="s">
        <v>67</v>
      </c>
      <c r="B342" s="18" t="s">
        <v>19</v>
      </c>
      <c r="C342" s="32">
        <v>74.95007899999996</v>
      </c>
      <c r="D342" s="32">
        <v>601.31814299999996</v>
      </c>
      <c r="E342" s="32">
        <v>459.461252</v>
      </c>
      <c r="F342" s="111">
        <f>(D342-E342)/E342*100</f>
        <v>30.874614645415182</v>
      </c>
      <c r="G342" s="31">
        <v>4855</v>
      </c>
      <c r="H342" s="31">
        <v>480777.30569399998</v>
      </c>
      <c r="I342" s="31">
        <v>525</v>
      </c>
      <c r="J342" s="34">
        <v>21.179158999999999</v>
      </c>
      <c r="K342" s="31">
        <v>159.45407299999999</v>
      </c>
      <c r="L342" s="31">
        <v>136.392471</v>
      </c>
      <c r="M342" s="111">
        <f t="shared" si="72"/>
        <v>16.90826614615699</v>
      </c>
      <c r="N342" s="112">
        <f>D342/D394*100</f>
        <v>5.3365479007305838</v>
      </c>
    </row>
    <row r="343" spans="1:14">
      <c r="A343" s="276"/>
      <c r="B343" s="197" t="s">
        <v>20</v>
      </c>
      <c r="C343" s="32">
        <v>27.490693000000022</v>
      </c>
      <c r="D343" s="32">
        <v>213.34346500000001</v>
      </c>
      <c r="E343" s="31">
        <v>180.53740400000001</v>
      </c>
      <c r="F343" s="31">
        <f>(D343-E343)/E343*100</f>
        <v>18.171337503002977</v>
      </c>
      <c r="G343" s="31">
        <v>2460</v>
      </c>
      <c r="H343" s="31">
        <v>49200</v>
      </c>
      <c r="I343" s="31">
        <v>250</v>
      </c>
      <c r="J343" s="34">
        <v>14.054933999999996</v>
      </c>
      <c r="K343" s="31">
        <v>60.448127999999997</v>
      </c>
      <c r="L343" s="31">
        <v>67.147446000000002</v>
      </c>
      <c r="M343" s="31">
        <f t="shared" si="72"/>
        <v>-9.9770257829314986</v>
      </c>
      <c r="N343" s="109">
        <f>D343/D395*100</f>
        <v>5.9538468198567696</v>
      </c>
    </row>
    <row r="344" spans="1:14">
      <c r="A344" s="276"/>
      <c r="B344" s="197" t="s">
        <v>21</v>
      </c>
      <c r="C344" s="32">
        <v>0</v>
      </c>
      <c r="D344" s="32">
        <v>1.122077</v>
      </c>
      <c r="E344" s="31">
        <v>0.17452899999999999</v>
      </c>
      <c r="F344" s="31">
        <f>(D344-E344)/E344*100</f>
        <v>542.91722292570296</v>
      </c>
      <c r="G344" s="31">
        <v>18</v>
      </c>
      <c r="H344" s="31">
        <v>1458.785077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0.33448219985233718</v>
      </c>
    </row>
    <row r="345" spans="1:14">
      <c r="A345" s="276"/>
      <c r="B345" s="197" t="s">
        <v>22</v>
      </c>
      <c r="C345" s="32">
        <v>0.51376699999999964</v>
      </c>
      <c r="D345" s="32">
        <v>5.706785</v>
      </c>
      <c r="E345" s="31">
        <v>-3.3113190000000001</v>
      </c>
      <c r="F345" s="31">
        <f>(D345-E345)/E345*100</f>
        <v>-272.34174659705093</v>
      </c>
      <c r="G345" s="31">
        <v>147</v>
      </c>
      <c r="H345" s="31">
        <v>45810.141624000004</v>
      </c>
      <c r="I345" s="31">
        <v>1</v>
      </c>
      <c r="J345" s="34">
        <v>0</v>
      </c>
      <c r="K345" s="31">
        <v>0</v>
      </c>
      <c r="L345" s="31">
        <v>0.06</v>
      </c>
      <c r="M345" s="31"/>
      <c r="N345" s="109">
        <f>D345/D397*100</f>
        <v>1.406455838543335</v>
      </c>
    </row>
    <row r="346" spans="1:14">
      <c r="A346" s="276"/>
      <c r="B346" s="197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76"/>
      <c r="B347" s="197" t="s">
        <v>24</v>
      </c>
      <c r="C347" s="32">
        <v>40.435369999999992</v>
      </c>
      <c r="D347" s="32">
        <v>156.15945199999999</v>
      </c>
      <c r="E347" s="31">
        <v>130.87320800000001</v>
      </c>
      <c r="F347" s="31">
        <f>(D347-E347)/E347*100</f>
        <v>19.321176875254697</v>
      </c>
      <c r="G347" s="31">
        <v>274</v>
      </c>
      <c r="H347" s="31">
        <v>287051.52969</v>
      </c>
      <c r="I347" s="31">
        <v>12</v>
      </c>
      <c r="J347" s="34">
        <v>4.5799999999999841E-2</v>
      </c>
      <c r="K347" s="31">
        <v>62.045499999999997</v>
      </c>
      <c r="L347" s="31">
        <v>2.8864999999999998</v>
      </c>
      <c r="M347" s="31"/>
      <c r="N347" s="109">
        <f>D347/D399*100</f>
        <v>13.177152547982155</v>
      </c>
    </row>
    <row r="348" spans="1:14">
      <c r="A348" s="276"/>
      <c r="B348" s="197" t="s">
        <v>25</v>
      </c>
      <c r="C348" s="32">
        <v>0</v>
      </c>
      <c r="D348" s="32">
        <v>0</v>
      </c>
      <c r="E348" s="33">
        <v>9.0525000000000002</v>
      </c>
      <c r="F348" s="31"/>
      <c r="G348" s="31">
        <v>0</v>
      </c>
      <c r="H348" s="31">
        <v>0</v>
      </c>
      <c r="I348" s="31">
        <v>2</v>
      </c>
      <c r="J348" s="34">
        <v>0</v>
      </c>
      <c r="K348" s="31">
        <v>2.8220000000000001</v>
      </c>
      <c r="L348" s="33">
        <v>5.78</v>
      </c>
      <c r="M348" s="31"/>
      <c r="N348" s="109"/>
    </row>
    <row r="349" spans="1:14">
      <c r="A349" s="276"/>
      <c r="B349" s="197" t="s">
        <v>26</v>
      </c>
      <c r="C349" s="32">
        <v>17.781540999999997</v>
      </c>
      <c r="D349" s="32">
        <v>80.298141999999999</v>
      </c>
      <c r="E349" s="31">
        <v>56.551321999999999</v>
      </c>
      <c r="F349" s="31">
        <f>(D349-E349)/E349*100</f>
        <v>41.991626650213412</v>
      </c>
      <c r="G349" s="31">
        <v>2690</v>
      </c>
      <c r="H349" s="31">
        <v>443592.8308</v>
      </c>
      <c r="I349" s="31">
        <v>42</v>
      </c>
      <c r="J349" s="34">
        <v>3.2492320000000001</v>
      </c>
      <c r="K349" s="31">
        <v>8.7910550000000001</v>
      </c>
      <c r="L349" s="31">
        <v>12.266633000000001</v>
      </c>
      <c r="M349" s="31">
        <f>(K349-L349)/L349*100</f>
        <v>-28.333594067744588</v>
      </c>
      <c r="N349" s="109">
        <f>D349/D401*100</f>
        <v>5.3298555356223565</v>
      </c>
    </row>
    <row r="350" spans="1:14">
      <c r="A350" s="276"/>
      <c r="B350" s="197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76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76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76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58"/>
      <c r="B354" s="15" t="s">
        <v>31</v>
      </c>
      <c r="C354" s="16">
        <f t="shared" ref="C354:L354" si="73">C342+C344+C345+C346+C347+C348+C349+C350</f>
        <v>133.68075699999994</v>
      </c>
      <c r="D354" s="16">
        <f t="shared" si="73"/>
        <v>844.60459899999989</v>
      </c>
      <c r="E354" s="16">
        <f t="shared" si="73"/>
        <v>652.80149200000005</v>
      </c>
      <c r="F354" s="16">
        <f>(D354-E354)/E354*100</f>
        <v>29.381536248081957</v>
      </c>
      <c r="G354" s="16">
        <f t="shared" si="73"/>
        <v>7984</v>
      </c>
      <c r="H354" s="16">
        <f t="shared" si="73"/>
        <v>1258690.5928849999</v>
      </c>
      <c r="I354" s="16">
        <f t="shared" si="73"/>
        <v>582</v>
      </c>
      <c r="J354" s="16">
        <f t="shared" si="73"/>
        <v>24.474190999999998</v>
      </c>
      <c r="K354" s="16">
        <f t="shared" si="73"/>
        <v>233.112628</v>
      </c>
      <c r="L354" s="16">
        <f t="shared" si="73"/>
        <v>157.38560400000003</v>
      </c>
      <c r="M354" s="16">
        <f t="shared" ref="M354:M356" si="74">(K354-L354)/L354*100</f>
        <v>48.115597662922184</v>
      </c>
      <c r="N354" s="110">
        <f>D354/D406*100</f>
        <v>3.9405032496217087</v>
      </c>
    </row>
    <row r="355" spans="1:14" ht="15" thickTop="1" thickBot="1">
      <c r="A355" s="262" t="s">
        <v>43</v>
      </c>
      <c r="B355" s="18" t="s">
        <v>19</v>
      </c>
      <c r="C355" s="94">
        <v>11.41</v>
      </c>
      <c r="D355" s="94">
        <v>81.98</v>
      </c>
      <c r="E355" s="94">
        <v>84.13</v>
      </c>
      <c r="F355" s="111">
        <f>(D355-E355)/E355*100</f>
        <v>-2.5555687626292545</v>
      </c>
      <c r="G355" s="95">
        <v>805</v>
      </c>
      <c r="H355" s="95">
        <v>76673.03</v>
      </c>
      <c r="I355" s="95">
        <v>77</v>
      </c>
      <c r="J355" s="95">
        <v>3.37</v>
      </c>
      <c r="K355" s="95">
        <v>22.33</v>
      </c>
      <c r="L355" s="95">
        <v>16.350000000000001</v>
      </c>
      <c r="M355" s="111">
        <f t="shared" si="74"/>
        <v>36.574923547400587</v>
      </c>
      <c r="N355" s="112">
        <f>D355/D394*100</f>
        <v>0.72755196561879432</v>
      </c>
    </row>
    <row r="356" spans="1:14" ht="14.25" thickBot="1">
      <c r="A356" s="260"/>
      <c r="B356" s="197" t="s">
        <v>20</v>
      </c>
      <c r="C356" s="95">
        <v>3.98</v>
      </c>
      <c r="D356" s="95">
        <v>33.36</v>
      </c>
      <c r="E356" s="95">
        <v>34.57</v>
      </c>
      <c r="F356" s="31">
        <f>(D356-E356)/E356*100</f>
        <v>-3.5001446340757907</v>
      </c>
      <c r="G356" s="95">
        <v>434</v>
      </c>
      <c r="H356" s="95">
        <v>8680</v>
      </c>
      <c r="I356" s="95">
        <v>37</v>
      </c>
      <c r="J356" s="95">
        <v>2.96</v>
      </c>
      <c r="K356" s="95">
        <v>16.64</v>
      </c>
      <c r="L356" s="95">
        <v>2.87</v>
      </c>
      <c r="M356" s="31">
        <f t="shared" si="74"/>
        <v>479.79094076655048</v>
      </c>
      <c r="N356" s="109">
        <f>D356/D395*100</f>
        <v>0.93098858177081634</v>
      </c>
    </row>
    <row r="357" spans="1:14" ht="14.25" thickBot="1">
      <c r="A357" s="260"/>
      <c r="B357" s="197" t="s">
        <v>21</v>
      </c>
      <c r="C357" s="95"/>
      <c r="D357" s="95">
        <v>1.74</v>
      </c>
      <c r="E357" s="95">
        <v>0.74</v>
      </c>
      <c r="F357" s="31">
        <f>(D357-E357)/E357*100</f>
        <v>135.13513513513513</v>
      </c>
      <c r="G357" s="95">
        <v>2</v>
      </c>
      <c r="H357" s="95">
        <v>1226.46</v>
      </c>
      <c r="I357" s="95"/>
      <c r="J357" s="95"/>
      <c r="K357" s="95"/>
      <c r="L357" s="95"/>
      <c r="M357" s="31"/>
      <c r="N357" s="109">
        <f>D357/D396*100</f>
        <v>0.51868011530676306</v>
      </c>
    </row>
    <row r="358" spans="1:14" ht="14.25" thickBot="1">
      <c r="A358" s="260"/>
      <c r="B358" s="197" t="s">
        <v>22</v>
      </c>
      <c r="C358" s="95"/>
      <c r="D358" s="95"/>
      <c r="E358" s="95">
        <v>1.4999999999999999E-2</v>
      </c>
      <c r="F358" s="31">
        <f>(D358-E358)/E358*100</f>
        <v>-100</v>
      </c>
      <c r="G358" s="95"/>
      <c r="H358" s="95"/>
      <c r="I358" s="95"/>
      <c r="J358" s="95"/>
      <c r="K358" s="95"/>
      <c r="L358" s="95"/>
      <c r="M358" s="31"/>
      <c r="N358" s="109">
        <f>D358/D397*100</f>
        <v>0</v>
      </c>
    </row>
    <row r="359" spans="1:14" ht="14.25" thickBot="1">
      <c r="A359" s="260"/>
      <c r="B359" s="197" t="s">
        <v>23</v>
      </c>
      <c r="C359" s="95"/>
      <c r="D359" s="95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60"/>
      <c r="B360" s="197" t="s">
        <v>24</v>
      </c>
      <c r="C360" s="95">
        <v>0</v>
      </c>
      <c r="D360" s="95">
        <v>0.83</v>
      </c>
      <c r="E360" s="95">
        <v>0.73</v>
      </c>
      <c r="F360" s="31">
        <f>(D360-E360)/E360*100</f>
        <v>13.698630136986298</v>
      </c>
      <c r="G360" s="95">
        <v>1</v>
      </c>
      <c r="H360" s="95">
        <v>990</v>
      </c>
      <c r="I360" s="95">
        <v>1</v>
      </c>
      <c r="J360" s="95">
        <v>0</v>
      </c>
      <c r="K360" s="95">
        <v>0</v>
      </c>
      <c r="L360" s="95">
        <v>0.78</v>
      </c>
      <c r="M360" s="31">
        <f>(K360-L360)/L360*100</f>
        <v>-100</v>
      </c>
      <c r="N360" s="109">
        <f>D360/D399*100</f>
        <v>7.0037621640892972E-2</v>
      </c>
    </row>
    <row r="361" spans="1:14" ht="14.25" thickBot="1">
      <c r="A361" s="260"/>
      <c r="B361" s="197" t="s">
        <v>25</v>
      </c>
      <c r="C361" s="95">
        <v>0</v>
      </c>
      <c r="D361" s="95">
        <v>1462.81</v>
      </c>
      <c r="E361" s="95">
        <v>1237.5</v>
      </c>
      <c r="F361" s="31">
        <f>(D361-E361)/E361*100</f>
        <v>18.206868686868681</v>
      </c>
      <c r="G361" s="95">
        <v>218</v>
      </c>
      <c r="H361" s="95">
        <v>26187.03</v>
      </c>
      <c r="I361" s="95">
        <v>321</v>
      </c>
      <c r="J361" s="95">
        <v>208.11</v>
      </c>
      <c r="K361" s="95">
        <v>244.9</v>
      </c>
      <c r="L361" s="95">
        <v>49.77</v>
      </c>
      <c r="M361" s="31">
        <f>(K361-L361)/L361*100</f>
        <v>392.06349206349205</v>
      </c>
      <c r="N361" s="109">
        <f>D361/D400*100</f>
        <v>22.009641212285018</v>
      </c>
    </row>
    <row r="362" spans="1:14" ht="14.25" thickBot="1">
      <c r="A362" s="260"/>
      <c r="B362" s="197" t="s">
        <v>26</v>
      </c>
      <c r="C362" s="95">
        <v>0.11</v>
      </c>
      <c r="D362" s="95">
        <v>1.66</v>
      </c>
      <c r="E362" s="95">
        <v>1.27</v>
      </c>
      <c r="F362" s="31">
        <f>(D362-E362)/E362*100</f>
        <v>30.708661417322823</v>
      </c>
      <c r="G362" s="95">
        <v>158</v>
      </c>
      <c r="H362" s="95">
        <v>5807.56</v>
      </c>
      <c r="I362" s="95">
        <v>2</v>
      </c>
      <c r="J362" s="95">
        <v>0</v>
      </c>
      <c r="K362" s="95">
        <v>0.62</v>
      </c>
      <c r="L362" s="95">
        <v>0.63</v>
      </c>
      <c r="M362" s="31">
        <f>(K362-L362)/L362*100</f>
        <v>-1.5873015873015885</v>
      </c>
      <c r="N362" s="109">
        <f>D362/D401*100</f>
        <v>0.11018387186509385</v>
      </c>
    </row>
    <row r="363" spans="1:14" ht="14.25" thickBot="1">
      <c r="A363" s="260"/>
      <c r="B363" s="197" t="s">
        <v>27</v>
      </c>
      <c r="C363" s="95"/>
      <c r="D363" s="95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60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60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60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61"/>
      <c r="B367" s="15" t="s">
        <v>31</v>
      </c>
      <c r="C367" s="16">
        <f t="shared" ref="C367:L367" si="75">C355+C357+C358+C359+C360+C361+C362+C363</f>
        <v>11.52</v>
      </c>
      <c r="D367" s="16">
        <f t="shared" si="75"/>
        <v>1549.02</v>
      </c>
      <c r="E367" s="16">
        <f t="shared" si="75"/>
        <v>1324.385</v>
      </c>
      <c r="F367" s="16">
        <f>(D367-E367)/E367*100</f>
        <v>16.961457582198531</v>
      </c>
      <c r="G367" s="16">
        <f t="shared" si="75"/>
        <v>1184</v>
      </c>
      <c r="H367" s="16">
        <f t="shared" si="75"/>
        <v>110884.08</v>
      </c>
      <c r="I367" s="16">
        <f t="shared" si="75"/>
        <v>401</v>
      </c>
      <c r="J367" s="16">
        <f t="shared" si="75"/>
        <v>211.48000000000002</v>
      </c>
      <c r="K367" s="16">
        <f t="shared" si="75"/>
        <v>267.85000000000002</v>
      </c>
      <c r="L367" s="16">
        <f t="shared" si="75"/>
        <v>67.53</v>
      </c>
      <c r="M367" s="16">
        <f>(K367-L367)/L367*100</f>
        <v>296.63853102324896</v>
      </c>
      <c r="N367" s="110">
        <f>D367/D406*100</f>
        <v>7.2269537141473936</v>
      </c>
    </row>
    <row r="368" spans="1:14" ht="14.25" thickTop="1">
      <c r="A368" s="256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57"/>
      <c r="B369" s="197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57"/>
      <c r="B370" s="197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57"/>
      <c r="B371" s="197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57"/>
      <c r="B372" s="197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57"/>
      <c r="B373" s="197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57"/>
      <c r="B374" s="197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4">
        <f>D374/D400*100</f>
        <v>0</v>
      </c>
    </row>
    <row r="375" spans="1:14">
      <c r="A375" s="257"/>
      <c r="B375" s="197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57"/>
      <c r="B376" s="197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57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57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57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58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6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56" t="s">
        <v>119</v>
      </c>
      <c r="B381" s="18" t="s">
        <v>19</v>
      </c>
      <c r="C381" s="34">
        <v>61.482748000000001</v>
      </c>
      <c r="D381" s="34">
        <v>593.60417099999995</v>
      </c>
      <c r="E381" s="34">
        <v>623.28</v>
      </c>
      <c r="F381" s="34">
        <f t="shared" si="77"/>
        <v>-4.7612355602618441</v>
      </c>
      <c r="G381" s="34">
        <v>4668</v>
      </c>
      <c r="H381" s="34">
        <v>538929.94763900002</v>
      </c>
      <c r="I381" s="34">
        <v>705</v>
      </c>
      <c r="J381" s="34">
        <v>39.383572999999998</v>
      </c>
      <c r="K381" s="34">
        <v>296.08886799999999</v>
      </c>
      <c r="L381" s="34">
        <v>291.38</v>
      </c>
      <c r="M381" s="34">
        <f>(K381-L381)/L381*100</f>
        <v>1.6160573821127036</v>
      </c>
      <c r="N381" s="114" t="e">
        <f>D381/D407*100</f>
        <v>#DIV/0!</v>
      </c>
    </row>
    <row r="382" spans="1:14">
      <c r="A382" s="257"/>
      <c r="B382" s="197" t="s">
        <v>20</v>
      </c>
      <c r="C382" s="34">
        <v>20.785796000000001</v>
      </c>
      <c r="D382" s="34">
        <v>187.28331700000001</v>
      </c>
      <c r="E382" s="34">
        <v>185.87217899999999</v>
      </c>
      <c r="F382" s="31">
        <f t="shared" si="77"/>
        <v>0.75919807234842962</v>
      </c>
      <c r="G382" s="34">
        <v>2241</v>
      </c>
      <c r="H382" s="34">
        <v>44740</v>
      </c>
      <c r="I382" s="34">
        <v>306</v>
      </c>
      <c r="J382" s="34">
        <v>21.689146999999998</v>
      </c>
      <c r="K382" s="34">
        <v>84.272184999999993</v>
      </c>
      <c r="L382" s="34">
        <v>48.441889000000003</v>
      </c>
      <c r="M382" s="31">
        <f>(K382-L382)/L382*100</f>
        <v>73.965521864764582</v>
      </c>
      <c r="N382" s="114"/>
    </row>
    <row r="383" spans="1:14">
      <c r="A383" s="257"/>
      <c r="B383" s="197" t="s">
        <v>21</v>
      </c>
      <c r="C383" s="34">
        <v>0</v>
      </c>
      <c r="D383" s="34">
        <v>0.19811300000000004</v>
      </c>
      <c r="E383" s="34">
        <v>5.3302000000000002E-2</v>
      </c>
      <c r="F383" s="31">
        <f t="shared" si="77"/>
        <v>271.68023713931939</v>
      </c>
      <c r="G383" s="34">
        <v>2</v>
      </c>
      <c r="H383" s="34">
        <v>120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/>
    </row>
    <row r="384" spans="1:14">
      <c r="A384" s="257"/>
      <c r="B384" s="197" t="s">
        <v>22</v>
      </c>
      <c r="C384" s="34">
        <v>1.3364450000000003</v>
      </c>
      <c r="D384" s="34">
        <v>13.036712999999999</v>
      </c>
      <c r="E384" s="34">
        <v>2.4249360000000002</v>
      </c>
      <c r="F384" s="31">
        <f t="shared" si="77"/>
        <v>437.61060085709465</v>
      </c>
      <c r="G384" s="34">
        <v>1087</v>
      </c>
      <c r="H384" s="34">
        <v>197679.22</v>
      </c>
      <c r="I384" s="34">
        <v>1</v>
      </c>
      <c r="J384" s="34">
        <v>0</v>
      </c>
      <c r="K384" s="34">
        <v>0.22713</v>
      </c>
      <c r="L384" s="34">
        <v>0.15</v>
      </c>
      <c r="M384" s="31">
        <f>(K384-L384)/L384*100</f>
        <v>51.420000000000009</v>
      </c>
      <c r="N384" s="114"/>
    </row>
    <row r="385" spans="1:14">
      <c r="A385" s="257"/>
      <c r="B385" s="197" t="s">
        <v>23</v>
      </c>
      <c r="C385" s="34">
        <v>0</v>
      </c>
      <c r="D385" s="34">
        <v>1.1132E-2</v>
      </c>
      <c r="E385" s="34">
        <v>0.25603599999999999</v>
      </c>
      <c r="F385" s="34">
        <f t="shared" si="77"/>
        <v>-95.652173913043484</v>
      </c>
      <c r="G385" s="34">
        <v>2</v>
      </c>
      <c r="H385" s="34">
        <v>0.6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78">(K385-L385)/L385*100</f>
        <v>#DIV/0!</v>
      </c>
      <c r="N385" s="114"/>
    </row>
    <row r="386" spans="1:14">
      <c r="A386" s="257"/>
      <c r="B386" s="197" t="s">
        <v>24</v>
      </c>
      <c r="C386" s="34">
        <v>6.068238</v>
      </c>
      <c r="D386" s="34">
        <v>127.924954</v>
      </c>
      <c r="E386" s="34">
        <v>100.713914</v>
      </c>
      <c r="F386" s="31">
        <f t="shared" si="77"/>
        <v>27.018153618774061</v>
      </c>
      <c r="G386" s="34">
        <v>1434</v>
      </c>
      <c r="H386" s="34">
        <v>26837.94</v>
      </c>
      <c r="I386" s="34">
        <v>12</v>
      </c>
      <c r="J386" s="34">
        <v>2.3247810000000002</v>
      </c>
      <c r="K386" s="34">
        <v>10.909580999999998</v>
      </c>
      <c r="L386" s="34">
        <v>7.3693690000000007</v>
      </c>
      <c r="M386" s="31">
        <f t="shared" si="78"/>
        <v>48.039553997092511</v>
      </c>
      <c r="N386" s="114"/>
    </row>
    <row r="387" spans="1:14">
      <c r="A387" s="257"/>
      <c r="B387" s="197" t="s">
        <v>25</v>
      </c>
      <c r="C387" s="33"/>
      <c r="D387" s="33"/>
      <c r="E387" s="33"/>
      <c r="F387" s="31" t="e">
        <f t="shared" si="77"/>
        <v>#DIV/0!</v>
      </c>
      <c r="G387" s="33"/>
      <c r="H387" s="33"/>
      <c r="I387" s="33"/>
      <c r="J387" s="33"/>
      <c r="K387" s="33"/>
      <c r="L387" s="33"/>
      <c r="M387" s="31" t="e">
        <f t="shared" si="78"/>
        <v>#DIV/0!</v>
      </c>
      <c r="N387" s="114" t="e">
        <f>D387/D413*100</f>
        <v>#VALUE!</v>
      </c>
    </row>
    <row r="388" spans="1:14">
      <c r="A388" s="257"/>
      <c r="B388" s="197" t="s">
        <v>26</v>
      </c>
      <c r="C388" s="34">
        <v>3.8143989999999999</v>
      </c>
      <c r="D388" s="34">
        <v>35.164400000000001</v>
      </c>
      <c r="E388" s="34">
        <v>33.33</v>
      </c>
      <c r="F388" s="31">
        <f t="shared" si="77"/>
        <v>5.5037503750375114</v>
      </c>
      <c r="G388" s="34">
        <v>1921</v>
      </c>
      <c r="H388" s="34">
        <v>143287.47</v>
      </c>
      <c r="I388" s="34">
        <v>48</v>
      </c>
      <c r="J388" s="34">
        <v>1.1748639999999999</v>
      </c>
      <c r="K388" s="34">
        <v>10.08677</v>
      </c>
      <c r="L388" s="34">
        <v>7.21</v>
      </c>
      <c r="M388" s="31">
        <f t="shared" si="78"/>
        <v>39.899722607489593</v>
      </c>
      <c r="N388" s="114"/>
    </row>
    <row r="389" spans="1:14">
      <c r="A389" s="257"/>
      <c r="B389" s="197" t="s">
        <v>27</v>
      </c>
      <c r="C389" s="34">
        <v>0</v>
      </c>
      <c r="D389" s="34">
        <v>1.6253299999999999</v>
      </c>
      <c r="E389" s="34">
        <v>1.246227</v>
      </c>
      <c r="F389" s="34">
        <f t="shared" si="77"/>
        <v>30.420059908828804</v>
      </c>
      <c r="G389" s="34">
        <v>3</v>
      </c>
      <c r="H389" s="34">
        <v>77.8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78"/>
        <v>#DIV/0!</v>
      </c>
      <c r="N389" s="114"/>
    </row>
    <row r="390" spans="1:14">
      <c r="A390" s="257"/>
      <c r="B390" s="14" t="s">
        <v>28</v>
      </c>
      <c r="C390" s="34"/>
      <c r="D390" s="34"/>
      <c r="E390" s="34"/>
      <c r="F390" s="31" t="e">
        <f t="shared" si="77"/>
        <v>#DIV/0!</v>
      </c>
      <c r="G390" s="34"/>
      <c r="H390" s="34"/>
      <c r="I390" s="34"/>
      <c r="J390" s="34"/>
      <c r="K390" s="34"/>
      <c r="L390" s="34"/>
      <c r="M390" s="31" t="e">
        <f t="shared" si="78"/>
        <v>#DIV/0!</v>
      </c>
      <c r="N390" s="114"/>
    </row>
    <row r="391" spans="1:14">
      <c r="A391" s="257"/>
      <c r="B391" s="14" t="s">
        <v>29</v>
      </c>
      <c r="C391" s="34">
        <v>0</v>
      </c>
      <c r="D391" s="34">
        <v>0</v>
      </c>
      <c r="E391" s="34"/>
      <c r="F391" s="31" t="e">
        <f t="shared" si="77"/>
        <v>#DIV/0!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1" t="e">
        <f t="shared" si="78"/>
        <v>#DIV/0!</v>
      </c>
      <c r="N391" s="114"/>
    </row>
    <row r="392" spans="1:14">
      <c r="A392" s="257"/>
      <c r="B392" s="14" t="s">
        <v>30</v>
      </c>
      <c r="C392" s="34">
        <v>0</v>
      </c>
      <c r="D392" s="34">
        <v>1.6253299999999999</v>
      </c>
      <c r="E392" s="34">
        <v>1.246227</v>
      </c>
      <c r="F392" s="31">
        <f t="shared" si="77"/>
        <v>30.420059908828804</v>
      </c>
      <c r="G392" s="34">
        <v>3</v>
      </c>
      <c r="H392" s="34">
        <v>77.8</v>
      </c>
      <c r="I392" s="34">
        <v>0</v>
      </c>
      <c r="J392" s="34">
        <v>0</v>
      </c>
      <c r="K392" s="34">
        <v>0</v>
      </c>
      <c r="L392" s="34">
        <v>0</v>
      </c>
      <c r="M392" s="31" t="e">
        <f t="shared" si="78"/>
        <v>#DIV/0!</v>
      </c>
      <c r="N392" s="114"/>
    </row>
    <row r="393" spans="1:14" ht="14.25" thickBot="1">
      <c r="A393" s="258"/>
      <c r="B393" s="15" t="s">
        <v>31</v>
      </c>
      <c r="C393" s="16">
        <f t="shared" ref="C393:D393" si="79">C381+C383+C384+C385+C386+C387+C388+C389</f>
        <v>72.701829999999987</v>
      </c>
      <c r="D393" s="16">
        <f t="shared" si="79"/>
        <v>771.56481299999984</v>
      </c>
      <c r="E393" s="16">
        <f t="shared" ref="E393" si="80">E381+E383+E384+E385+E386+E387+E388+E389</f>
        <v>761.30441500000006</v>
      </c>
      <c r="F393" s="16">
        <f t="shared" si="77"/>
        <v>1.347739195759134</v>
      </c>
      <c r="G393" s="16">
        <f t="shared" ref="G393:K393" si="81">G381+G383+G384+G385+G386+G387+G388+G389</f>
        <v>9117</v>
      </c>
      <c r="H393" s="16">
        <f t="shared" si="81"/>
        <v>906932.97763899993</v>
      </c>
      <c r="I393" s="16">
        <f t="shared" si="81"/>
        <v>766</v>
      </c>
      <c r="J393" s="16">
        <f t="shared" si="81"/>
        <v>42.883217999999999</v>
      </c>
      <c r="K393" s="16">
        <f t="shared" si="81"/>
        <v>317.31234899999998</v>
      </c>
      <c r="L393" s="16">
        <f t="shared" ref="L393" si="82">L381+L383+L384+L385+L386+L387+L388+L389</f>
        <v>306.10936899999996</v>
      </c>
      <c r="M393" s="16">
        <f>(K393-L393)/L393*100</f>
        <v>3.659796508874587</v>
      </c>
      <c r="N393" s="110">
        <f>D393/D406*100</f>
        <v>3.5997360854061204</v>
      </c>
    </row>
    <row r="394" spans="1:14" ht="15" thickTop="1" thickBot="1">
      <c r="A394" s="276" t="s">
        <v>49</v>
      </c>
      <c r="B394" s="199" t="s">
        <v>19</v>
      </c>
      <c r="C394" s="32">
        <f>C225+C238+C251+C264+C277+C290+C303+C316+C329+C342+C355+C368+C381</f>
        <v>1270.8379750000004</v>
      </c>
      <c r="D394" s="32">
        <f t="shared" ref="D394:E394" si="83">D225+D238+D251+D264+D277+D290+D303+D316+D329+D342+D355+D368+D381</f>
        <v>11267.923650000001</v>
      </c>
      <c r="E394" s="32">
        <f t="shared" si="83"/>
        <v>9876.2473859999991</v>
      </c>
      <c r="F394" s="32">
        <f t="shared" si="77"/>
        <v>14.091144233312361</v>
      </c>
      <c r="G394" s="32">
        <f>G225+G238+G251+G264+G277+G290+G303+G316+G329+G342+G355+G368+G381</f>
        <v>82421</v>
      </c>
      <c r="H394" s="32">
        <f t="shared" ref="H394:I394" si="84">H225+H238+H251+H264+H277+H290+H303+H316+H329+H342+H355+H368+H381</f>
        <v>10861795.793309003</v>
      </c>
      <c r="I394" s="32">
        <f t="shared" si="84"/>
        <v>7865</v>
      </c>
      <c r="J394" s="32">
        <f>J225+J238+J251+J264+J277+J290+J303+J316+J329+J342+J355+J368+J381</f>
        <v>742.45971100000008</v>
      </c>
      <c r="K394" s="32">
        <f t="shared" ref="K394" si="85">K225+K238+K251+K264+K277+K290+K303+K316+K329+K342+K355+K368+K381</f>
        <v>5821.4325389999985</v>
      </c>
      <c r="L394" s="32">
        <f>L225+L238+L251+L264+L277+L290+L303+L316+L329+L342+L355+L368+L381</f>
        <v>4009.9928659999991</v>
      </c>
      <c r="M394" s="32">
        <f t="shared" ref="M394:M406" si="86">(K394-L394)/L394*100</f>
        <v>45.173139542438271</v>
      </c>
      <c r="N394" s="113">
        <f>D394/D406*100</f>
        <v>52.570504366048709</v>
      </c>
    </row>
    <row r="395" spans="1:14" ht="14.25" thickBot="1">
      <c r="A395" s="260"/>
      <c r="B395" s="197" t="s">
        <v>20</v>
      </c>
      <c r="C395" s="32">
        <f>C226+C239+C252+C265+C278+C291+C304+C317+C330+C343+C356+C369+C382</f>
        <v>417.89837199999988</v>
      </c>
      <c r="D395" s="32">
        <f t="shared" ref="D395:E395" si="87">D226+D239+D252+D265+D278+D291+D304+D317+D330+D343+D356+D369+D382</f>
        <v>3583.2877709999998</v>
      </c>
      <c r="E395" s="32">
        <f t="shared" si="87"/>
        <v>3432.1783720000003</v>
      </c>
      <c r="F395" s="31">
        <f t="shared" si="77"/>
        <v>4.40272569260277</v>
      </c>
      <c r="G395" s="32">
        <f>G226+G239+G252+G265+G278+G291+G304+G317+G330+G343+G356+G369+G382</f>
        <v>42829</v>
      </c>
      <c r="H395" s="32">
        <f t="shared" ref="H395:I395" si="88">H226+H239+H252+H265+H278+H291+H304+H317+H330+H343+H356+H369+H382</f>
        <v>852660</v>
      </c>
      <c r="I395" s="32">
        <f t="shared" si="88"/>
        <v>4355</v>
      </c>
      <c r="J395" s="32">
        <f>J226+J239+J252+J265+J278+J291+J304+J317+J330+J343+J356+J369+J382</f>
        <v>281.23273099999989</v>
      </c>
      <c r="K395" s="32">
        <f t="shared" ref="K395" si="89">K226+K239+K252+K265+K278+K291+K304+K317+K330+K343+K356+K369+K382</f>
        <v>2173.1143399999996</v>
      </c>
      <c r="L395" s="32">
        <f>L226+L239+L252+L265+L278+L291+L304+L317+L330+L343+L356+L369+L382</f>
        <v>1434.2668879999999</v>
      </c>
      <c r="M395" s="31">
        <f t="shared" si="86"/>
        <v>51.513944732439484</v>
      </c>
      <c r="N395" s="109">
        <f>D395/D406*100</f>
        <v>16.71783118712953</v>
      </c>
    </row>
    <row r="396" spans="1:14" ht="14.25" thickBot="1">
      <c r="A396" s="260"/>
      <c r="B396" s="197" t="s">
        <v>21</v>
      </c>
      <c r="C396" s="32">
        <f t="shared" ref="C396:E405" si="90">C227+C240+C253+C266+C279+C292+C305+C318+C331+C344+C357+C370+C383</f>
        <v>4.1065040000000117</v>
      </c>
      <c r="D396" s="32">
        <f t="shared" si="90"/>
        <v>335.46687999999995</v>
      </c>
      <c r="E396" s="32">
        <f t="shared" si="90"/>
        <v>254.29865800000002</v>
      </c>
      <c r="F396" s="31">
        <f t="shared" si="77"/>
        <v>31.918462581898453</v>
      </c>
      <c r="G396" s="32">
        <f t="shared" ref="G396:I396" si="91">G227+G240+G253+G266+G279+G292+G305+G318+G331+G344+G357+G370+G383</f>
        <v>1053</v>
      </c>
      <c r="H396" s="32">
        <f t="shared" si="91"/>
        <v>330421.30417899991</v>
      </c>
      <c r="I396" s="32">
        <f t="shared" si="91"/>
        <v>28</v>
      </c>
      <c r="J396" s="32">
        <f t="shared" ref="J396:L396" si="92">J227+J240+J253+J266+J279+J292+J305+J318+J331+J344+J357+J370+J383</f>
        <v>1</v>
      </c>
      <c r="K396" s="32">
        <f t="shared" si="92"/>
        <v>32.930199999999999</v>
      </c>
      <c r="L396" s="32">
        <f t="shared" si="92"/>
        <v>35.747689000000001</v>
      </c>
      <c r="M396" s="31">
        <f t="shared" si="86"/>
        <v>-7.8815976048130034</v>
      </c>
      <c r="N396" s="109">
        <f>D396/D406*100</f>
        <v>1.5651209244486435</v>
      </c>
    </row>
    <row r="397" spans="1:14" ht="14.25" thickBot="1">
      <c r="A397" s="260"/>
      <c r="B397" s="197" t="s">
        <v>22</v>
      </c>
      <c r="C397" s="32">
        <f t="shared" si="90"/>
        <v>34.866040999999974</v>
      </c>
      <c r="D397" s="32">
        <f t="shared" si="90"/>
        <v>405.75643000000002</v>
      </c>
      <c r="E397" s="32">
        <f t="shared" si="90"/>
        <v>233.92238599999996</v>
      </c>
      <c r="F397" s="31">
        <f t="shared" si="77"/>
        <v>73.457716868534376</v>
      </c>
      <c r="G397" s="32">
        <f t="shared" ref="G397:I397" si="93">G228+G241+G254+G267+G280+G293+G306+G319+G332+G345+G358+G371+G384</f>
        <v>25017</v>
      </c>
      <c r="H397" s="32">
        <f t="shared" si="93"/>
        <v>581395.45162399998</v>
      </c>
      <c r="I397" s="32">
        <f t="shared" si="93"/>
        <v>159</v>
      </c>
      <c r="J397" s="32">
        <f t="shared" ref="J397:L397" si="94">J228+J241+J254+J267+J280+J293+J306+J319+J332+J345+J358+J371+J384</f>
        <v>7.9620999999999986</v>
      </c>
      <c r="K397" s="32">
        <f t="shared" si="94"/>
        <v>36.460129999999999</v>
      </c>
      <c r="L397" s="32">
        <f t="shared" si="94"/>
        <v>51.466350000000006</v>
      </c>
      <c r="M397" s="31">
        <f t="shared" si="86"/>
        <v>-29.157342613183186</v>
      </c>
      <c r="N397" s="109">
        <f>D397/D406*100</f>
        <v>1.8930568610009473</v>
      </c>
    </row>
    <row r="398" spans="1:14" ht="14.25" thickBot="1">
      <c r="A398" s="260"/>
      <c r="B398" s="197" t="s">
        <v>23</v>
      </c>
      <c r="C398" s="32">
        <f t="shared" si="90"/>
        <v>2.898755999999997</v>
      </c>
      <c r="D398" s="32">
        <f t="shared" si="90"/>
        <v>63.928869000000006</v>
      </c>
      <c r="E398" s="32">
        <f t="shared" si="90"/>
        <v>55.077348999999998</v>
      </c>
      <c r="F398" s="31">
        <f t="shared" si="77"/>
        <v>16.071071249271654</v>
      </c>
      <c r="G398" s="32">
        <f t="shared" ref="G398:I398" si="95">G229+G242+G255+G268+G281+G294+G307+G320+G333+G346+G359+G372+G385</f>
        <v>485</v>
      </c>
      <c r="H398" s="32">
        <f t="shared" si="95"/>
        <v>293589.64999999991</v>
      </c>
      <c r="I398" s="32">
        <f t="shared" si="95"/>
        <v>3</v>
      </c>
      <c r="J398" s="32">
        <f t="shared" ref="J398:L398" si="96">J229+J242+J255+J268+J281+J294+J307+J320+J333+J346+J359+J372+J385</f>
        <v>0</v>
      </c>
      <c r="K398" s="32">
        <f t="shared" si="96"/>
        <v>0</v>
      </c>
      <c r="L398" s="32">
        <f t="shared" si="96"/>
        <v>0</v>
      </c>
      <c r="M398" s="31" t="e">
        <f t="shared" si="86"/>
        <v>#DIV/0!</v>
      </c>
      <c r="N398" s="109">
        <f>D398/D406*100</f>
        <v>0.29826017563413787</v>
      </c>
    </row>
    <row r="399" spans="1:14" ht="14.25" thickBot="1">
      <c r="A399" s="260"/>
      <c r="B399" s="197" t="s">
        <v>24</v>
      </c>
      <c r="C399" s="32">
        <f t="shared" si="90"/>
        <v>191.6708779999999</v>
      </c>
      <c r="D399" s="32">
        <f t="shared" si="90"/>
        <v>1185.0773635</v>
      </c>
      <c r="E399" s="32">
        <f t="shared" si="90"/>
        <v>912.43928800000003</v>
      </c>
      <c r="F399" s="31">
        <f t="shared" si="77"/>
        <v>29.880133296057721</v>
      </c>
      <c r="G399" s="32">
        <f t="shared" ref="G399:I399" si="97">G230+G243+G256+G269+G282+G295+G308+G321+G334+G347+G360+G373+G386</f>
        <v>14083</v>
      </c>
      <c r="H399" s="32">
        <f t="shared" si="97"/>
        <v>1772254.9503589997</v>
      </c>
      <c r="I399" s="32">
        <f t="shared" si="97"/>
        <v>400</v>
      </c>
      <c r="J399" s="32">
        <f t="shared" ref="J399:L399" si="98">J230+J243+J256+J269+J282+J295+J308+J321+J334+J347+J360+J373+J386</f>
        <v>84.037701999999996</v>
      </c>
      <c r="K399" s="32">
        <f t="shared" si="98"/>
        <v>656.72304899999995</v>
      </c>
      <c r="L399" s="32">
        <f t="shared" si="98"/>
        <v>284.056195</v>
      </c>
      <c r="M399" s="31">
        <f t="shared" si="86"/>
        <v>131.19476376848601</v>
      </c>
      <c r="N399" s="109">
        <f>D399/D406*100</f>
        <v>5.528979131126988</v>
      </c>
    </row>
    <row r="400" spans="1:14" ht="14.25" thickBot="1">
      <c r="A400" s="260"/>
      <c r="B400" s="197" t="s">
        <v>25</v>
      </c>
      <c r="C400" s="32">
        <f t="shared" si="90"/>
        <v>318.43997899999994</v>
      </c>
      <c r="D400" s="32">
        <f t="shared" si="90"/>
        <v>6646.2237430000005</v>
      </c>
      <c r="E400" s="32">
        <f t="shared" si="90"/>
        <v>5238.9604900000004</v>
      </c>
      <c r="F400" s="31">
        <f t="shared" si="77"/>
        <v>26.861497728149502</v>
      </c>
      <c r="G400" s="32">
        <f t="shared" ref="G400:I400" si="99">G231+G244+G257+G270+G283+G296+G309+G322+G335+G348+G361+G374+G387</f>
        <v>1394</v>
      </c>
      <c r="H400" s="32">
        <f t="shared" si="99"/>
        <v>327353.22109599994</v>
      </c>
      <c r="I400" s="32">
        <f t="shared" si="99"/>
        <v>2249</v>
      </c>
      <c r="J400" s="32">
        <f t="shared" ref="J400:L400" si="100">J231+J244+J257+J270+J283+J296+J309+J322+J335+J348+J361+J374+J387</f>
        <v>357.22464400000001</v>
      </c>
      <c r="K400" s="32">
        <f t="shared" si="100"/>
        <v>1563.653219</v>
      </c>
      <c r="L400" s="32">
        <f t="shared" si="100"/>
        <v>798.76782500000002</v>
      </c>
      <c r="M400" s="31">
        <f t="shared" si="86"/>
        <v>95.758162767760453</v>
      </c>
      <c r="N400" s="109">
        <f>D400/D406*100</f>
        <v>31.007960752300455</v>
      </c>
    </row>
    <row r="401" spans="1:14" ht="14.25" thickBot="1">
      <c r="A401" s="260"/>
      <c r="B401" s="197" t="s">
        <v>26</v>
      </c>
      <c r="C401" s="32">
        <f t="shared" si="90"/>
        <v>313.33966100000004</v>
      </c>
      <c r="D401" s="32">
        <f t="shared" si="90"/>
        <v>1506.5725790000001</v>
      </c>
      <c r="E401" s="32">
        <f t="shared" si="90"/>
        <v>1496.2399100000002</v>
      </c>
      <c r="F401" s="31">
        <f t="shared" si="77"/>
        <v>0.69057568448363971</v>
      </c>
      <c r="G401" s="32">
        <f t="shared" ref="G401:I401" si="101">G232+G245+G258+G271+G284+G297+G310+G323+G336+G349+G362+G375+G388</f>
        <v>132175</v>
      </c>
      <c r="H401" s="32">
        <f t="shared" si="101"/>
        <v>15280627.73357637</v>
      </c>
      <c r="I401" s="32">
        <f t="shared" si="101"/>
        <v>6597</v>
      </c>
      <c r="J401" s="32">
        <f t="shared" ref="J401:L401" si="102">J232+J245+J258+J271+J284+J297+J310+J323+J336+J349+J362+J375+J388</f>
        <v>44.328975999999997</v>
      </c>
      <c r="K401" s="32">
        <f t="shared" si="102"/>
        <v>410.00190199999997</v>
      </c>
      <c r="L401" s="32">
        <f t="shared" si="102"/>
        <v>405.70701200000002</v>
      </c>
      <c r="M401" s="31">
        <f t="shared" si="86"/>
        <v>1.0586186269809781</v>
      </c>
      <c r="N401" s="109">
        <f>D401/D406*100</f>
        <v>7.0289152466957621</v>
      </c>
    </row>
    <row r="402" spans="1:14" ht="14.25" thickBot="1">
      <c r="A402" s="260"/>
      <c r="B402" s="197" t="s">
        <v>27</v>
      </c>
      <c r="C402" s="32">
        <f t="shared" si="90"/>
        <v>4.6049339999999992</v>
      </c>
      <c r="D402" s="32">
        <f t="shared" si="90"/>
        <v>22.977714999999996</v>
      </c>
      <c r="E402" s="32">
        <f t="shared" si="90"/>
        <v>43.564700999999999</v>
      </c>
      <c r="F402" s="31">
        <f t="shared" si="77"/>
        <v>-47.256116827245073</v>
      </c>
      <c r="G402" s="32">
        <f t="shared" ref="G402:I402" si="103">G233+G246+G259+G272+G285+G298+G311+G324+G337+G350+G363+G376+G389</f>
        <v>19</v>
      </c>
      <c r="H402" s="32">
        <f t="shared" si="103"/>
        <v>6792.3638449999999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</v>
      </c>
      <c r="M402" s="31" t="e">
        <f t="shared" si="86"/>
        <v>#DIV/0!</v>
      </c>
      <c r="N402" s="109">
        <f>D402/D406*100</f>
        <v>0.10720254274436113</v>
      </c>
    </row>
    <row r="403" spans="1:14" ht="14.25" thickBot="1">
      <c r="A403" s="260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31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109">
        <f>D403/D406*100</f>
        <v>0</v>
      </c>
    </row>
    <row r="404" spans="1:14" ht="14.25" thickBot="1">
      <c r="A404" s="260"/>
      <c r="B404" s="14" t="s">
        <v>29</v>
      </c>
      <c r="C404" s="32">
        <f t="shared" si="90"/>
        <v>0</v>
      </c>
      <c r="D404" s="32">
        <f t="shared" si="90"/>
        <v>7.8750939999999998</v>
      </c>
      <c r="E404" s="32">
        <f t="shared" si="90"/>
        <v>7.2672789999999994</v>
      </c>
      <c r="F404" s="31">
        <f t="shared" si="77"/>
        <v>8.363721827660676</v>
      </c>
      <c r="G404" s="32">
        <f t="shared" ref="G404:I404" si="107">G235+G248+G261+G274+G287+G300+G313+G326+G339+G352+G365+G378+G391</f>
        <v>4</v>
      </c>
      <c r="H404" s="32">
        <f t="shared" si="107"/>
        <v>3033.21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109">
        <f>D404/D406*100</f>
        <v>3.6741255653613157E-2</v>
      </c>
    </row>
    <row r="405" spans="1:14" ht="14.25" thickBot="1">
      <c r="A405" s="260"/>
      <c r="B405" s="14" t="s">
        <v>30</v>
      </c>
      <c r="C405" s="32">
        <f t="shared" si="90"/>
        <v>4.2992740000000005</v>
      </c>
      <c r="D405" s="32">
        <f t="shared" si="90"/>
        <v>14.731506999999999</v>
      </c>
      <c r="E405" s="32">
        <f t="shared" si="90"/>
        <v>36.297421999999997</v>
      </c>
      <c r="F405" s="31">
        <f t="shared" si="77"/>
        <v>-59.414453731727832</v>
      </c>
      <c r="G405" s="32">
        <f t="shared" ref="G405:I405" si="109">G236+G249+G262+G275+G288+G301+G314+G327+G340+G353+G366+G379+G392</f>
        <v>13</v>
      </c>
      <c r="H405" s="32">
        <f t="shared" si="109"/>
        <v>3393.5938450000003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109">
        <f>D405/D406*100</f>
        <v>6.8729854507132454E-2</v>
      </c>
    </row>
    <row r="406" spans="1:14" ht="14.25" thickBot="1">
      <c r="A406" s="261"/>
      <c r="B406" s="15" t="s">
        <v>31</v>
      </c>
      <c r="C406" s="16">
        <f t="shared" ref="C406:L406" si="111">C394+C396+C397+C398+C399+C400+C401+C402</f>
        <v>2140.7647280000006</v>
      </c>
      <c r="D406" s="16">
        <f t="shared" si="111"/>
        <v>21433.927229500001</v>
      </c>
      <c r="E406" s="16">
        <f t="shared" si="111"/>
        <v>18110.750167999999</v>
      </c>
      <c r="F406" s="16">
        <f t="shared" si="77"/>
        <v>18.349196088915992</v>
      </c>
      <c r="G406" s="16">
        <f t="shared" si="111"/>
        <v>256647</v>
      </c>
      <c r="H406" s="16">
        <f t="shared" si="111"/>
        <v>29454230.467988372</v>
      </c>
      <c r="I406" s="16">
        <f t="shared" si="111"/>
        <v>17301</v>
      </c>
      <c r="J406" s="16">
        <f t="shared" si="111"/>
        <v>1237.0131330000002</v>
      </c>
      <c r="K406" s="16">
        <f t="shared" si="111"/>
        <v>8521.2010389999996</v>
      </c>
      <c r="L406" s="16">
        <f t="shared" si="111"/>
        <v>5585.737936999999</v>
      </c>
      <c r="M406" s="16">
        <f t="shared" si="86"/>
        <v>52.552825340327111</v>
      </c>
      <c r="N406" s="110">
        <f>D406/D406*100</f>
        <v>100</v>
      </c>
    </row>
    <row r="407" spans="1:14" ht="14.25" thickTop="1"/>
    <row r="409" spans="1:14">
      <c r="A409" s="224" t="s">
        <v>125</v>
      </c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</row>
    <row r="410" spans="1:14">
      <c r="A410" s="224"/>
      <c r="B410" s="224"/>
      <c r="C410" s="224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</row>
    <row r="411" spans="1:14" ht="14.25" thickBot="1">
      <c r="A411" s="259" t="str">
        <f>A3</f>
        <v>财字3号表                                             （2023年9月）                                           单位：万元</v>
      </c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  <c r="L411" s="259"/>
      <c r="M411" s="259"/>
      <c r="N411" s="259"/>
    </row>
    <row r="412" spans="1:14" ht="14.25" thickBot="1">
      <c r="A412" s="281" t="s">
        <v>2</v>
      </c>
      <c r="B412" s="37" t="s">
        <v>3</v>
      </c>
      <c r="C412" s="264" t="s">
        <v>4</v>
      </c>
      <c r="D412" s="264"/>
      <c r="E412" s="264"/>
      <c r="F412" s="265"/>
      <c r="G412" s="226" t="s">
        <v>5</v>
      </c>
      <c r="H412" s="265"/>
      <c r="I412" s="226" t="s">
        <v>6</v>
      </c>
      <c r="J412" s="266"/>
      <c r="K412" s="266"/>
      <c r="L412" s="266"/>
      <c r="M412" s="266"/>
      <c r="N412" s="285" t="s">
        <v>7</v>
      </c>
    </row>
    <row r="413" spans="1:14" ht="14.25" thickBot="1">
      <c r="A413" s="281"/>
      <c r="B413" s="24" t="s">
        <v>8</v>
      </c>
      <c r="C413" s="270" t="s">
        <v>9</v>
      </c>
      <c r="D413" s="270" t="s">
        <v>10</v>
      </c>
      <c r="E413" s="270" t="s">
        <v>11</v>
      </c>
      <c r="F413" s="197" t="s">
        <v>12</v>
      </c>
      <c r="G413" s="270" t="s">
        <v>13</v>
      </c>
      <c r="H413" s="270" t="s">
        <v>14</v>
      </c>
      <c r="I413" s="197" t="s">
        <v>13</v>
      </c>
      <c r="J413" s="267" t="s">
        <v>15</v>
      </c>
      <c r="K413" s="268"/>
      <c r="L413" s="269"/>
      <c r="M413" s="97" t="s">
        <v>12</v>
      </c>
      <c r="N413" s="286"/>
    </row>
    <row r="414" spans="1:14" ht="14.25" thickBot="1">
      <c r="A414" s="281"/>
      <c r="B414" s="38" t="s">
        <v>16</v>
      </c>
      <c r="C414" s="271"/>
      <c r="D414" s="271"/>
      <c r="E414" s="271"/>
      <c r="F414" s="200" t="s">
        <v>17</v>
      </c>
      <c r="G414" s="272"/>
      <c r="H414" s="272"/>
      <c r="I414" s="24" t="s">
        <v>18</v>
      </c>
      <c r="J414" s="198" t="s">
        <v>9</v>
      </c>
      <c r="K414" s="25" t="s">
        <v>10</v>
      </c>
      <c r="L414" s="198" t="s">
        <v>11</v>
      </c>
      <c r="M414" s="197" t="s">
        <v>17</v>
      </c>
      <c r="N414" s="116" t="s">
        <v>17</v>
      </c>
    </row>
    <row r="415" spans="1:14" ht="14.25" thickBot="1">
      <c r="A415" s="281"/>
      <c r="B415" s="197" t="s">
        <v>19</v>
      </c>
      <c r="C415" s="71">
        <v>532.45745699999998</v>
      </c>
      <c r="D415" s="71">
        <v>4051.47</v>
      </c>
      <c r="E415" s="71">
        <v>3650.2892659999998</v>
      </c>
      <c r="F415" s="31">
        <f t="shared" ref="F415:F423" si="112">(D415-E415)/E415*100</f>
        <v>10.990381987990101</v>
      </c>
      <c r="G415" s="75">
        <v>31609</v>
      </c>
      <c r="H415" s="75">
        <v>3551445.2</v>
      </c>
      <c r="I415" s="75">
        <v>3021</v>
      </c>
      <c r="J415" s="72">
        <v>371.08326699999998</v>
      </c>
      <c r="K415" s="72">
        <v>1817.04</v>
      </c>
      <c r="L415" s="72">
        <v>1256.3995439999999</v>
      </c>
      <c r="M415" s="31">
        <f t="shared" ref="M415:M422" si="113">(K415-L415)/L415*100</f>
        <v>44.622784103780297</v>
      </c>
      <c r="N415" s="109">
        <f t="shared" ref="N415:N423" si="114">D415/D519*100</f>
        <v>52.10858454156925</v>
      </c>
    </row>
    <row r="416" spans="1:14" ht="14.25" thickBot="1">
      <c r="A416" s="281"/>
      <c r="B416" s="197" t="s">
        <v>20</v>
      </c>
      <c r="C416" s="71">
        <v>192.08883199999991</v>
      </c>
      <c r="D416" s="71">
        <v>1427.29</v>
      </c>
      <c r="E416" s="71">
        <v>1323.682898</v>
      </c>
      <c r="F416" s="31">
        <f t="shared" si="112"/>
        <v>7.827184453054703</v>
      </c>
      <c r="G416" s="75">
        <v>18334</v>
      </c>
      <c r="H416" s="75">
        <v>366680</v>
      </c>
      <c r="I416" s="75">
        <v>1744</v>
      </c>
      <c r="J416" s="72">
        <v>175.99774600000001</v>
      </c>
      <c r="K416" s="72">
        <v>739.37</v>
      </c>
      <c r="L416" s="72">
        <v>470.83199200000001</v>
      </c>
      <c r="M416" s="31">
        <f t="shared" si="113"/>
        <v>57.034783651659758</v>
      </c>
      <c r="N416" s="109">
        <f t="shared" si="114"/>
        <v>52.492763092970797</v>
      </c>
    </row>
    <row r="417" spans="1:14" ht="14.25" thickBot="1">
      <c r="A417" s="281"/>
      <c r="B417" s="197" t="s">
        <v>21</v>
      </c>
      <c r="C417" s="71">
        <v>3.2458940000000212</v>
      </c>
      <c r="D417" s="71">
        <v>405.74</v>
      </c>
      <c r="E417" s="71">
        <v>118.39056399999998</v>
      </c>
      <c r="F417" s="31">
        <f t="shared" si="112"/>
        <v>242.71312365738882</v>
      </c>
      <c r="G417" s="75">
        <v>243</v>
      </c>
      <c r="H417" s="75">
        <v>192276.48000000001</v>
      </c>
      <c r="I417" s="75">
        <v>79</v>
      </c>
      <c r="J417" s="72">
        <v>0.12268899999999405</v>
      </c>
      <c r="K417" s="72">
        <v>108.18</v>
      </c>
      <c r="L417" s="72">
        <v>31.331259999999997</v>
      </c>
      <c r="M417" s="31">
        <f t="shared" si="113"/>
        <v>245.27816627866233</v>
      </c>
      <c r="N417" s="109">
        <f t="shared" si="114"/>
        <v>79.128379930163533</v>
      </c>
    </row>
    <row r="418" spans="1:14" ht="14.25" thickBot="1">
      <c r="A418" s="281"/>
      <c r="B418" s="197" t="s">
        <v>22</v>
      </c>
      <c r="C418" s="71">
        <v>35.658255999999994</v>
      </c>
      <c r="D418" s="71">
        <v>315.93</v>
      </c>
      <c r="E418" s="71">
        <v>223.67619199999999</v>
      </c>
      <c r="F418" s="31">
        <f t="shared" si="112"/>
        <v>41.244357378902457</v>
      </c>
      <c r="G418" s="75">
        <v>26728</v>
      </c>
      <c r="H418" s="75">
        <v>213479.67999999999</v>
      </c>
      <c r="I418" s="75">
        <v>1126</v>
      </c>
      <c r="J418" s="72">
        <v>12.22620400000001</v>
      </c>
      <c r="K418" s="72">
        <v>120.14</v>
      </c>
      <c r="L418" s="72">
        <v>115.39953500000001</v>
      </c>
      <c r="M418" s="31">
        <f t="shared" si="113"/>
        <v>4.1078718384783661</v>
      </c>
      <c r="N418" s="109">
        <f t="shared" si="114"/>
        <v>52.921131904968988</v>
      </c>
    </row>
    <row r="419" spans="1:14" ht="14.25" thickBot="1">
      <c r="A419" s="281"/>
      <c r="B419" s="197" t="s">
        <v>23</v>
      </c>
      <c r="C419" s="71">
        <v>0.19065599999999971</v>
      </c>
      <c r="D419" s="71">
        <v>6.11</v>
      </c>
      <c r="E419" s="71">
        <v>15.242780999999999</v>
      </c>
      <c r="F419" s="31">
        <f t="shared" si="112"/>
        <v>-59.915451124043564</v>
      </c>
      <c r="G419" s="75">
        <v>48</v>
      </c>
      <c r="H419" s="75">
        <v>453.19</v>
      </c>
      <c r="I419" s="75">
        <v>3</v>
      </c>
      <c r="J419" s="72">
        <v>4.4619999999997439E-3</v>
      </c>
      <c r="K419" s="72">
        <v>3.15</v>
      </c>
      <c r="L419" s="72"/>
      <c r="M419" s="31" t="e">
        <f t="shared" si="113"/>
        <v>#DIV/0!</v>
      </c>
      <c r="N419" s="109">
        <f t="shared" si="114"/>
        <v>84.178226936509091</v>
      </c>
    </row>
    <row r="420" spans="1:14" ht="14.25" thickBot="1">
      <c r="A420" s="281"/>
      <c r="B420" s="197" t="s">
        <v>24</v>
      </c>
      <c r="C420" s="71">
        <v>58.836910999999986</v>
      </c>
      <c r="D420" s="71">
        <v>390.71</v>
      </c>
      <c r="E420" s="71">
        <v>747.650487</v>
      </c>
      <c r="F420" s="31">
        <f t="shared" si="112"/>
        <v>-47.741624356087662</v>
      </c>
      <c r="G420" s="75">
        <v>631</v>
      </c>
      <c r="H420" s="75">
        <v>177046.94</v>
      </c>
      <c r="I420" s="75">
        <v>46</v>
      </c>
      <c r="J420" s="72">
        <v>0.62176799999999943</v>
      </c>
      <c r="K420" s="72">
        <v>14.85</v>
      </c>
      <c r="L420" s="72">
        <v>602.43003799999997</v>
      </c>
      <c r="M420" s="31">
        <f t="shared" si="113"/>
        <v>-97.534983473051852</v>
      </c>
      <c r="N420" s="109">
        <f t="shared" si="114"/>
        <v>63.68706992818597</v>
      </c>
    </row>
    <row r="421" spans="1:14" ht="14.25" thickBot="1">
      <c r="A421" s="281"/>
      <c r="B421" s="197" t="s">
        <v>25</v>
      </c>
      <c r="C421" s="71">
        <v>53.004310999999689</v>
      </c>
      <c r="D421" s="71">
        <v>3211.47</v>
      </c>
      <c r="E421" s="71">
        <v>2627.6002079999998</v>
      </c>
      <c r="F421" s="31">
        <f t="shared" si="112"/>
        <v>22.22064795939459</v>
      </c>
      <c r="G421" s="75">
        <v>337</v>
      </c>
      <c r="H421" s="75">
        <v>248051.41</v>
      </c>
      <c r="I421" s="75">
        <v>654</v>
      </c>
      <c r="J421" s="72">
        <v>27.737165000000005</v>
      </c>
      <c r="K421" s="72">
        <v>1187.08</v>
      </c>
      <c r="L421" s="72">
        <v>950.58080100000018</v>
      </c>
      <c r="M421" s="31">
        <f t="shared" si="113"/>
        <v>24.879441994957745</v>
      </c>
      <c r="N421" s="109">
        <f t="shared" si="114"/>
        <v>52.553561692509746</v>
      </c>
    </row>
    <row r="422" spans="1:14" ht="14.25" thickBot="1">
      <c r="A422" s="281"/>
      <c r="B422" s="197" t="s">
        <v>26</v>
      </c>
      <c r="C422" s="71">
        <v>67.679898999999978</v>
      </c>
      <c r="D422" s="71">
        <v>722.07322199999999</v>
      </c>
      <c r="E422" s="71">
        <v>475.96207899999996</v>
      </c>
      <c r="F422" s="31">
        <f t="shared" si="112"/>
        <v>51.708141017679701</v>
      </c>
      <c r="G422" s="75">
        <v>42098</v>
      </c>
      <c r="H422" s="75">
        <v>3711896</v>
      </c>
      <c r="I422" s="75">
        <v>350</v>
      </c>
      <c r="J422" s="72">
        <v>9.6567980000000091</v>
      </c>
      <c r="K422" s="72">
        <v>158.96476200000001</v>
      </c>
      <c r="L422" s="72">
        <v>90.862499</v>
      </c>
      <c r="M422" s="31">
        <f t="shared" si="113"/>
        <v>74.950902461971694</v>
      </c>
      <c r="N422" s="109">
        <f t="shared" si="114"/>
        <v>58.696879106220891</v>
      </c>
    </row>
    <row r="423" spans="1:14" ht="14.25" thickBot="1">
      <c r="A423" s="281"/>
      <c r="B423" s="197" t="s">
        <v>27</v>
      </c>
      <c r="C423" s="71">
        <v>0.75</v>
      </c>
      <c r="D423" s="71">
        <v>82.46</v>
      </c>
      <c r="E423" s="71">
        <v>24.27</v>
      </c>
      <c r="F423" s="31">
        <f t="shared" si="112"/>
        <v>239.76102183765965</v>
      </c>
      <c r="G423" s="75">
        <v>19</v>
      </c>
      <c r="H423" s="75">
        <v>36545.01</v>
      </c>
      <c r="I423" s="75">
        <v>0</v>
      </c>
      <c r="J423" s="72"/>
      <c r="K423" s="72"/>
      <c r="L423" s="72"/>
      <c r="M423" s="31"/>
      <c r="N423" s="109">
        <f t="shared" si="114"/>
        <v>98.800671753507388</v>
      </c>
    </row>
    <row r="424" spans="1:14" ht="14.25" thickBot="1">
      <c r="A424" s="281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81"/>
      <c r="B425" s="14" t="s">
        <v>29</v>
      </c>
      <c r="C425" s="71">
        <v>3.6970000000025038E-3</v>
      </c>
      <c r="D425" s="71">
        <v>72.39</v>
      </c>
      <c r="E425" s="71">
        <v>3.575472</v>
      </c>
      <c r="F425" s="31">
        <f>(D425-E425)/E425*100</f>
        <v>1924.6277973929036</v>
      </c>
      <c r="G425" s="75">
        <v>5</v>
      </c>
      <c r="H425" s="75">
        <v>33494.050000000003</v>
      </c>
      <c r="I425" s="75">
        <v>0</v>
      </c>
      <c r="J425" s="72"/>
      <c r="K425" s="72"/>
      <c r="L425" s="72"/>
      <c r="M425" s="31"/>
      <c r="N425" s="109">
        <f>D425/D529*100</f>
        <v>99.225892741072869</v>
      </c>
    </row>
    <row r="426" spans="1:14" ht="14.25" thickBot="1">
      <c r="A426" s="281"/>
      <c r="B426" s="14" t="s">
        <v>30</v>
      </c>
      <c r="C426" s="71">
        <v>0.74885299999999866</v>
      </c>
      <c r="D426" s="71">
        <v>10.065961</v>
      </c>
      <c r="E426" s="71">
        <v>20.698148</v>
      </c>
      <c r="F426" s="31"/>
      <c r="G426" s="75">
        <v>14</v>
      </c>
      <c r="H426" s="75">
        <v>3050.96</v>
      </c>
      <c r="I426" s="75">
        <v>0</v>
      </c>
      <c r="J426" s="72"/>
      <c r="K426" s="72"/>
      <c r="L426" s="72"/>
      <c r="M426" s="31"/>
      <c r="N426" s="109">
        <f>D426/D530*100</f>
        <v>100</v>
      </c>
    </row>
    <row r="427" spans="1:14" ht="14.25" thickBot="1">
      <c r="A427" s="284"/>
      <c r="B427" s="15" t="s">
        <v>31</v>
      </c>
      <c r="C427" s="16">
        <f>C415+C417+C418+C419+C420+C421+C422+C423</f>
        <v>751.82338399999969</v>
      </c>
      <c r="D427" s="16">
        <f t="shared" ref="D427:L427" si="115">D415+D417+D418+D419+D420+D421+D422+D423</f>
        <v>9185.9632219999985</v>
      </c>
      <c r="E427" s="16">
        <f t="shared" si="115"/>
        <v>7883.0815769999999</v>
      </c>
      <c r="F427" s="16">
        <f>(D427-E427)/E427*100</f>
        <v>16.527567706534196</v>
      </c>
      <c r="G427" s="16">
        <f t="shared" si="115"/>
        <v>101713</v>
      </c>
      <c r="H427" s="16">
        <f t="shared" si="115"/>
        <v>8131193.9100000001</v>
      </c>
      <c r="I427" s="16">
        <f t="shared" si="115"/>
        <v>5279</v>
      </c>
      <c r="J427" s="16">
        <f t="shared" si="115"/>
        <v>421.4523529999999</v>
      </c>
      <c r="K427" s="16">
        <f t="shared" si="115"/>
        <v>3409.4047620000001</v>
      </c>
      <c r="L427" s="16">
        <f t="shared" si="115"/>
        <v>3047.0036769999997</v>
      </c>
      <c r="M427" s="16">
        <f t="shared" ref="M427:M430" si="116">(K427-L427)/L427*100</f>
        <v>11.893687156846857</v>
      </c>
      <c r="N427" s="110">
        <f>D427/D531*100</f>
        <v>54.258414875403638</v>
      </c>
    </row>
    <row r="428" spans="1:14" ht="15" thickTop="1" thickBot="1">
      <c r="A428" s="281" t="s">
        <v>32</v>
      </c>
      <c r="B428" s="197" t="s">
        <v>19</v>
      </c>
      <c r="C428" s="19">
        <v>109.88902299999999</v>
      </c>
      <c r="D428" s="19">
        <v>924.51739799999996</v>
      </c>
      <c r="E428" s="19">
        <v>811.67641100000003</v>
      </c>
      <c r="F428" s="31">
        <f>(D428-E428)/E428*100</f>
        <v>13.902213427759689</v>
      </c>
      <c r="G428" s="20">
        <v>6498</v>
      </c>
      <c r="H428" s="20">
        <v>837653.85019999999</v>
      </c>
      <c r="I428" s="20">
        <v>1000</v>
      </c>
      <c r="J428" s="19">
        <v>73.798002999999895</v>
      </c>
      <c r="K428" s="20">
        <v>590.63327200000003</v>
      </c>
      <c r="L428" s="20">
        <v>311.12174700000003</v>
      </c>
      <c r="M428" s="31">
        <f t="shared" si="116"/>
        <v>89.839918840517427</v>
      </c>
      <c r="N428" s="109">
        <f>D428/D519*100</f>
        <v>11.890818145965447</v>
      </c>
    </row>
    <row r="429" spans="1:14" ht="14.25" thickBot="1">
      <c r="A429" s="281"/>
      <c r="B429" s="197" t="s">
        <v>20</v>
      </c>
      <c r="C429" s="20">
        <v>31.545988999999999</v>
      </c>
      <c r="D429" s="20">
        <v>292.71227299999998</v>
      </c>
      <c r="E429" s="20">
        <v>270.60655800000001</v>
      </c>
      <c r="F429" s="31">
        <f>(D429-E429)/E429*100</f>
        <v>8.1689502144290138</v>
      </c>
      <c r="G429" s="20">
        <v>3216</v>
      </c>
      <c r="H429" s="20">
        <v>63680</v>
      </c>
      <c r="I429" s="21">
        <v>582</v>
      </c>
      <c r="J429" s="20">
        <v>43.404139999999998</v>
      </c>
      <c r="K429" s="20">
        <v>299.98046099999999</v>
      </c>
      <c r="L429" s="20">
        <v>113.572125</v>
      </c>
      <c r="M429" s="31">
        <f t="shared" si="116"/>
        <v>164.13211956719132</v>
      </c>
      <c r="N429" s="109">
        <f>D429/D520*100</f>
        <v>10.765349719394091</v>
      </c>
    </row>
    <row r="430" spans="1:14" ht="14.25" thickBot="1">
      <c r="A430" s="281"/>
      <c r="B430" s="197" t="s">
        <v>21</v>
      </c>
      <c r="C430" s="20"/>
      <c r="D430" s="20">
        <v>22.642264000000001</v>
      </c>
      <c r="E430" s="20">
        <v>24.446475</v>
      </c>
      <c r="F430" s="31">
        <f>(D430-E430)/E430*100</f>
        <v>-7.3802501178595232</v>
      </c>
      <c r="G430" s="20">
        <v>2</v>
      </c>
      <c r="H430" s="20">
        <v>24000.938754999999</v>
      </c>
      <c r="I430" s="20">
        <v>2</v>
      </c>
      <c r="J430" s="20"/>
      <c r="K430" s="20">
        <v>0.58860000000000001</v>
      </c>
      <c r="L430" s="20"/>
      <c r="M430" s="31" t="e">
        <f t="shared" si="116"/>
        <v>#DIV/0!</v>
      </c>
      <c r="N430" s="109">
        <f>D430/D521*100</f>
        <v>4.4157481842339052</v>
      </c>
    </row>
    <row r="431" spans="1:14" ht="14.25" thickBot="1">
      <c r="A431" s="281"/>
      <c r="B431" s="197" t="s">
        <v>22</v>
      </c>
      <c r="C431" s="20">
        <v>2.9570430000000001</v>
      </c>
      <c r="D431" s="20">
        <v>37.251963000000003</v>
      </c>
      <c r="E431" s="20">
        <v>56.728006999999998</v>
      </c>
      <c r="F431" s="31">
        <f>(D431-E431)/E431*100</f>
        <v>-34.33232547725499</v>
      </c>
      <c r="G431" s="20">
        <v>1725</v>
      </c>
      <c r="H431" s="20">
        <v>53249.95</v>
      </c>
      <c r="I431" s="20">
        <v>7</v>
      </c>
      <c r="J431" s="20">
        <v>3.2000000000000001E-2</v>
      </c>
      <c r="K431" s="20">
        <v>14.053451000000001</v>
      </c>
      <c r="L431" s="20">
        <v>26.568078</v>
      </c>
      <c r="M431" s="31"/>
      <c r="N431" s="109">
        <f>D431/D522*100</f>
        <v>6.2400406661033276</v>
      </c>
    </row>
    <row r="432" spans="1:14" ht="14.25" thickBot="1">
      <c r="A432" s="281"/>
      <c r="B432" s="197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81"/>
      <c r="B433" s="197" t="s">
        <v>24</v>
      </c>
      <c r="C433" s="20">
        <v>19.547173999999998</v>
      </c>
      <c r="D433" s="20">
        <v>47.014865999999998</v>
      </c>
      <c r="E433" s="20">
        <v>56.53013</v>
      </c>
      <c r="F433" s="31">
        <f>(D433-E433)/E433*100</f>
        <v>-16.832199041466918</v>
      </c>
      <c r="G433" s="20">
        <v>1596</v>
      </c>
      <c r="H433" s="20">
        <v>196243.5</v>
      </c>
      <c r="I433" s="20">
        <v>8</v>
      </c>
      <c r="J433" s="20">
        <v>58.677598000000003</v>
      </c>
      <c r="K433" s="20">
        <v>136.25307100000001</v>
      </c>
      <c r="L433" s="20">
        <v>48.138762999999997</v>
      </c>
      <c r="M433" s="31">
        <f>(K433-L433)/L433*100</f>
        <v>183.04231872347864</v>
      </c>
      <c r="N433" s="109">
        <f>D433/D524*100</f>
        <v>7.6635843940679615</v>
      </c>
    </row>
    <row r="434" spans="1:14" ht="14.25" thickBot="1">
      <c r="A434" s="281"/>
      <c r="B434" s="197" t="s">
        <v>25</v>
      </c>
      <c r="C434" s="22">
        <v>6.2808000000000002</v>
      </c>
      <c r="D434" s="22">
        <v>2006.8924030000001</v>
      </c>
      <c r="E434" s="22">
        <v>1313.7700130000001</v>
      </c>
      <c r="F434" s="31">
        <f>(D434-E434)/E434*100</f>
        <v>52.758274518479212</v>
      </c>
      <c r="G434" s="22">
        <v>842</v>
      </c>
      <c r="H434" s="22">
        <v>95547.582970000003</v>
      </c>
      <c r="I434" s="22">
        <v>2149</v>
      </c>
      <c r="J434" s="22">
        <v>37.725028999999999</v>
      </c>
      <c r="K434" s="22">
        <v>252.04288</v>
      </c>
      <c r="L434" s="22">
        <v>29.508945000000001</v>
      </c>
      <c r="M434" s="31"/>
      <c r="N434" s="109">
        <f>D434/D525*100</f>
        <v>32.841453823728585</v>
      </c>
    </row>
    <row r="435" spans="1:14" ht="14.25" thickBot="1">
      <c r="A435" s="281"/>
      <c r="B435" s="197" t="s">
        <v>26</v>
      </c>
      <c r="C435" s="20">
        <v>12.94</v>
      </c>
      <c r="D435" s="20">
        <v>45.6</v>
      </c>
      <c r="E435" s="20">
        <v>464.03</v>
      </c>
      <c r="F435" s="31">
        <f>(D435-E435)/E435*100</f>
        <v>-90.173049156304543</v>
      </c>
      <c r="G435" s="20">
        <v>11998</v>
      </c>
      <c r="H435" s="20">
        <v>1097141.7</v>
      </c>
      <c r="I435" s="20">
        <v>1177</v>
      </c>
      <c r="J435" s="20">
        <v>3.6930980000000102</v>
      </c>
      <c r="K435" s="20">
        <v>88.950090000000003</v>
      </c>
      <c r="L435" s="20">
        <v>380.485274</v>
      </c>
      <c r="M435" s="31">
        <f>(K435-L435)/L435*100</f>
        <v>-76.621936227681715</v>
      </c>
      <c r="N435" s="109">
        <f>D435/D526*100</f>
        <v>3.7067953854182294</v>
      </c>
    </row>
    <row r="436" spans="1:14" ht="14.25" thickBot="1">
      <c r="A436" s="281"/>
      <c r="B436" s="197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81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81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81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84"/>
      <c r="B440" s="15" t="s">
        <v>31</v>
      </c>
      <c r="C440" s="16">
        <f t="shared" ref="C440:L440" si="117">C428+C430+C431+C432+C433+C434+C435+C436</f>
        <v>151.61403999999999</v>
      </c>
      <c r="D440" s="16">
        <f t="shared" si="117"/>
        <v>3083.9188939999999</v>
      </c>
      <c r="E440" s="16">
        <f t="shared" si="117"/>
        <v>2727.1810359999999</v>
      </c>
      <c r="F440" s="16">
        <f>(D440-E440)/E440*100</f>
        <v>13.080827905844972</v>
      </c>
      <c r="G440" s="16">
        <f t="shared" si="117"/>
        <v>22661</v>
      </c>
      <c r="H440" s="16">
        <f t="shared" si="117"/>
        <v>2303837.521925</v>
      </c>
      <c r="I440" s="16">
        <f t="shared" si="117"/>
        <v>4343</v>
      </c>
      <c r="J440" s="16">
        <f t="shared" si="117"/>
        <v>173.92572799999994</v>
      </c>
      <c r="K440" s="16">
        <f t="shared" si="117"/>
        <v>1082.5213639999999</v>
      </c>
      <c r="L440" s="16">
        <f t="shared" si="117"/>
        <v>795.82280700000001</v>
      </c>
      <c r="M440" s="16">
        <f t="shared" ref="M440:M444" si="118">(K440-L440)/L440*100</f>
        <v>36.025426072012529</v>
      </c>
      <c r="N440" s="110">
        <f>D440/D531*100</f>
        <v>18.21567828532157</v>
      </c>
    </row>
    <row r="441" spans="1:14" ht="14.25" thickTop="1">
      <c r="A441" s="234" t="s">
        <v>33</v>
      </c>
      <c r="B441" s="18" t="s">
        <v>19</v>
      </c>
      <c r="C441" s="105">
        <v>145.20306299999993</v>
      </c>
      <c r="D441" s="105">
        <v>1268.448312</v>
      </c>
      <c r="E441" s="91">
        <v>1299.5893760000001</v>
      </c>
      <c r="F441" s="111">
        <f>(D441-E441)/E441*100</f>
        <v>-2.3962233437033067</v>
      </c>
      <c r="G441" s="72">
        <v>10035</v>
      </c>
      <c r="H441" s="72">
        <v>2149683.1682309969</v>
      </c>
      <c r="I441" s="72">
        <v>483</v>
      </c>
      <c r="J441" s="72">
        <v>40</v>
      </c>
      <c r="K441" s="72">
        <v>300</v>
      </c>
      <c r="L441" s="72">
        <v>632.99</v>
      </c>
      <c r="M441" s="111">
        <f t="shared" si="118"/>
        <v>-52.605886348915462</v>
      </c>
      <c r="N441" s="112">
        <f t="shared" ref="N441:N446" si="119">D441/D519*100</f>
        <v>16.314336796881825</v>
      </c>
    </row>
    <row r="442" spans="1:14">
      <c r="A442" s="231"/>
      <c r="B442" s="197" t="s">
        <v>20</v>
      </c>
      <c r="C442" s="105">
        <v>52.594915000000015</v>
      </c>
      <c r="D442" s="105">
        <v>418.76297400000004</v>
      </c>
      <c r="E442" s="91">
        <v>427.56060000000002</v>
      </c>
      <c r="F442" s="31">
        <f>(D442-E442)/E442*100</f>
        <v>-2.0576325320901834</v>
      </c>
      <c r="G442" s="72">
        <v>5113</v>
      </c>
      <c r="H442" s="72">
        <v>102260</v>
      </c>
      <c r="I442" s="72">
        <v>373</v>
      </c>
      <c r="J442" s="72">
        <v>20</v>
      </c>
      <c r="K442" s="72">
        <v>147</v>
      </c>
      <c r="L442" s="72">
        <v>219.88</v>
      </c>
      <c r="M442" s="31">
        <f t="shared" si="118"/>
        <v>-33.145352010187374</v>
      </c>
      <c r="N442" s="109">
        <f t="shared" si="119"/>
        <v>15.401232816239091</v>
      </c>
    </row>
    <row r="443" spans="1:14">
      <c r="A443" s="231"/>
      <c r="B443" s="197" t="s">
        <v>21</v>
      </c>
      <c r="C443" s="105">
        <v>6.4353300000000004</v>
      </c>
      <c r="D443" s="105">
        <v>35.703707999999999</v>
      </c>
      <c r="E443" s="91">
        <v>37.217372999999995</v>
      </c>
      <c r="F443" s="31">
        <f>(D443-E443)/E443*100</f>
        <v>-4.0670925376705016</v>
      </c>
      <c r="G443" s="72">
        <v>622</v>
      </c>
      <c r="H443" s="72">
        <v>70313.00722999993</v>
      </c>
      <c r="I443" s="72">
        <v>6</v>
      </c>
      <c r="J443" s="72">
        <v>0</v>
      </c>
      <c r="K443" s="72">
        <v>1.632655</v>
      </c>
      <c r="L443" s="72">
        <v>0</v>
      </c>
      <c r="M443" s="31" t="e">
        <f t="shared" si="118"/>
        <v>#DIV/0!</v>
      </c>
      <c r="N443" s="109">
        <f t="shared" si="119"/>
        <v>6.9630220622556793</v>
      </c>
    </row>
    <row r="444" spans="1:14">
      <c r="A444" s="231"/>
      <c r="B444" s="197" t="s">
        <v>22</v>
      </c>
      <c r="C444" s="105">
        <v>0.56945699999999899</v>
      </c>
      <c r="D444" s="105">
        <v>7.299919</v>
      </c>
      <c r="E444" s="91">
        <v>16.022374000000003</v>
      </c>
      <c r="F444" s="31">
        <f>(D444-E444)/E444*100</f>
        <v>-54.43921730949485</v>
      </c>
      <c r="G444" s="72">
        <v>163</v>
      </c>
      <c r="H444" s="72">
        <v>16799.009999999998</v>
      </c>
      <c r="I444" s="72">
        <v>9</v>
      </c>
      <c r="J444" s="72">
        <v>2</v>
      </c>
      <c r="K444" s="72">
        <v>3</v>
      </c>
      <c r="L444" s="72">
        <v>12</v>
      </c>
      <c r="M444" s="31">
        <f t="shared" si="118"/>
        <v>-75</v>
      </c>
      <c r="N444" s="109">
        <f t="shared" si="119"/>
        <v>1.2228024445117249</v>
      </c>
    </row>
    <row r="445" spans="1:14">
      <c r="A445" s="231"/>
      <c r="B445" s="197" t="s">
        <v>23</v>
      </c>
      <c r="C445" s="105">
        <v>3.773600000000002E-2</v>
      </c>
      <c r="D445" s="105">
        <v>0.20141800000000001</v>
      </c>
      <c r="E445" s="91">
        <v>5.6603999999999995E-2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19"/>
        <v>2.7749607386412092</v>
      </c>
    </row>
    <row r="446" spans="1:14">
      <c r="A446" s="231"/>
      <c r="B446" s="197" t="s">
        <v>24</v>
      </c>
      <c r="C446" s="105">
        <v>6.462416999999995</v>
      </c>
      <c r="D446" s="105">
        <v>64.948588000000001</v>
      </c>
      <c r="E446" s="91">
        <v>65.369217000000006</v>
      </c>
      <c r="F446" s="31">
        <f>(D446-E446)/E446*100</f>
        <v>-0.64346648056072819</v>
      </c>
      <c r="G446" s="72">
        <v>93</v>
      </c>
      <c r="H446" s="72">
        <v>37835.400689999988</v>
      </c>
      <c r="I446" s="72">
        <v>6</v>
      </c>
      <c r="J446" s="72">
        <v>0.15</v>
      </c>
      <c r="K446" s="72">
        <v>0.43995000000000001</v>
      </c>
      <c r="L446" s="72">
        <v>2</v>
      </c>
      <c r="M446" s="31"/>
      <c r="N446" s="109">
        <f t="shared" si="119"/>
        <v>10.586842583227817</v>
      </c>
    </row>
    <row r="447" spans="1:14">
      <c r="A447" s="231"/>
      <c r="B447" s="197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31"/>
      <c r="B448" s="197" t="s">
        <v>26</v>
      </c>
      <c r="C448" s="105">
        <v>20.082573000000082</v>
      </c>
      <c r="D448" s="105">
        <v>159.89903200000003</v>
      </c>
      <c r="E448" s="91">
        <v>182.2216899999998</v>
      </c>
      <c r="F448" s="31">
        <f>(D448-E448)/E448*100</f>
        <v>-12.250274926107748</v>
      </c>
      <c r="G448" s="72">
        <v>5249</v>
      </c>
      <c r="H448" s="72">
        <v>4087118.5025001685</v>
      </c>
      <c r="I448" s="72">
        <v>4</v>
      </c>
      <c r="J448" s="72">
        <v>0.40989999999999999</v>
      </c>
      <c r="K448" s="72">
        <v>0.40989999999999999</v>
      </c>
      <c r="L448" s="72">
        <v>13.1</v>
      </c>
      <c r="M448" s="31">
        <f>(K448-L448)/L448*100</f>
        <v>-96.87099236641221</v>
      </c>
      <c r="N448" s="109">
        <f>D448/D526*100</f>
        <v>12.998091972597411</v>
      </c>
    </row>
    <row r="449" spans="1:14">
      <c r="A449" s="231"/>
      <c r="B449" s="197" t="s">
        <v>27</v>
      </c>
      <c r="C449" s="105">
        <v>0</v>
      </c>
      <c r="D449" s="105">
        <v>0</v>
      </c>
      <c r="E449" s="91"/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31"/>
      <c r="B450" s="14" t="s">
        <v>28</v>
      </c>
      <c r="C450" s="105">
        <v>0</v>
      </c>
      <c r="D450" s="105">
        <v>0</v>
      </c>
      <c r="E450" s="91"/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31"/>
      <c r="B451" s="14" t="s">
        <v>29</v>
      </c>
      <c r="C451" s="105">
        <v>0</v>
      </c>
      <c r="D451" s="105"/>
      <c r="E451" s="91"/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31"/>
      <c r="B452" s="14" t="s">
        <v>30</v>
      </c>
      <c r="C452" s="105">
        <v>0</v>
      </c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22"/>
      <c r="B453" s="15" t="s">
        <v>31</v>
      </c>
      <c r="C453" s="16">
        <f t="shared" ref="C453:L453" si="120">C441+C443+C444+C445+C446+C447+C448+C449</f>
        <v>178.79057599999999</v>
      </c>
      <c r="D453" s="16">
        <f t="shared" si="120"/>
        <v>1536.5009770000001</v>
      </c>
      <c r="E453" s="16">
        <f t="shared" si="120"/>
        <v>1600.4766339999999</v>
      </c>
      <c r="F453" s="16">
        <f>(D453-E453)/E453*100</f>
        <v>-3.9972877854585245</v>
      </c>
      <c r="G453" s="16">
        <f t="shared" si="120"/>
        <v>16162</v>
      </c>
      <c r="H453" s="16">
        <f t="shared" si="120"/>
        <v>6361749.0886511654</v>
      </c>
      <c r="I453" s="16">
        <f t="shared" si="120"/>
        <v>508</v>
      </c>
      <c r="J453" s="16">
        <f t="shared" si="120"/>
        <v>42.559899999999999</v>
      </c>
      <c r="K453" s="16">
        <f t="shared" si="120"/>
        <v>305.482505</v>
      </c>
      <c r="L453" s="16">
        <f t="shared" si="120"/>
        <v>660.09</v>
      </c>
      <c r="M453" s="16">
        <f t="shared" ref="M453:M455" si="121">(K453-L453)/L453*100</f>
        <v>-53.721082731142722</v>
      </c>
      <c r="N453" s="110">
        <f>D453/D531*100</f>
        <v>9.0755977845486999</v>
      </c>
    </row>
    <row r="454" spans="1:14" ht="14.25" thickTop="1">
      <c r="A454" s="231" t="s">
        <v>34</v>
      </c>
      <c r="B454" s="197" t="s">
        <v>19</v>
      </c>
      <c r="C454" s="32">
        <v>41.327196999999998</v>
      </c>
      <c r="D454" s="32">
        <v>298.47148099999998</v>
      </c>
      <c r="E454" s="32">
        <v>234.37701100000001</v>
      </c>
      <c r="F454" s="31">
        <f>(D454-E454)/E454*100</f>
        <v>27.346739224351644</v>
      </c>
      <c r="G454" s="122">
        <v>1918</v>
      </c>
      <c r="H454" s="122">
        <v>200684.01508000001</v>
      </c>
      <c r="I454" s="122">
        <v>73</v>
      </c>
      <c r="J454" s="122">
        <v>2.0997919999999999</v>
      </c>
      <c r="K454" s="122">
        <v>116.429588</v>
      </c>
      <c r="L454" s="122">
        <v>104.547055</v>
      </c>
      <c r="M454" s="31">
        <f t="shared" si="121"/>
        <v>11.365727135977187</v>
      </c>
      <c r="N454" s="109">
        <f>D454/D519*100</f>
        <v>3.8388353859058268</v>
      </c>
    </row>
    <row r="455" spans="1:14">
      <c r="A455" s="231"/>
      <c r="B455" s="197" t="s">
        <v>20</v>
      </c>
      <c r="C455" s="31">
        <v>13.654151000000001</v>
      </c>
      <c r="D455" s="31">
        <v>104.362852</v>
      </c>
      <c r="E455" s="31">
        <v>83.604472999999999</v>
      </c>
      <c r="F455" s="31">
        <f>(D455-E455)/E455*100</f>
        <v>24.829268405292147</v>
      </c>
      <c r="G455" s="122">
        <v>1011</v>
      </c>
      <c r="H455" s="122">
        <v>20040</v>
      </c>
      <c r="I455" s="122">
        <v>32</v>
      </c>
      <c r="J455" s="122">
        <v>0.75064200000000003</v>
      </c>
      <c r="K455" s="122">
        <v>59.287323000000001</v>
      </c>
      <c r="L455" s="122">
        <v>51.750456999999997</v>
      </c>
      <c r="M455" s="31">
        <f t="shared" si="121"/>
        <v>14.563863658247508</v>
      </c>
      <c r="N455" s="109">
        <f>D455/D520*100</f>
        <v>3.8382490354046999</v>
      </c>
    </row>
    <row r="456" spans="1:14">
      <c r="A456" s="231"/>
      <c r="B456" s="197" t="s">
        <v>21</v>
      </c>
      <c r="C456" s="31">
        <v>2.7169810000000001</v>
      </c>
      <c r="D456" s="31">
        <v>41.935718999999999</v>
      </c>
      <c r="E456" s="31">
        <v>12.109572</v>
      </c>
      <c r="F456" s="31">
        <f>(D456-E456)/E456*100</f>
        <v>246.30223925337739</v>
      </c>
      <c r="G456" s="122">
        <v>89</v>
      </c>
      <c r="H456" s="122">
        <v>31475.802100000001</v>
      </c>
      <c r="I456" s="122">
        <v>12</v>
      </c>
      <c r="J456" s="122">
        <v>-2.0094000000000001E-2</v>
      </c>
      <c r="K456" s="122">
        <v>18.459306000000002</v>
      </c>
      <c r="L456" s="122">
        <v>2.2280000000000002</v>
      </c>
      <c r="M456" s="31"/>
      <c r="N456" s="109">
        <f>D456/D521*100</f>
        <v>8.1784036715053432</v>
      </c>
    </row>
    <row r="457" spans="1:14">
      <c r="A457" s="231"/>
      <c r="B457" s="197" t="s">
        <v>22</v>
      </c>
      <c r="C457" s="31">
        <v>4.7656980000000004</v>
      </c>
      <c r="D457" s="31">
        <v>49.585030000000003</v>
      </c>
      <c r="E457" s="31">
        <v>48.593575000000001</v>
      </c>
      <c r="F457" s="31">
        <f>(D457-E457)/E457*100</f>
        <v>2.0403005952947524</v>
      </c>
      <c r="G457" s="122">
        <v>2497</v>
      </c>
      <c r="H457" s="122">
        <v>152802.1</v>
      </c>
      <c r="I457" s="122">
        <v>335</v>
      </c>
      <c r="J457" s="122">
        <v>3.4175</v>
      </c>
      <c r="K457" s="122">
        <v>35.587400000000002</v>
      </c>
      <c r="L457" s="122">
        <v>53.477763000000003</v>
      </c>
      <c r="M457" s="31">
        <f t="shared" ref="M457:M462" si="122">(K457-L457)/L457*100</f>
        <v>-33.453835755994504</v>
      </c>
      <c r="N457" s="109">
        <f>D457/D522*100</f>
        <v>8.3059409145755208</v>
      </c>
    </row>
    <row r="458" spans="1:14">
      <c r="A458" s="231"/>
      <c r="B458" s="197" t="s">
        <v>23</v>
      </c>
      <c r="C458" s="31">
        <v>-2.8300000000000001E-3</v>
      </c>
      <c r="D458" s="31">
        <v>3.0189000000000001E-2</v>
      </c>
      <c r="E458" s="31">
        <v>6.1321000000000001E-2</v>
      </c>
      <c r="F458" s="31"/>
      <c r="G458" s="122">
        <v>5</v>
      </c>
      <c r="H458" s="122">
        <v>2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31"/>
      <c r="B459" s="197" t="s">
        <v>24</v>
      </c>
      <c r="C459" s="31">
        <v>3.5245380000000002</v>
      </c>
      <c r="D459" s="31">
        <v>66.428048000000004</v>
      </c>
      <c r="E459" s="31">
        <v>38.619332</v>
      </c>
      <c r="F459" s="31">
        <f>(D459-E459)/E459*100</f>
        <v>72.007242383167068</v>
      </c>
      <c r="G459" s="122">
        <v>417</v>
      </c>
      <c r="H459" s="122">
        <v>111134.9184</v>
      </c>
      <c r="I459" s="122">
        <v>15</v>
      </c>
      <c r="J459" s="122">
        <v>8.3053159999999995</v>
      </c>
      <c r="K459" s="122">
        <v>22.169440000000002</v>
      </c>
      <c r="L459" s="122">
        <v>55.764392000000001</v>
      </c>
      <c r="M459" s="31">
        <f t="shared" si="122"/>
        <v>-60.244451333747165</v>
      </c>
      <c r="N459" s="109">
        <f>D459/D524*100</f>
        <v>10.827999636991361</v>
      </c>
    </row>
    <row r="460" spans="1:14">
      <c r="A460" s="231"/>
      <c r="B460" s="197" t="s">
        <v>25</v>
      </c>
      <c r="C460" s="33">
        <v>13.688319999999999</v>
      </c>
      <c r="D460" s="33">
        <v>601.51198599999998</v>
      </c>
      <c r="E460" s="33">
        <v>311.77883400000002</v>
      </c>
      <c r="F460" s="31">
        <f>(D460-E460)/E460*100</f>
        <v>92.929063940241676</v>
      </c>
      <c r="G460" s="124">
        <v>147</v>
      </c>
      <c r="H460" s="124">
        <v>73907.975999999995</v>
      </c>
      <c r="I460" s="124">
        <v>50</v>
      </c>
      <c r="J460" s="124">
        <v>17.361059999999998</v>
      </c>
      <c r="K460" s="124">
        <v>350.33873999999997</v>
      </c>
      <c r="L460" s="124">
        <v>152.72069999999999</v>
      </c>
      <c r="M460" s="31">
        <f t="shared" si="122"/>
        <v>129.39833303540385</v>
      </c>
      <c r="N460" s="109">
        <f>D460/D525*100</f>
        <v>9.8433419166409966</v>
      </c>
    </row>
    <row r="461" spans="1:14">
      <c r="A461" s="231"/>
      <c r="B461" s="197" t="s">
        <v>26</v>
      </c>
      <c r="C461" s="31">
        <v>6.4644130000000004</v>
      </c>
      <c r="D461" s="31">
        <v>48.255235999999996</v>
      </c>
      <c r="E461" s="31">
        <v>62.783121000000001</v>
      </c>
      <c r="F461" s="31">
        <f>(D461-E461)/E461*100</f>
        <v>-23.139794213161217</v>
      </c>
      <c r="G461" s="122">
        <v>2017</v>
      </c>
      <c r="H461" s="122">
        <v>148366.29999999999</v>
      </c>
      <c r="I461" s="122">
        <v>14</v>
      </c>
      <c r="J461" s="122">
        <v>34.297235999999998</v>
      </c>
      <c r="K461" s="122">
        <v>60.900565</v>
      </c>
      <c r="L461" s="122">
        <v>11.295838</v>
      </c>
      <c r="M461" s="31">
        <f t="shared" si="122"/>
        <v>439.14162897874417</v>
      </c>
      <c r="N461" s="109">
        <f>D461/D526*100</f>
        <v>3.9226378536637627</v>
      </c>
    </row>
    <row r="462" spans="1:14">
      <c r="A462" s="231"/>
      <c r="B462" s="197" t="s">
        <v>27</v>
      </c>
      <c r="C462" s="34">
        <v>0</v>
      </c>
      <c r="D462" s="34">
        <v>0</v>
      </c>
      <c r="E462" s="34">
        <v>0.24899199999999999</v>
      </c>
      <c r="F462" s="31">
        <f>(D462-E462)/E462*100</f>
        <v>-100</v>
      </c>
      <c r="G462" s="122">
        <v>0</v>
      </c>
      <c r="H462" s="122">
        <v>0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2"/>
        <v>#DIV/0!</v>
      </c>
      <c r="N462" s="109">
        <f>D462/D527*100</f>
        <v>0</v>
      </c>
    </row>
    <row r="463" spans="1:14">
      <c r="A463" s="231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>
        <v>0</v>
      </c>
      <c r="H463" s="123">
        <v>0</v>
      </c>
      <c r="I463" s="123">
        <v>0</v>
      </c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31"/>
      <c r="B464" s="14" t="s">
        <v>29</v>
      </c>
      <c r="C464" s="34">
        <v>0</v>
      </c>
      <c r="D464" s="34">
        <v>0</v>
      </c>
      <c r="E464" s="34">
        <v>0</v>
      </c>
      <c r="F464" s="31"/>
      <c r="G464" s="123">
        <v>0</v>
      </c>
      <c r="H464" s="123">
        <v>0</v>
      </c>
      <c r="I464" s="123">
        <v>0</v>
      </c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31"/>
      <c r="B465" s="14" t="s">
        <v>30</v>
      </c>
      <c r="C465" s="34">
        <v>0</v>
      </c>
      <c r="D465" s="34">
        <v>0</v>
      </c>
      <c r="E465" s="34">
        <v>0.24899199999999999</v>
      </c>
      <c r="F465" s="31"/>
      <c r="G465" s="123">
        <v>0</v>
      </c>
      <c r="H465" s="123">
        <v>0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22"/>
      <c r="B466" s="15" t="s">
        <v>31</v>
      </c>
      <c r="C466" s="16">
        <f t="shared" ref="C466:L466" si="123">C454+C456+C457+C458+C459+C460+C461+C462</f>
        <v>72.484317000000004</v>
      </c>
      <c r="D466" s="16">
        <f t="shared" si="123"/>
        <v>1106.2176890000001</v>
      </c>
      <c r="E466" s="16">
        <f t="shared" si="123"/>
        <v>708.57175800000016</v>
      </c>
      <c r="F466" s="16">
        <f>(D466-E466)/E466*100</f>
        <v>56.119359332410731</v>
      </c>
      <c r="G466" s="16">
        <f t="shared" si="123"/>
        <v>7090</v>
      </c>
      <c r="H466" s="16">
        <f t="shared" si="123"/>
        <v>718373.11158000003</v>
      </c>
      <c r="I466" s="16">
        <f t="shared" si="123"/>
        <v>499</v>
      </c>
      <c r="J466" s="16">
        <f t="shared" si="123"/>
        <v>65.460809999999995</v>
      </c>
      <c r="K466" s="16">
        <f t="shared" si="123"/>
        <v>603.88503900000001</v>
      </c>
      <c r="L466" s="16">
        <f t="shared" si="123"/>
        <v>380.03374799999995</v>
      </c>
      <c r="M466" s="16">
        <f>(K466-L466)/L466*100</f>
        <v>58.903003266962514</v>
      </c>
      <c r="N466" s="110">
        <f>D466/D531*100</f>
        <v>6.5340581996369167</v>
      </c>
    </row>
    <row r="467" spans="1:14" ht="14.25" thickTop="1">
      <c r="A467" s="231" t="s">
        <v>36</v>
      </c>
      <c r="B467" s="197" t="s">
        <v>19</v>
      </c>
      <c r="C467" s="32">
        <v>30.310119</v>
      </c>
      <c r="D467" s="32">
        <v>289.99910899999998</v>
      </c>
      <c r="E467" s="32">
        <v>212.288454</v>
      </c>
      <c r="F467" s="34">
        <f>(D467-E467)/E467*100</f>
        <v>36.606161821688133</v>
      </c>
      <c r="G467" s="31">
        <v>2407</v>
      </c>
      <c r="H467" s="31">
        <v>220017.63022600001</v>
      </c>
      <c r="I467" s="33">
        <v>208</v>
      </c>
      <c r="J467" s="31">
        <v>44.347374000000002</v>
      </c>
      <c r="K467" s="31">
        <v>209.44076999999999</v>
      </c>
      <c r="L467" s="31">
        <v>105.19391400000001</v>
      </c>
      <c r="M467" s="31">
        <f>(K467-L467)/L467*100</f>
        <v>99.099702669110656</v>
      </c>
      <c r="N467" s="109">
        <f>D467/D519*100</f>
        <v>3.7298667121578726</v>
      </c>
    </row>
    <row r="468" spans="1:14">
      <c r="A468" s="231"/>
      <c r="B468" s="197" t="s">
        <v>20</v>
      </c>
      <c r="C468" s="31">
        <v>13.374482</v>
      </c>
      <c r="D468" s="31">
        <v>126.420939</v>
      </c>
      <c r="E468" s="31">
        <v>92.589464000000007</v>
      </c>
      <c r="F468" s="31">
        <f>(D468-E468)/E468*100</f>
        <v>36.539227616654088</v>
      </c>
      <c r="G468" s="31">
        <v>1379</v>
      </c>
      <c r="H468" s="31">
        <v>27580</v>
      </c>
      <c r="I468" s="33">
        <v>122</v>
      </c>
      <c r="J468" s="31">
        <v>27.661380000000001</v>
      </c>
      <c r="K468" s="31">
        <v>113.786343</v>
      </c>
      <c r="L468" s="31">
        <v>14.450805000000001</v>
      </c>
      <c r="M468" s="34">
        <f>(K468-L468)/L468*100</f>
        <v>687.40487467653179</v>
      </c>
      <c r="N468" s="109">
        <f>D468/D520*100</f>
        <v>4.649499681857165</v>
      </c>
    </row>
    <row r="469" spans="1:14">
      <c r="A469" s="231"/>
      <c r="B469" s="197" t="s">
        <v>21</v>
      </c>
      <c r="C469" s="31">
        <v>0</v>
      </c>
      <c r="D469" s="31">
        <v>5.2735999999999998E-2</v>
      </c>
      <c r="E469" s="31">
        <v>1.6886779999999999</v>
      </c>
      <c r="F469" s="31"/>
      <c r="G469" s="31">
        <v>2</v>
      </c>
      <c r="H469" s="31">
        <v>32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31"/>
      <c r="B470" s="197" t="s">
        <v>22</v>
      </c>
      <c r="C470" s="31">
        <v>0.35934500000000003</v>
      </c>
      <c r="D470" s="31">
        <v>2.465462</v>
      </c>
      <c r="E470" s="31">
        <v>2.0332880000000002</v>
      </c>
      <c r="F470" s="31">
        <f>(D470-E470)/E470*100</f>
        <v>21.254932896864574</v>
      </c>
      <c r="G470" s="31">
        <v>329</v>
      </c>
      <c r="H470" s="31">
        <v>17008.900000000001</v>
      </c>
      <c r="I470" s="33">
        <v>1</v>
      </c>
      <c r="J470" s="31">
        <v>0</v>
      </c>
      <c r="K470" s="31">
        <v>0</v>
      </c>
      <c r="L470" s="31">
        <v>0</v>
      </c>
      <c r="M470" s="34" t="e">
        <f t="shared" ref="M470:M475" si="124">(K470-L470)/L470*100</f>
        <v>#DIV/0!</v>
      </c>
      <c r="N470" s="109">
        <f>D470/D522*100</f>
        <v>0.41298717978251082</v>
      </c>
    </row>
    <row r="471" spans="1:14">
      <c r="A471" s="231"/>
      <c r="B471" s="197" t="s">
        <v>23</v>
      </c>
      <c r="C471" s="31">
        <v>1.5094E-2</v>
      </c>
      <c r="D471" s="31">
        <v>0.76302999999999999</v>
      </c>
      <c r="E471" s="31">
        <v>0.81792799999999999</v>
      </c>
      <c r="F471" s="31"/>
      <c r="G471" s="31">
        <v>23</v>
      </c>
      <c r="H471" s="31">
        <v>6056.6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10.512358837866534</v>
      </c>
    </row>
    <row r="472" spans="1:14">
      <c r="A472" s="231"/>
      <c r="B472" s="197" t="s">
        <v>24</v>
      </c>
      <c r="C472" s="31">
        <v>5.4718000000000003E-2</v>
      </c>
      <c r="D472" s="31">
        <v>0.67849000000000004</v>
      </c>
      <c r="E472" s="31">
        <v>1.1832119999999999</v>
      </c>
      <c r="F472" s="31">
        <f>(D472-E472)/E472*100</f>
        <v>-42.656937218351402</v>
      </c>
      <c r="G472" s="31">
        <v>16</v>
      </c>
      <c r="H472" s="31">
        <v>1660.5773999999999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0.11059619686103479</v>
      </c>
    </row>
    <row r="473" spans="1:14">
      <c r="A473" s="231"/>
      <c r="B473" s="197" t="s">
        <v>25</v>
      </c>
      <c r="C473" s="33">
        <v>7.8332300000000004</v>
      </c>
      <c r="D473" s="33">
        <v>8.9138959999999994</v>
      </c>
      <c r="E473" s="31">
        <v>4.4652609999999999</v>
      </c>
      <c r="F473" s="31"/>
      <c r="G473" s="33">
        <v>4</v>
      </c>
      <c r="H473" s="33">
        <v>3301.4427000000001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31"/>
      <c r="B474" s="197" t="s">
        <v>26</v>
      </c>
      <c r="C474" s="31">
        <v>8.3149689999999996</v>
      </c>
      <c r="D474" s="31">
        <v>44.249014000000003</v>
      </c>
      <c r="E474" s="31">
        <v>41.454729</v>
      </c>
      <c r="F474" s="31">
        <f>(D474-E474)/E474*100</f>
        <v>6.7405699359414513</v>
      </c>
      <c r="G474" s="31">
        <v>1408</v>
      </c>
      <c r="H474" s="31">
        <v>536821.94261599996</v>
      </c>
      <c r="I474" s="33">
        <v>5105</v>
      </c>
      <c r="J474" s="31">
        <v>0.58378600000000003</v>
      </c>
      <c r="K474" s="31">
        <v>10.489222</v>
      </c>
      <c r="L474" s="31">
        <v>6.3217540000000003</v>
      </c>
      <c r="M474" s="34">
        <f t="shared" si="124"/>
        <v>65.922653744514577</v>
      </c>
      <c r="N474" s="109">
        <f>D474/D526*100</f>
        <v>3.5969745812391802</v>
      </c>
    </row>
    <row r="475" spans="1:14">
      <c r="A475" s="231"/>
      <c r="B475" s="197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4"/>
        <v>#DIV/0!</v>
      </c>
      <c r="N475" s="109">
        <f>D475/D527*100</f>
        <v>0</v>
      </c>
    </row>
    <row r="476" spans="1:14">
      <c r="A476" s="231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31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31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22"/>
      <c r="B479" s="15" t="s">
        <v>31</v>
      </c>
      <c r="C479" s="16">
        <f t="shared" ref="C479:L479" si="125">C467+C469+C470+C471+C472+C473+C474+C475</f>
        <v>46.887475000000002</v>
      </c>
      <c r="D479" s="16">
        <f t="shared" si="125"/>
        <v>347.121737</v>
      </c>
      <c r="E479" s="16">
        <f t="shared" si="125"/>
        <v>263.93155000000002</v>
      </c>
      <c r="F479" s="16">
        <f t="shared" ref="F479:F485" si="126">(D479-E479)/E479*100</f>
        <v>31.519606882920957</v>
      </c>
      <c r="G479" s="16">
        <f t="shared" si="125"/>
        <v>4189</v>
      </c>
      <c r="H479" s="16">
        <f t="shared" si="125"/>
        <v>784899.09294200002</v>
      </c>
      <c r="I479" s="16">
        <f t="shared" si="125"/>
        <v>5314</v>
      </c>
      <c r="J479" s="16">
        <f t="shared" si="125"/>
        <v>44.931160000000006</v>
      </c>
      <c r="K479" s="16">
        <f t="shared" si="125"/>
        <v>219.929992</v>
      </c>
      <c r="L479" s="16">
        <f t="shared" si="125"/>
        <v>111.51566800000001</v>
      </c>
      <c r="M479" s="16">
        <f>(K479-L479)/L479*100</f>
        <v>97.218916358910207</v>
      </c>
      <c r="N479" s="110">
        <f>D479/D531*100</f>
        <v>2.0503320950936801</v>
      </c>
    </row>
    <row r="480" spans="1:14" ht="14.25" thickTop="1">
      <c r="A480" s="234" t="s">
        <v>40</v>
      </c>
      <c r="B480" s="18" t="s">
        <v>19</v>
      </c>
      <c r="C480" s="34">
        <v>53.5413</v>
      </c>
      <c r="D480" s="34">
        <v>576.36090999999999</v>
      </c>
      <c r="E480" s="34">
        <v>642.53195999999991</v>
      </c>
      <c r="F480" s="117">
        <f t="shared" si="126"/>
        <v>-10.29848382950475</v>
      </c>
      <c r="G480" s="34">
        <v>4908</v>
      </c>
      <c r="H480" s="34">
        <v>553474.96514600003</v>
      </c>
      <c r="I480" s="34">
        <v>545</v>
      </c>
      <c r="J480" s="34">
        <v>43.78</v>
      </c>
      <c r="K480" s="34">
        <v>395.43</v>
      </c>
      <c r="L480" s="31">
        <v>330.88</v>
      </c>
      <c r="M480" s="34">
        <f>(K480-L480)/L480*100</f>
        <v>19.508583172147006</v>
      </c>
      <c r="N480" s="112">
        <f t="shared" ref="N480:N488" si="127">D480/D519*100</f>
        <v>7.4129516459928837</v>
      </c>
    </row>
    <row r="481" spans="1:14">
      <c r="A481" s="231"/>
      <c r="B481" s="197" t="s">
        <v>20</v>
      </c>
      <c r="C481" s="34">
        <v>20.175428</v>
      </c>
      <c r="D481" s="34">
        <v>200.37875</v>
      </c>
      <c r="E481" s="34">
        <v>238.11295699999999</v>
      </c>
      <c r="F481" s="31">
        <f t="shared" si="126"/>
        <v>-15.847187601806986</v>
      </c>
      <c r="G481" s="34">
        <v>2543</v>
      </c>
      <c r="H481" s="34">
        <v>50860</v>
      </c>
      <c r="I481" s="34">
        <v>289</v>
      </c>
      <c r="J481" s="34">
        <v>9.89</v>
      </c>
      <c r="K481" s="34">
        <v>151.91</v>
      </c>
      <c r="L481" s="31">
        <v>125.97</v>
      </c>
      <c r="M481" s="34">
        <f>(K481-L481)/L481*100</f>
        <v>20.592204493133284</v>
      </c>
      <c r="N481" s="109">
        <f t="shared" si="127"/>
        <v>7.3695144312757908</v>
      </c>
    </row>
    <row r="482" spans="1:14">
      <c r="A482" s="231"/>
      <c r="B482" s="197" t="s">
        <v>21</v>
      </c>
      <c r="C482" s="34">
        <v>0.21037500000000001</v>
      </c>
      <c r="D482" s="34">
        <v>4.2592809999999997</v>
      </c>
      <c r="E482" s="34">
        <v>32.408957000000001</v>
      </c>
      <c r="F482" s="31">
        <f t="shared" si="126"/>
        <v>-86.857704183445321</v>
      </c>
      <c r="G482" s="34">
        <v>15</v>
      </c>
      <c r="H482" s="34">
        <v>2856.3784009999999</v>
      </c>
      <c r="I482" s="34">
        <v>1</v>
      </c>
      <c r="J482" s="34">
        <v>0.1</v>
      </c>
      <c r="K482" s="34">
        <v>0.1</v>
      </c>
      <c r="L482" s="31">
        <v>0.3</v>
      </c>
      <c r="M482" s="34"/>
      <c r="N482" s="109">
        <f t="shared" si="127"/>
        <v>0.83065511213419141</v>
      </c>
    </row>
    <row r="483" spans="1:14">
      <c r="A483" s="231"/>
      <c r="B483" s="197" t="s">
        <v>22</v>
      </c>
      <c r="C483" s="34">
        <v>4.0261290000000001</v>
      </c>
      <c r="D483" s="34">
        <v>160.01996699999998</v>
      </c>
      <c r="E483" s="34">
        <v>166.19815700000001</v>
      </c>
      <c r="F483" s="31">
        <f t="shared" si="126"/>
        <v>-3.7173637250381955</v>
      </c>
      <c r="G483" s="34">
        <v>4546</v>
      </c>
      <c r="H483" s="34">
        <v>239681.62</v>
      </c>
      <c r="I483" s="34">
        <v>330</v>
      </c>
      <c r="J483" s="34">
        <v>2.7</v>
      </c>
      <c r="K483" s="34">
        <v>45.08</v>
      </c>
      <c r="L483" s="31">
        <v>47.91</v>
      </c>
      <c r="M483" s="34">
        <f>(K483-L483)/L483*100</f>
        <v>-5.9069087873095363</v>
      </c>
      <c r="N483" s="109">
        <f t="shared" si="127"/>
        <v>26.804791507725707</v>
      </c>
    </row>
    <row r="484" spans="1:14">
      <c r="A484" s="231"/>
      <c r="B484" s="197" t="s">
        <v>23</v>
      </c>
      <c r="C484" s="34">
        <v>2.547E-2</v>
      </c>
      <c r="D484" s="34">
        <v>4.0563999999999996E-2</v>
      </c>
      <c r="E484" s="34">
        <v>0.28301999999999999</v>
      </c>
      <c r="F484" s="31">
        <f t="shared" si="126"/>
        <v>-85.667443996890682</v>
      </c>
      <c r="G484" s="34">
        <v>10</v>
      </c>
      <c r="H484" s="34">
        <v>1.9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27"/>
        <v>0.55885525326555718</v>
      </c>
    </row>
    <row r="485" spans="1:14">
      <c r="A485" s="231"/>
      <c r="B485" s="197" t="s">
        <v>24</v>
      </c>
      <c r="C485" s="34">
        <v>1.3978790000000001</v>
      </c>
      <c r="D485" s="34">
        <v>34.369939000000002</v>
      </c>
      <c r="E485" s="34">
        <v>45.909644</v>
      </c>
      <c r="F485" s="31">
        <f t="shared" si="126"/>
        <v>-25.135688266282347</v>
      </c>
      <c r="G485" s="34">
        <v>45</v>
      </c>
      <c r="H485" s="34">
        <v>15425.32</v>
      </c>
      <c r="I485" s="34">
        <v>18</v>
      </c>
      <c r="J485" s="34">
        <v>3.57</v>
      </c>
      <c r="K485" s="34">
        <v>88.33</v>
      </c>
      <c r="L485" s="31">
        <v>23.36</v>
      </c>
      <c r="M485" s="34">
        <f>(K485-L485)/L485*100</f>
        <v>278.125</v>
      </c>
      <c r="N485" s="109">
        <f t="shared" si="127"/>
        <v>5.602417927671385</v>
      </c>
    </row>
    <row r="486" spans="1:14">
      <c r="A486" s="231"/>
      <c r="B486" s="197" t="s">
        <v>25</v>
      </c>
      <c r="C486" s="34">
        <v>0</v>
      </c>
      <c r="D486" s="34">
        <v>47.732999999999997</v>
      </c>
      <c r="E486" s="34">
        <v>84.287984999999992</v>
      </c>
      <c r="F486" s="31"/>
      <c r="G486" s="34">
        <v>23</v>
      </c>
      <c r="H486" s="34">
        <v>1371.24</v>
      </c>
      <c r="I486" s="34">
        <v>1</v>
      </c>
      <c r="J486" s="34"/>
      <c r="K486" s="34"/>
      <c r="L486" s="31">
        <v>116.09</v>
      </c>
      <c r="M486" s="34"/>
      <c r="N486" s="109">
        <f t="shared" si="127"/>
        <v>0.78111866536774988</v>
      </c>
    </row>
    <row r="487" spans="1:14">
      <c r="A487" s="231"/>
      <c r="B487" s="197" t="s">
        <v>26</v>
      </c>
      <c r="C487" s="34">
        <v>9.0629559999999998</v>
      </c>
      <c r="D487" s="34">
        <v>124.387226</v>
      </c>
      <c r="E487" s="34">
        <v>123.170875</v>
      </c>
      <c r="F487" s="31">
        <f>(D487-E487)/E487*100</f>
        <v>0.98753134618878302</v>
      </c>
      <c r="G487" s="34">
        <v>3687</v>
      </c>
      <c r="H487" s="34">
        <v>499259.80000000005</v>
      </c>
      <c r="I487" s="34">
        <v>94</v>
      </c>
      <c r="J487" s="34">
        <v>7.48</v>
      </c>
      <c r="K487" s="34">
        <v>209.39</v>
      </c>
      <c r="L487" s="31">
        <v>17.420000000000002</v>
      </c>
      <c r="M487" s="34">
        <f>(K487-L487)/L487*100</f>
        <v>1102.0091848450054</v>
      </c>
      <c r="N487" s="109">
        <f t="shared" si="127"/>
        <v>10.111359546968735</v>
      </c>
    </row>
    <row r="488" spans="1:14">
      <c r="A488" s="231"/>
      <c r="B488" s="197" t="s">
        <v>27</v>
      </c>
      <c r="C488" s="34">
        <v>0.74210699999999985</v>
      </c>
      <c r="D488" s="34">
        <v>1.0009709999999998</v>
      </c>
      <c r="E488" s="34">
        <v>0.27207399999999998</v>
      </c>
      <c r="F488" s="31">
        <f>(D488-E488)/E488*100</f>
        <v>267.90395260113058</v>
      </c>
      <c r="G488" s="34">
        <v>5</v>
      </c>
      <c r="H488" s="34">
        <v>824.52631900000006</v>
      </c>
      <c r="I488" s="31"/>
      <c r="J488" s="31"/>
      <c r="K488" s="31"/>
      <c r="L488" s="31"/>
      <c r="M488" s="31"/>
      <c r="N488" s="109">
        <f t="shared" si="127"/>
        <v>1.1993282464926029</v>
      </c>
    </row>
    <row r="489" spans="1:14">
      <c r="A489" s="231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31"/>
      <c r="B490" s="14" t="s">
        <v>29</v>
      </c>
      <c r="C490" s="34">
        <v>0.56474799999999992</v>
      </c>
      <c r="D490" s="34">
        <v>0.56474799999999992</v>
      </c>
      <c r="E490" s="34">
        <v>0</v>
      </c>
      <c r="F490" s="31" t="e">
        <f>(D490-E490)/E490*100</f>
        <v>#DIV/0!</v>
      </c>
      <c r="G490" s="34">
        <v>1</v>
      </c>
      <c r="H490" s="34">
        <v>249.31631899999999</v>
      </c>
      <c r="I490" s="34"/>
      <c r="J490" s="34"/>
      <c r="K490" s="34"/>
      <c r="L490" s="34"/>
      <c r="M490" s="31"/>
      <c r="N490" s="109">
        <f>D490/D529*100</f>
        <v>0.7741072589271365</v>
      </c>
    </row>
    <row r="491" spans="1:14">
      <c r="A491" s="231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22"/>
      <c r="B492" s="15" t="s">
        <v>31</v>
      </c>
      <c r="C492" s="16">
        <f t="shared" ref="C492:L492" si="128">C480+C482+C483+C484+C485+C486+C487+C488</f>
        <v>69.006215999999995</v>
      </c>
      <c r="D492" s="16">
        <f t="shared" si="128"/>
        <v>948.17185800000004</v>
      </c>
      <c r="E492" s="16">
        <f t="shared" si="128"/>
        <v>1095.0626719999998</v>
      </c>
      <c r="F492" s="16">
        <f>(D492-E492)/E492*100</f>
        <v>-13.413918468403402</v>
      </c>
      <c r="G492" s="16">
        <f t="shared" si="128"/>
        <v>13239</v>
      </c>
      <c r="H492" s="16">
        <f t="shared" si="128"/>
        <v>1312895.7498659999</v>
      </c>
      <c r="I492" s="16">
        <f t="shared" si="128"/>
        <v>989</v>
      </c>
      <c r="J492" s="16">
        <f t="shared" si="128"/>
        <v>57.63000000000001</v>
      </c>
      <c r="K492" s="16">
        <f t="shared" si="128"/>
        <v>738.33</v>
      </c>
      <c r="L492" s="16">
        <f t="shared" si="128"/>
        <v>535.96</v>
      </c>
      <c r="M492" s="16">
        <f>(K492-L492)/L492*100</f>
        <v>37.758414807075155</v>
      </c>
      <c r="N492" s="110">
        <f>D492/D531*100</f>
        <v>5.6005342935985807</v>
      </c>
    </row>
    <row r="493" spans="1:14" ht="14.25" thickTop="1">
      <c r="A493" s="221" t="s">
        <v>67</v>
      </c>
      <c r="B493" s="18" t="s">
        <v>19</v>
      </c>
      <c r="C493" s="32">
        <v>40.459267000000011</v>
      </c>
      <c r="D493" s="32">
        <v>365.07566400000002</v>
      </c>
      <c r="E493" s="32">
        <v>375.56609400000002</v>
      </c>
      <c r="F493" s="117">
        <f>(D493-E493)/E493*100</f>
        <v>-2.7932313825965354</v>
      </c>
      <c r="G493" s="31">
        <v>3245</v>
      </c>
      <c r="H493" s="31">
        <v>351387.54157399997</v>
      </c>
      <c r="I493" s="31">
        <v>393</v>
      </c>
      <c r="J493" s="31">
        <v>4.5366999999999962</v>
      </c>
      <c r="K493" s="31">
        <v>204.19725299999999</v>
      </c>
      <c r="L493" s="31">
        <v>43.555728000000002</v>
      </c>
      <c r="M493" s="32">
        <f>(K493-L493)/L493*100</f>
        <v>368.81836758646301</v>
      </c>
      <c r="N493" s="114">
        <f>D493/D519*100</f>
        <v>4.6954750008302</v>
      </c>
    </row>
    <row r="494" spans="1:14">
      <c r="A494" s="221"/>
      <c r="B494" s="197" t="s">
        <v>20</v>
      </c>
      <c r="C494" s="32">
        <v>16.545117000000005</v>
      </c>
      <c r="D494" s="32">
        <v>148.90463700000001</v>
      </c>
      <c r="E494" s="32">
        <v>150.499177</v>
      </c>
      <c r="F494" s="31">
        <f>(D494-E494)/E494*100</f>
        <v>-1.0595008104263555</v>
      </c>
      <c r="G494" s="31">
        <v>1797</v>
      </c>
      <c r="H494" s="31">
        <v>35940</v>
      </c>
      <c r="I494" s="31">
        <v>187</v>
      </c>
      <c r="J494" s="31">
        <v>1.3789999999999978</v>
      </c>
      <c r="K494" s="31">
        <v>49.550483999999997</v>
      </c>
      <c r="L494" s="31">
        <v>18.847539999999999</v>
      </c>
      <c r="M494" s="34">
        <f>(K494-L494)/L494*100</f>
        <v>162.90159882934324</v>
      </c>
      <c r="N494" s="114">
        <f>D494/D520*100</f>
        <v>5.4764034173053933</v>
      </c>
    </row>
    <row r="495" spans="1:14">
      <c r="A495" s="221"/>
      <c r="B495" s="197" t="s">
        <v>21</v>
      </c>
      <c r="C495" s="32">
        <v>0</v>
      </c>
      <c r="D495" s="32">
        <v>2.427959</v>
      </c>
      <c r="E495" s="32">
        <v>21.258769999999998</v>
      </c>
      <c r="F495" s="31">
        <f>(D495-E495)/E495*100</f>
        <v>-88.579024092174663</v>
      </c>
      <c r="G495" s="31">
        <v>18</v>
      </c>
      <c r="H495" s="31">
        <v>3082.354339</v>
      </c>
      <c r="I495" s="31">
        <v>2</v>
      </c>
      <c r="J495" s="31">
        <v>0</v>
      </c>
      <c r="K495" s="31">
        <v>0.52490000000000003</v>
      </c>
      <c r="L495" s="31">
        <v>21.3109</v>
      </c>
      <c r="M495" s="31"/>
      <c r="N495" s="114">
        <f>D495/D521*100</f>
        <v>0.47350633954468363</v>
      </c>
    </row>
    <row r="496" spans="1:14">
      <c r="A496" s="221"/>
      <c r="B496" s="197" t="s">
        <v>22</v>
      </c>
      <c r="C496" s="32">
        <v>1.7613199999999978</v>
      </c>
      <c r="D496" s="32">
        <v>24.340354999999999</v>
      </c>
      <c r="E496" s="32">
        <v>35.447164000000001</v>
      </c>
      <c r="F496" s="31">
        <f>(D496-E496)/E496*100</f>
        <v>-31.333420636979596</v>
      </c>
      <c r="G496" s="31">
        <v>385</v>
      </c>
      <c r="H496" s="31">
        <v>225241.78640000001</v>
      </c>
      <c r="I496" s="31">
        <v>119</v>
      </c>
      <c r="J496" s="31">
        <v>0.64499999999999957</v>
      </c>
      <c r="K496" s="31">
        <v>26.034489000000001</v>
      </c>
      <c r="L496" s="31">
        <v>2.5834000000000001</v>
      </c>
      <c r="M496" s="31"/>
      <c r="N496" s="114">
        <f>D496/D522*100</f>
        <v>4.0772295684764703</v>
      </c>
    </row>
    <row r="497" spans="1:14">
      <c r="A497" s="221"/>
      <c r="B497" s="197" t="s">
        <v>23</v>
      </c>
      <c r="C497" s="32">
        <v>0.113208</v>
      </c>
      <c r="D497" s="32">
        <v>0.113208</v>
      </c>
      <c r="E497" s="32">
        <v>0</v>
      </c>
      <c r="F497" s="31"/>
      <c r="G497" s="31">
        <v>1</v>
      </c>
      <c r="H497" s="31">
        <v>1000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21"/>
      <c r="B498" s="197" t="s">
        <v>24</v>
      </c>
      <c r="C498" s="32">
        <v>2.9170160000000003</v>
      </c>
      <c r="D498" s="32">
        <v>9.3340940000000003</v>
      </c>
      <c r="E498" s="32">
        <v>2.5167790000000001</v>
      </c>
      <c r="F498" s="31">
        <f>(D498-E498)/E498*100</f>
        <v>270.87459804774278</v>
      </c>
      <c r="G498" s="31">
        <v>112</v>
      </c>
      <c r="H498" s="31">
        <v>4551.7724099999996</v>
      </c>
      <c r="I498" s="31">
        <v>0</v>
      </c>
      <c r="J498" s="31">
        <v>0</v>
      </c>
      <c r="K498" s="31">
        <v>0</v>
      </c>
      <c r="L498" s="31">
        <v>0</v>
      </c>
      <c r="M498" s="31"/>
      <c r="N498" s="114">
        <f>D498/D524*100</f>
        <v>1.521489332994449</v>
      </c>
    </row>
    <row r="499" spans="1:14">
      <c r="A499" s="221"/>
      <c r="B499" s="197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21"/>
      <c r="B500" s="197" t="s">
        <v>26</v>
      </c>
      <c r="C500" s="32">
        <v>7.8760460000000023</v>
      </c>
      <c r="D500" s="32">
        <v>85.589377999999996</v>
      </c>
      <c r="E500" s="32">
        <v>97.859126000000003</v>
      </c>
      <c r="F500" s="31">
        <f>(D500-E500)/E500*100</f>
        <v>-12.538174518337724</v>
      </c>
      <c r="G500" s="31">
        <v>1508</v>
      </c>
      <c r="H500" s="31">
        <v>760094.2108</v>
      </c>
      <c r="I500" s="31">
        <v>43</v>
      </c>
      <c r="J500" s="31">
        <v>74.659051000000005</v>
      </c>
      <c r="K500" s="31">
        <v>122.204427</v>
      </c>
      <c r="L500" s="31">
        <v>14.430559000000001</v>
      </c>
      <c r="M500" s="31"/>
      <c r="N500" s="114">
        <f>D500/D526*100</f>
        <v>6.9575068291933437</v>
      </c>
    </row>
    <row r="501" spans="1:14">
      <c r="A501" s="221"/>
      <c r="B501" s="197" t="s">
        <v>27</v>
      </c>
      <c r="C501" s="32">
        <v>0</v>
      </c>
      <c r="D501" s="32">
        <v>0</v>
      </c>
      <c r="E501" s="32">
        <v>2.1036790000000001</v>
      </c>
      <c r="F501" s="31"/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0</v>
      </c>
    </row>
    <row r="502" spans="1:14">
      <c r="A502" s="221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21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21"/>
      <c r="B504" s="14" t="s">
        <v>30</v>
      </c>
      <c r="C504" s="32">
        <v>0</v>
      </c>
      <c r="D504" s="32">
        <v>0</v>
      </c>
      <c r="E504" s="32">
        <v>2.1036790000000001</v>
      </c>
      <c r="F504" s="31"/>
      <c r="G504" s="31">
        <v>0</v>
      </c>
      <c r="H504" s="31">
        <v>0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22"/>
      <c r="B505" s="15" t="s">
        <v>31</v>
      </c>
      <c r="C505" s="16">
        <f>C493+C495+C496+C497+C498+C499+C500+C501</f>
        <v>53.126857000000015</v>
      </c>
      <c r="D505" s="16">
        <f>D493+D495+D496+D497+D498+D499+D500+D501</f>
        <v>486.88065799999998</v>
      </c>
      <c r="E505" s="16">
        <f>E493+E495+E496+E497+E498+E499+E500+E501</f>
        <v>534.75161200000002</v>
      </c>
      <c r="F505" s="16">
        <f>(D505-E505)/E505*100</f>
        <v>-8.9519980727052104</v>
      </c>
      <c r="G505" s="16">
        <f t="shared" ref="G505:L505" si="129">G493+G495+G496+G497+G498+G499+G500+G501</f>
        <v>5269</v>
      </c>
      <c r="H505" s="16">
        <f t="shared" si="129"/>
        <v>1345357.6655230001</v>
      </c>
      <c r="I505" s="16">
        <f t="shared" si="129"/>
        <v>557</v>
      </c>
      <c r="J505" s="16">
        <f t="shared" si="129"/>
        <v>79.840750999999997</v>
      </c>
      <c r="K505" s="16">
        <f t="shared" si="129"/>
        <v>352.96106900000001</v>
      </c>
      <c r="L505" s="16">
        <f t="shared" si="129"/>
        <v>81.880587000000006</v>
      </c>
      <c r="M505" s="16">
        <f>(K505-L505)/L505*100</f>
        <v>331.06807355936519</v>
      </c>
      <c r="N505" s="110">
        <f>D505/D531*100</f>
        <v>2.8758413351040861</v>
      </c>
    </row>
    <row r="506" spans="1:14" ht="14.25" thickTop="1">
      <c r="A506" s="231" t="s">
        <v>43</v>
      </c>
      <c r="B506" s="199" t="s">
        <v>19</v>
      </c>
      <c r="C506" s="94">
        <v>0.43</v>
      </c>
      <c r="D506" s="94">
        <v>0.71</v>
      </c>
      <c r="E506" s="94">
        <v>5.73</v>
      </c>
      <c r="F506" s="117">
        <f>(D506-E506)/E506*100</f>
        <v>-87.609075043630014</v>
      </c>
      <c r="G506" s="95">
        <v>8</v>
      </c>
      <c r="H506" s="95">
        <v>1080.3499999999999</v>
      </c>
      <c r="I506" s="95">
        <v>0</v>
      </c>
      <c r="J506" s="95">
        <v>0</v>
      </c>
      <c r="K506" s="95">
        <v>0</v>
      </c>
      <c r="L506" s="95">
        <v>0.19</v>
      </c>
      <c r="M506" s="31">
        <f>(K506-L506)/L506*100</f>
        <v>-100</v>
      </c>
      <c r="N506" s="113">
        <f>D506/D519*100</f>
        <v>9.1317706966888984E-3</v>
      </c>
    </row>
    <row r="507" spans="1:14">
      <c r="A507" s="231"/>
      <c r="B507" s="197" t="s">
        <v>20</v>
      </c>
      <c r="C507" s="95">
        <v>0.12</v>
      </c>
      <c r="D507" s="95">
        <v>0.19</v>
      </c>
      <c r="E507" s="95">
        <v>1.59</v>
      </c>
      <c r="F507" s="31">
        <f>(D507-E507)/E507*100</f>
        <v>-88.050314465408803</v>
      </c>
      <c r="G507" s="95">
        <v>3</v>
      </c>
      <c r="H507" s="95">
        <v>60</v>
      </c>
      <c r="I507" s="95">
        <v>0</v>
      </c>
      <c r="J507" s="95">
        <v>0</v>
      </c>
      <c r="K507" s="95">
        <v>0</v>
      </c>
      <c r="L507" s="95">
        <v>0.19</v>
      </c>
      <c r="M507" s="31">
        <f>(K507-L507)/L507*100</f>
        <v>-100</v>
      </c>
      <c r="N507" s="109">
        <f>D507/D520*100</f>
        <v>6.9878055529461096E-3</v>
      </c>
    </row>
    <row r="508" spans="1:14">
      <c r="A508" s="231"/>
      <c r="B508" s="197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31"/>
      <c r="B509" s="197" t="s">
        <v>22</v>
      </c>
      <c r="C509" s="95">
        <v>0.09</v>
      </c>
      <c r="D509" s="95">
        <v>0.09</v>
      </c>
      <c r="E509" s="95">
        <v>0.13</v>
      </c>
      <c r="F509" s="31">
        <f>(D509-E509)/E509*100</f>
        <v>-30.769230769230777</v>
      </c>
      <c r="G509" s="95">
        <v>13</v>
      </c>
      <c r="H509" s="95">
        <v>390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109">
        <f>D509/D522*100</f>
        <v>1.5075813855750349E-2</v>
      </c>
    </row>
    <row r="510" spans="1:14">
      <c r="A510" s="231"/>
      <c r="B510" s="197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31"/>
      <c r="B511" s="197" t="s">
        <v>24</v>
      </c>
      <c r="C511" s="95"/>
      <c r="D511" s="95"/>
      <c r="E511" s="95"/>
      <c r="F511" s="31" t="e">
        <f>(D511-E511)/E511*100</f>
        <v>#DIV/0!</v>
      </c>
      <c r="G511" s="95"/>
      <c r="H511" s="95"/>
      <c r="I511" s="95"/>
      <c r="J511" s="95"/>
      <c r="K511" s="95"/>
      <c r="L511" s="95"/>
      <c r="M511" s="31" t="e">
        <f>(K511-L511)/L511*100</f>
        <v>#DIV/0!</v>
      </c>
      <c r="N511" s="109">
        <f>D511/D524*100</f>
        <v>0</v>
      </c>
    </row>
    <row r="512" spans="1:14">
      <c r="A512" s="231"/>
      <c r="B512" s="197" t="s">
        <v>25</v>
      </c>
      <c r="C512" s="95">
        <v>0</v>
      </c>
      <c r="D512" s="95">
        <v>234.33</v>
      </c>
      <c r="E512" s="95">
        <v>186.82</v>
      </c>
      <c r="F512" s="31"/>
      <c r="G512" s="95">
        <v>22</v>
      </c>
      <c r="H512" s="95">
        <v>4421.26</v>
      </c>
      <c r="I512" s="95">
        <v>20</v>
      </c>
      <c r="J512" s="95">
        <v>135.88999999999999</v>
      </c>
      <c r="K512" s="95">
        <v>135.88999999999999</v>
      </c>
      <c r="L512" s="95">
        <v>0</v>
      </c>
      <c r="M512" s="31" t="e">
        <f>(K512-L512)/L512*100</f>
        <v>#DIV/0!</v>
      </c>
      <c r="N512" s="109">
        <f>D512/D525*100</f>
        <v>3.834653947072777</v>
      </c>
    </row>
    <row r="513" spans="1:14">
      <c r="A513" s="231"/>
      <c r="B513" s="197" t="s">
        <v>26</v>
      </c>
      <c r="C513" s="95">
        <v>0</v>
      </c>
      <c r="D513" s="95">
        <v>0.12</v>
      </c>
      <c r="E513" s="95">
        <v>0.01</v>
      </c>
      <c r="F513" s="31">
        <f>(D513-E513)/E513*100</f>
        <v>1100</v>
      </c>
      <c r="G513" s="95">
        <v>3</v>
      </c>
      <c r="H513" s="95">
        <v>96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9.754724698469025E-3</v>
      </c>
    </row>
    <row r="514" spans="1:14">
      <c r="A514" s="231"/>
      <c r="B514" s="197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31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31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31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22"/>
      <c r="B518" s="15" t="s">
        <v>31</v>
      </c>
      <c r="C518" s="16">
        <f t="shared" ref="C518:L518" si="130">C506+C508+C509+C510+C511+C512+C513+C514</f>
        <v>0.52</v>
      </c>
      <c r="D518" s="16">
        <f t="shared" si="130"/>
        <v>235.25000000000003</v>
      </c>
      <c r="E518" s="16">
        <f t="shared" si="130"/>
        <v>192.69</v>
      </c>
      <c r="F518" s="16">
        <f t="shared" ref="F518:F531" si="131">(D518-E518)/E518*100</f>
        <v>22.08729046655251</v>
      </c>
      <c r="G518" s="16">
        <f t="shared" si="130"/>
        <v>46</v>
      </c>
      <c r="H518" s="16">
        <f t="shared" si="130"/>
        <v>5987.6100000000006</v>
      </c>
      <c r="I518" s="16">
        <f t="shared" si="130"/>
        <v>20</v>
      </c>
      <c r="J518" s="16">
        <f t="shared" si="130"/>
        <v>135.88999999999999</v>
      </c>
      <c r="K518" s="16">
        <f t="shared" si="130"/>
        <v>135.88999999999999</v>
      </c>
      <c r="L518" s="16">
        <f t="shared" si="130"/>
        <v>0.19</v>
      </c>
      <c r="M518" s="16">
        <f t="shared" ref="M518:M531" si="132">(K518-L518)/L518*100</f>
        <v>71421.052631578932</v>
      </c>
      <c r="N518" s="110">
        <f>D518/D531*100</f>
        <v>1.3895431312928359</v>
      </c>
    </row>
    <row r="519" spans="1:14" ht="15" thickTop="1" thickBot="1">
      <c r="A519" s="260" t="s">
        <v>49</v>
      </c>
      <c r="B519" s="197" t="s">
        <v>19</v>
      </c>
      <c r="C519" s="31">
        <f>C415+C428+C441+C454+C467+C480+C493+C506</f>
        <v>953.61742599999968</v>
      </c>
      <c r="D519" s="31">
        <f>D415+D428+D441+D454+D467+D480+D493+D506</f>
        <v>7775.052874</v>
      </c>
      <c r="E519" s="31">
        <f>E415+E428+E441+E454+E467+E480+E493+E506</f>
        <v>7232.0485719999997</v>
      </c>
      <c r="F519" s="32">
        <f t="shared" si="131"/>
        <v>7.5083055180564724</v>
      </c>
      <c r="G519" s="31">
        <f t="shared" ref="G519:L530" si="133">G415+G428+G441+G454+G467+G480+G493+G506</f>
        <v>60628</v>
      </c>
      <c r="H519" s="31">
        <f t="shared" si="133"/>
        <v>7865426.7204569979</v>
      </c>
      <c r="I519" s="31">
        <f t="shared" si="133"/>
        <v>5723</v>
      </c>
      <c r="J519" s="31">
        <f t="shared" si="133"/>
        <v>579.64513599999975</v>
      </c>
      <c r="K519" s="31">
        <f t="shared" si="133"/>
        <v>3633.1708829999998</v>
      </c>
      <c r="L519" s="31">
        <f t="shared" si="133"/>
        <v>2784.8779879999997</v>
      </c>
      <c r="M519" s="32">
        <f t="shared" si="132"/>
        <v>30.460684405395217</v>
      </c>
      <c r="N519" s="109">
        <f>D519/D531*100</f>
        <v>45.924638964953544</v>
      </c>
    </row>
    <row r="520" spans="1:14" ht="14.25" thickBot="1">
      <c r="A520" s="260"/>
      <c r="B520" s="197" t="s">
        <v>20</v>
      </c>
      <c r="C520" s="31">
        <f t="shared" ref="C520:E530" si="134">C416+C429+C442+C455+C468+C481+C494+C507</f>
        <v>340.09891399999992</v>
      </c>
      <c r="D520" s="31">
        <f t="shared" si="134"/>
        <v>2719.0224250000006</v>
      </c>
      <c r="E520" s="31">
        <f t="shared" si="134"/>
        <v>2588.2461270000003</v>
      </c>
      <c r="F520" s="31">
        <f t="shared" si="131"/>
        <v>5.0526994568163879</v>
      </c>
      <c r="G520" s="31">
        <f t="shared" si="133"/>
        <v>33396</v>
      </c>
      <c r="H520" s="31">
        <f t="shared" si="133"/>
        <v>667100</v>
      </c>
      <c r="I520" s="31">
        <f t="shared" si="133"/>
        <v>3329</v>
      </c>
      <c r="J520" s="31">
        <f t="shared" si="133"/>
        <v>279.08290799999997</v>
      </c>
      <c r="K520" s="31">
        <f t="shared" si="133"/>
        <v>1560.8846110000002</v>
      </c>
      <c r="L520" s="31">
        <f t="shared" si="133"/>
        <v>1015.492919</v>
      </c>
      <c r="M520" s="31">
        <f t="shared" si="132"/>
        <v>53.707089610932101</v>
      </c>
      <c r="N520" s="109">
        <f>D520/D531*100</f>
        <v>16.060356788480089</v>
      </c>
    </row>
    <row r="521" spans="1:14" ht="14.25" thickBot="1">
      <c r="A521" s="260"/>
      <c r="B521" s="197" t="s">
        <v>21</v>
      </c>
      <c r="C521" s="31">
        <f t="shared" si="134"/>
        <v>12.608580000000023</v>
      </c>
      <c r="D521" s="31">
        <f t="shared" si="134"/>
        <v>512.76166699999999</v>
      </c>
      <c r="E521" s="31">
        <f t="shared" si="134"/>
        <v>247.52038899999999</v>
      </c>
      <c r="F521" s="31">
        <f t="shared" si="131"/>
        <v>107.15936536444275</v>
      </c>
      <c r="G521" s="31">
        <f t="shared" si="133"/>
        <v>991</v>
      </c>
      <c r="H521" s="31">
        <f t="shared" si="133"/>
        <v>324036.96082499996</v>
      </c>
      <c r="I521" s="31">
        <f t="shared" si="133"/>
        <v>102</v>
      </c>
      <c r="J521" s="31">
        <f t="shared" si="133"/>
        <v>0.20259499999999406</v>
      </c>
      <c r="K521" s="31">
        <f t="shared" si="133"/>
        <v>129.48546100000002</v>
      </c>
      <c r="L521" s="31">
        <f t="shared" si="133"/>
        <v>55.170159999999996</v>
      </c>
      <c r="M521" s="31">
        <f t="shared" si="132"/>
        <v>134.70198563861337</v>
      </c>
      <c r="N521" s="109">
        <f>D521/D531*100</f>
        <v>3.0287118060366178</v>
      </c>
    </row>
    <row r="522" spans="1:14" ht="14.25" thickBot="1">
      <c r="A522" s="260"/>
      <c r="B522" s="197" t="s">
        <v>22</v>
      </c>
      <c r="C522" s="31">
        <f t="shared" si="134"/>
        <v>50.18724799999999</v>
      </c>
      <c r="D522" s="31">
        <f t="shared" si="134"/>
        <v>596.98269600000003</v>
      </c>
      <c r="E522" s="31">
        <f t="shared" si="134"/>
        <v>548.82875700000011</v>
      </c>
      <c r="F522" s="31">
        <f t="shared" si="131"/>
        <v>8.7739460416065462</v>
      </c>
      <c r="G522" s="31">
        <f t="shared" si="133"/>
        <v>36386</v>
      </c>
      <c r="H522" s="31">
        <f t="shared" si="133"/>
        <v>918653.04639999999</v>
      </c>
      <c r="I522" s="31">
        <f t="shared" si="133"/>
        <v>1927</v>
      </c>
      <c r="J522" s="31">
        <f t="shared" si="133"/>
        <v>21.020704000000009</v>
      </c>
      <c r="K522" s="31">
        <f t="shared" si="133"/>
        <v>243.89534000000003</v>
      </c>
      <c r="L522" s="31">
        <f t="shared" si="133"/>
        <v>257.93877600000002</v>
      </c>
      <c r="M522" s="31">
        <f t="shared" si="132"/>
        <v>-5.4444842368330013</v>
      </c>
      <c r="N522" s="109">
        <f>D522/D531*100</f>
        <v>3.5261772783314735</v>
      </c>
    </row>
    <row r="523" spans="1:14" ht="14.25" thickBot="1">
      <c r="A523" s="260"/>
      <c r="B523" s="197" t="s">
        <v>23</v>
      </c>
      <c r="C523" s="31">
        <f t="shared" si="134"/>
        <v>0.37933399999999973</v>
      </c>
      <c r="D523" s="31">
        <f t="shared" si="134"/>
        <v>7.2584090000000003</v>
      </c>
      <c r="E523" s="31">
        <f t="shared" si="134"/>
        <v>16.461653999999999</v>
      </c>
      <c r="F523" s="31">
        <f t="shared" si="131"/>
        <v>-55.907170688923479</v>
      </c>
      <c r="G523" s="31">
        <f t="shared" si="133"/>
        <v>87</v>
      </c>
      <c r="H523" s="31">
        <f t="shared" si="133"/>
        <v>7513.69</v>
      </c>
      <c r="I523" s="31">
        <f t="shared" si="133"/>
        <v>3</v>
      </c>
      <c r="J523" s="31">
        <f t="shared" si="133"/>
        <v>4.4619999999997439E-3</v>
      </c>
      <c r="K523" s="31">
        <f t="shared" si="133"/>
        <v>3.15</v>
      </c>
      <c r="L523" s="31">
        <f t="shared" si="133"/>
        <v>0</v>
      </c>
      <c r="M523" s="31" t="e">
        <f t="shared" si="132"/>
        <v>#DIV/0!</v>
      </c>
      <c r="N523" s="109">
        <f>D523/D531*100</f>
        <v>4.2872996259571104E-2</v>
      </c>
    </row>
    <row r="524" spans="1:14" ht="14.25" thickBot="1">
      <c r="A524" s="260"/>
      <c r="B524" s="197" t="s">
        <v>24</v>
      </c>
      <c r="C524" s="31">
        <f t="shared" si="134"/>
        <v>92.740652999999995</v>
      </c>
      <c r="D524" s="31">
        <f t="shared" si="134"/>
        <v>613.48402500000009</v>
      </c>
      <c r="E524" s="31">
        <f t="shared" si="134"/>
        <v>957.77880100000004</v>
      </c>
      <c r="F524" s="31">
        <f t="shared" si="131"/>
        <v>-35.947211990965741</v>
      </c>
      <c r="G524" s="31">
        <f t="shared" si="133"/>
        <v>2910</v>
      </c>
      <c r="H524" s="31">
        <f t="shared" si="133"/>
        <v>543898.42889999994</v>
      </c>
      <c r="I524" s="31">
        <f t="shared" si="133"/>
        <v>93</v>
      </c>
      <c r="J524" s="31">
        <f t="shared" si="133"/>
        <v>71.324681999999996</v>
      </c>
      <c r="K524" s="31">
        <f t="shared" si="133"/>
        <v>262.042461</v>
      </c>
      <c r="L524" s="31">
        <f t="shared" si="133"/>
        <v>731.69319300000006</v>
      </c>
      <c r="M524" s="31">
        <f t="shared" si="132"/>
        <v>-64.186839032135154</v>
      </c>
      <c r="N524" s="109">
        <f>D524/D531*100</f>
        <v>3.6236451141195856</v>
      </c>
    </row>
    <row r="525" spans="1:14" ht="14.25" thickBot="1">
      <c r="A525" s="260"/>
      <c r="B525" s="197" t="s">
        <v>25</v>
      </c>
      <c r="C525" s="31">
        <f t="shared" si="134"/>
        <v>80.806660999999693</v>
      </c>
      <c r="D525" s="31">
        <f t="shared" si="134"/>
        <v>6110.8512850000006</v>
      </c>
      <c r="E525" s="31">
        <f t="shared" si="134"/>
        <v>4528.7223009999998</v>
      </c>
      <c r="F525" s="31">
        <f t="shared" si="131"/>
        <v>34.935438272526589</v>
      </c>
      <c r="G525" s="31">
        <f t="shared" si="133"/>
        <v>1375</v>
      </c>
      <c r="H525" s="31">
        <f t="shared" si="133"/>
        <v>426600.91167000006</v>
      </c>
      <c r="I525" s="31">
        <f t="shared" si="133"/>
        <v>2874</v>
      </c>
      <c r="J525" s="31">
        <f t="shared" si="133"/>
        <v>218.71325400000001</v>
      </c>
      <c r="K525" s="31">
        <f t="shared" si="133"/>
        <v>1925.3516199999999</v>
      </c>
      <c r="L525" s="31">
        <f t="shared" si="133"/>
        <v>1248.9004460000001</v>
      </c>
      <c r="M525" s="31">
        <f t="shared" si="132"/>
        <v>54.163738684420302</v>
      </c>
      <c r="N525" s="109">
        <f>D525/D531*100</f>
        <v>36.094756341865036</v>
      </c>
    </row>
    <row r="526" spans="1:14" ht="14.25" thickBot="1">
      <c r="A526" s="260"/>
      <c r="B526" s="197" t="s">
        <v>26</v>
      </c>
      <c r="C526" s="31">
        <f t="shared" si="134"/>
        <v>132.42085600000007</v>
      </c>
      <c r="D526" s="31">
        <f t="shared" si="134"/>
        <v>1230.1731079999997</v>
      </c>
      <c r="E526" s="31">
        <f t="shared" si="134"/>
        <v>1447.4916199999998</v>
      </c>
      <c r="F526" s="31">
        <f t="shared" si="131"/>
        <v>-15.013455621939981</v>
      </c>
      <c r="G526" s="31">
        <f t="shared" si="133"/>
        <v>67968</v>
      </c>
      <c r="H526" s="31">
        <f t="shared" si="133"/>
        <v>10840794.45591617</v>
      </c>
      <c r="I526" s="31">
        <f t="shared" si="133"/>
        <v>6787</v>
      </c>
      <c r="J526" s="31">
        <f t="shared" si="133"/>
        <v>130.77986900000002</v>
      </c>
      <c r="K526" s="31">
        <f t="shared" si="133"/>
        <v>651.30896599999994</v>
      </c>
      <c r="L526" s="31">
        <f t="shared" si="133"/>
        <v>533.91592400000002</v>
      </c>
      <c r="M526" s="31">
        <f t="shared" si="132"/>
        <v>21.987177516735748</v>
      </c>
      <c r="N526" s="109">
        <f>D526/D531*100</f>
        <v>7.2662214347398919</v>
      </c>
    </row>
    <row r="527" spans="1:14" ht="14.25" thickBot="1">
      <c r="A527" s="260"/>
      <c r="B527" s="197" t="s">
        <v>27</v>
      </c>
      <c r="C527" s="31">
        <f t="shared" si="134"/>
        <v>1.4921069999999999</v>
      </c>
      <c r="D527" s="31">
        <f t="shared" si="134"/>
        <v>83.460971000000001</v>
      </c>
      <c r="E527" s="31">
        <f t="shared" si="134"/>
        <v>26.894745</v>
      </c>
      <c r="F527" s="31">
        <f t="shared" si="131"/>
        <v>210.32445557673068</v>
      </c>
      <c r="G527" s="31">
        <f t="shared" si="133"/>
        <v>24</v>
      </c>
      <c r="H527" s="31">
        <f t="shared" si="133"/>
        <v>37369.536318999999</v>
      </c>
      <c r="I527" s="31">
        <f t="shared" si="133"/>
        <v>0</v>
      </c>
      <c r="J527" s="31">
        <f t="shared" si="133"/>
        <v>0</v>
      </c>
      <c r="K527" s="31">
        <f t="shared" si="133"/>
        <v>0</v>
      </c>
      <c r="L527" s="31">
        <f t="shared" si="133"/>
        <v>0</v>
      </c>
      <c r="M527" s="31" t="e">
        <f t="shared" si="132"/>
        <v>#DIV/0!</v>
      </c>
      <c r="N527" s="109">
        <f>D527/D531*100</f>
        <v>0.49297606369428509</v>
      </c>
    </row>
    <row r="528" spans="1:14" ht="14.25" thickBot="1">
      <c r="A528" s="260"/>
      <c r="B528" s="14" t="s">
        <v>28</v>
      </c>
      <c r="C528" s="31">
        <f t="shared" si="134"/>
        <v>0</v>
      </c>
      <c r="D528" s="31">
        <f t="shared" si="134"/>
        <v>0</v>
      </c>
      <c r="E528" s="31">
        <f t="shared" si="134"/>
        <v>0</v>
      </c>
      <c r="F528" s="31" t="e">
        <f t="shared" si="131"/>
        <v>#DIV/0!</v>
      </c>
      <c r="G528" s="31">
        <f t="shared" si="133"/>
        <v>0</v>
      </c>
      <c r="H528" s="31">
        <f t="shared" si="133"/>
        <v>0</v>
      </c>
      <c r="I528" s="31">
        <f t="shared" si="133"/>
        <v>0</v>
      </c>
      <c r="J528" s="31">
        <f t="shared" si="133"/>
        <v>0</v>
      </c>
      <c r="K528" s="31">
        <f t="shared" si="133"/>
        <v>0</v>
      </c>
      <c r="L528" s="31">
        <f t="shared" si="133"/>
        <v>0</v>
      </c>
      <c r="M528" s="31" t="e">
        <f t="shared" si="132"/>
        <v>#DIV/0!</v>
      </c>
      <c r="N528" s="109">
        <f>D528/D531*100</f>
        <v>0</v>
      </c>
    </row>
    <row r="529" spans="1:14" ht="14.25" thickBot="1">
      <c r="A529" s="260"/>
      <c r="B529" s="14" t="s">
        <v>29</v>
      </c>
      <c r="C529" s="31">
        <f t="shared" si="134"/>
        <v>0.56844500000000242</v>
      </c>
      <c r="D529" s="31">
        <f t="shared" si="134"/>
        <v>72.954747999999995</v>
      </c>
      <c r="E529" s="31">
        <f t="shared" si="134"/>
        <v>3.575472</v>
      </c>
      <c r="F529" s="31">
        <f t="shared" si="131"/>
        <v>1940.422858856117</v>
      </c>
      <c r="G529" s="31">
        <f t="shared" si="133"/>
        <v>6</v>
      </c>
      <c r="H529" s="31">
        <f t="shared" si="133"/>
        <v>33743.366319000001</v>
      </c>
      <c r="I529" s="31">
        <f t="shared" si="133"/>
        <v>0</v>
      </c>
      <c r="J529" s="31">
        <f t="shared" si="133"/>
        <v>0</v>
      </c>
      <c r="K529" s="31">
        <f t="shared" si="133"/>
        <v>0</v>
      </c>
      <c r="L529" s="31">
        <f t="shared" si="133"/>
        <v>0</v>
      </c>
      <c r="M529" s="31" t="e">
        <f t="shared" si="132"/>
        <v>#DIV/0!</v>
      </c>
      <c r="N529" s="109">
        <f>D529/D531*100</f>
        <v>0.43091931553071094</v>
      </c>
    </row>
    <row r="530" spans="1:14" ht="14.25" thickBot="1">
      <c r="A530" s="260"/>
      <c r="B530" s="14" t="s">
        <v>30</v>
      </c>
      <c r="C530" s="31">
        <f t="shared" si="134"/>
        <v>0.74885299999999866</v>
      </c>
      <c r="D530" s="31">
        <f t="shared" si="134"/>
        <v>10.065961</v>
      </c>
      <c r="E530" s="31">
        <f t="shared" si="134"/>
        <v>23.050819000000001</v>
      </c>
      <c r="F530" s="31">
        <f t="shared" si="131"/>
        <v>-56.33143880918071</v>
      </c>
      <c r="G530" s="31">
        <f t="shared" si="133"/>
        <v>14</v>
      </c>
      <c r="H530" s="31">
        <f t="shared" si="133"/>
        <v>3050.96</v>
      </c>
      <c r="I530" s="31">
        <f t="shared" si="133"/>
        <v>0</v>
      </c>
      <c r="J530" s="31">
        <f t="shared" si="133"/>
        <v>0</v>
      </c>
      <c r="K530" s="31">
        <f t="shared" si="133"/>
        <v>0</v>
      </c>
      <c r="L530" s="31">
        <f t="shared" si="133"/>
        <v>0</v>
      </c>
      <c r="M530" s="31" t="e">
        <f t="shared" si="132"/>
        <v>#DIV/0!</v>
      </c>
      <c r="N530" s="109">
        <f>D530/D531*100</f>
        <v>5.9456267661685713E-2</v>
      </c>
    </row>
    <row r="531" spans="1:14" ht="14.25" thickBot="1">
      <c r="A531" s="280"/>
      <c r="B531" s="35" t="s">
        <v>31</v>
      </c>
      <c r="C531" s="36">
        <f t="shared" ref="C531:L531" si="135">C519+C521+C522+C523+C524+C525+C526+C527</f>
        <v>1324.2528649999995</v>
      </c>
      <c r="D531" s="36">
        <f t="shared" si="135"/>
        <v>16930.025034999999</v>
      </c>
      <c r="E531" s="36">
        <f t="shared" si="135"/>
        <v>15005.746838999998</v>
      </c>
      <c r="F531" s="36">
        <f t="shared" si="131"/>
        <v>12.823608292516267</v>
      </c>
      <c r="G531" s="36">
        <f t="shared" si="135"/>
        <v>170369</v>
      </c>
      <c r="H531" s="36">
        <f t="shared" si="135"/>
        <v>20964293.750487167</v>
      </c>
      <c r="I531" s="36">
        <f t="shared" si="135"/>
        <v>17509</v>
      </c>
      <c r="J531" s="36">
        <f t="shared" si="135"/>
        <v>1021.6907019999996</v>
      </c>
      <c r="K531" s="36">
        <f t="shared" si="135"/>
        <v>6848.4047309999996</v>
      </c>
      <c r="L531" s="36">
        <f t="shared" si="135"/>
        <v>5612.4964869999994</v>
      </c>
      <c r="M531" s="36">
        <f t="shared" si="132"/>
        <v>22.020650647402363</v>
      </c>
      <c r="N531" s="115">
        <f>D531/D531*100</f>
        <v>100</v>
      </c>
    </row>
    <row r="535" spans="1:14">
      <c r="A535" s="224" t="s">
        <v>124</v>
      </c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</row>
    <row r="536" spans="1:14">
      <c r="A536" s="224"/>
      <c r="B536" s="224"/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</row>
    <row r="537" spans="1:14" ht="14.25" thickBot="1">
      <c r="A537" s="259" t="str">
        <f>A3</f>
        <v>财字3号表                                             （2023年9月）                                           单位：万元</v>
      </c>
      <c r="B537" s="259"/>
      <c r="C537" s="259"/>
      <c r="D537" s="259"/>
      <c r="E537" s="259"/>
      <c r="F537" s="259"/>
      <c r="G537" s="259"/>
      <c r="H537" s="259"/>
      <c r="I537" s="259"/>
      <c r="J537" s="259"/>
      <c r="K537" s="259"/>
      <c r="L537" s="259"/>
      <c r="M537" s="259"/>
      <c r="N537" s="259"/>
    </row>
    <row r="538" spans="1:14" ht="14.25" thickBot="1">
      <c r="A538" s="281" t="s">
        <v>68</v>
      </c>
      <c r="B538" s="37" t="s">
        <v>3</v>
      </c>
      <c r="C538" s="264" t="s">
        <v>4</v>
      </c>
      <c r="D538" s="264"/>
      <c r="E538" s="264"/>
      <c r="F538" s="265"/>
      <c r="G538" s="226" t="s">
        <v>5</v>
      </c>
      <c r="H538" s="265"/>
      <c r="I538" s="226" t="s">
        <v>6</v>
      </c>
      <c r="J538" s="266"/>
      <c r="K538" s="266"/>
      <c r="L538" s="266"/>
      <c r="M538" s="266"/>
      <c r="N538" s="278" t="s">
        <v>7</v>
      </c>
    </row>
    <row r="539" spans="1:14" ht="14.25" thickBot="1">
      <c r="A539" s="281"/>
      <c r="B539" s="24" t="s">
        <v>8</v>
      </c>
      <c r="C539" s="282" t="s">
        <v>9</v>
      </c>
      <c r="D539" s="270" t="s">
        <v>10</v>
      </c>
      <c r="E539" s="270" t="s">
        <v>11</v>
      </c>
      <c r="F539" s="198" t="s">
        <v>12</v>
      </c>
      <c r="G539" s="270" t="s">
        <v>13</v>
      </c>
      <c r="H539" s="270" t="s">
        <v>14</v>
      </c>
      <c r="I539" s="197" t="s">
        <v>13</v>
      </c>
      <c r="J539" s="267" t="s">
        <v>15</v>
      </c>
      <c r="K539" s="268"/>
      <c r="L539" s="269"/>
      <c r="M539" s="198" t="s">
        <v>12</v>
      </c>
      <c r="N539" s="279"/>
    </row>
    <row r="540" spans="1:14" ht="14.25" thickBot="1">
      <c r="A540" s="281"/>
      <c r="B540" s="38" t="s">
        <v>16</v>
      </c>
      <c r="C540" s="283"/>
      <c r="D540" s="272"/>
      <c r="E540" s="272"/>
      <c r="F540" s="199" t="s">
        <v>17</v>
      </c>
      <c r="G540" s="272"/>
      <c r="H540" s="272"/>
      <c r="I540" s="24" t="s">
        <v>18</v>
      </c>
      <c r="J540" s="198" t="s">
        <v>9</v>
      </c>
      <c r="K540" s="25" t="s">
        <v>10</v>
      </c>
      <c r="L540" s="198" t="s">
        <v>11</v>
      </c>
      <c r="M540" s="199" t="s">
        <v>17</v>
      </c>
      <c r="N540" s="178" t="s">
        <v>17</v>
      </c>
    </row>
    <row r="541" spans="1:14" ht="14.25" thickBot="1">
      <c r="A541" s="281"/>
      <c r="B541" s="197" t="s">
        <v>19</v>
      </c>
      <c r="C541" s="31">
        <f t="shared" ref="C541:E552" si="136">C202</f>
        <v>2575.6753159999989</v>
      </c>
      <c r="D541" s="31">
        <f t="shared" si="136"/>
        <v>21462.753132000002</v>
      </c>
      <c r="E541" s="31">
        <f t="shared" si="136"/>
        <v>20164.258893000002</v>
      </c>
      <c r="F541" s="31">
        <f t="shared" ref="F541:F572" si="137">(D541-E541)/E541*100</f>
        <v>6.4395832541644786</v>
      </c>
      <c r="G541" s="31">
        <f t="shared" ref="G541:L552" si="138">G202</f>
        <v>154285</v>
      </c>
      <c r="H541" s="31">
        <f t="shared" si="138"/>
        <v>19192059.808610007</v>
      </c>
      <c r="I541" s="31">
        <f t="shared" si="138"/>
        <v>17922</v>
      </c>
      <c r="J541" s="31">
        <f t="shared" si="138"/>
        <v>2017.1777210000012</v>
      </c>
      <c r="K541" s="31">
        <f t="shared" si="138"/>
        <v>15287.191288000002</v>
      </c>
      <c r="L541" s="31">
        <f t="shared" si="138"/>
        <v>11031.64961</v>
      </c>
      <c r="M541" s="31">
        <f t="shared" ref="M541:M592" si="139">(K541-L541)/L541*100</f>
        <v>38.575750938848039</v>
      </c>
      <c r="N541" s="109">
        <f t="shared" ref="N541:N553" si="140">N202</f>
        <v>54.711172065253031</v>
      </c>
    </row>
    <row r="542" spans="1:14" ht="14.25" thickBot="1">
      <c r="A542" s="281"/>
      <c r="B542" s="197" t="s">
        <v>20</v>
      </c>
      <c r="C542" s="31">
        <f t="shared" si="136"/>
        <v>864.6426670000003</v>
      </c>
      <c r="D542" s="31">
        <f t="shared" si="136"/>
        <v>6899.3405400000011</v>
      </c>
      <c r="E542" s="31">
        <f t="shared" si="136"/>
        <v>6697.1316490000008</v>
      </c>
      <c r="F542" s="31">
        <f t="shared" si="137"/>
        <v>3.0193357633964619</v>
      </c>
      <c r="G542" s="31">
        <f t="shared" si="138"/>
        <v>80142</v>
      </c>
      <c r="H542" s="31">
        <f t="shared" si="138"/>
        <v>1602900</v>
      </c>
      <c r="I542" s="31">
        <f t="shared" si="138"/>
        <v>9731</v>
      </c>
      <c r="J542" s="31">
        <f t="shared" si="138"/>
        <v>890.82562799999982</v>
      </c>
      <c r="K542" s="31">
        <f t="shared" si="138"/>
        <v>6313.0508329999993</v>
      </c>
      <c r="L542" s="31">
        <f t="shared" si="138"/>
        <v>3872.6752040000001</v>
      </c>
      <c r="M542" s="31">
        <f t="shared" si="139"/>
        <v>63.015241414497901</v>
      </c>
      <c r="N542" s="109">
        <f t="shared" si="140"/>
        <v>17.587259430288256</v>
      </c>
    </row>
    <row r="543" spans="1:14" ht="14.25" thickBot="1">
      <c r="A543" s="281"/>
      <c r="B543" s="197" t="s">
        <v>21</v>
      </c>
      <c r="C543" s="31">
        <f t="shared" si="136"/>
        <v>143.51149900000001</v>
      </c>
      <c r="D543" s="31">
        <f t="shared" si="136"/>
        <v>1301.324406</v>
      </c>
      <c r="E543" s="31">
        <f t="shared" si="136"/>
        <v>1117.7202269999998</v>
      </c>
      <c r="F543" s="31">
        <f t="shared" si="137"/>
        <v>16.426666939078324</v>
      </c>
      <c r="G543" s="31">
        <f t="shared" si="138"/>
        <v>2887</v>
      </c>
      <c r="H543" s="31">
        <f t="shared" si="138"/>
        <v>1435493.4399749998</v>
      </c>
      <c r="I543" s="31">
        <f t="shared" si="138"/>
        <v>141</v>
      </c>
      <c r="J543" s="31">
        <f t="shared" si="138"/>
        <v>11.236004999999993</v>
      </c>
      <c r="K543" s="31">
        <f t="shared" si="138"/>
        <v>812.547864</v>
      </c>
      <c r="L543" s="31">
        <f t="shared" si="138"/>
        <v>760.23073299999999</v>
      </c>
      <c r="M543" s="31">
        <f t="shared" si="139"/>
        <v>6.8817437560762249</v>
      </c>
      <c r="N543" s="109">
        <f t="shared" si="140"/>
        <v>3.3172344224202859</v>
      </c>
    </row>
    <row r="544" spans="1:14" ht="14.25" thickBot="1">
      <c r="A544" s="281"/>
      <c r="B544" s="197" t="s">
        <v>22</v>
      </c>
      <c r="C544" s="31">
        <f t="shared" si="136"/>
        <v>63.924120999999992</v>
      </c>
      <c r="D544" s="31">
        <f t="shared" si="136"/>
        <v>679.35857599999986</v>
      </c>
      <c r="E544" s="31">
        <f t="shared" si="136"/>
        <v>289.22683700000005</v>
      </c>
      <c r="F544" s="31">
        <f t="shared" si="137"/>
        <v>134.88780745474173</v>
      </c>
      <c r="G544" s="31">
        <f t="shared" si="138"/>
        <v>50363</v>
      </c>
      <c r="H544" s="31">
        <f t="shared" si="138"/>
        <v>717679.7149999995</v>
      </c>
      <c r="I544" s="31">
        <f t="shared" si="138"/>
        <v>552</v>
      </c>
      <c r="J544" s="31">
        <f t="shared" si="138"/>
        <v>5.563800000000005</v>
      </c>
      <c r="K544" s="31">
        <f t="shared" si="138"/>
        <v>71.644109</v>
      </c>
      <c r="L544" s="31">
        <f t="shared" si="138"/>
        <v>131.20052000000001</v>
      </c>
      <c r="M544" s="31">
        <f t="shared" si="139"/>
        <v>-45.393426032152931</v>
      </c>
      <c r="N544" s="109">
        <f t="shared" si="140"/>
        <v>1.7317677614306015</v>
      </c>
    </row>
    <row r="545" spans="1:14" ht="14.25" thickBot="1">
      <c r="A545" s="281"/>
      <c r="B545" s="197" t="s">
        <v>23</v>
      </c>
      <c r="C545" s="31">
        <f t="shared" si="136"/>
        <v>8.1266838200000002</v>
      </c>
      <c r="D545" s="31">
        <f t="shared" si="136"/>
        <v>65.67343932</v>
      </c>
      <c r="E545" s="31">
        <f t="shared" si="136"/>
        <v>91.672202929999983</v>
      </c>
      <c r="F545" s="31">
        <f t="shared" si="137"/>
        <v>-28.360574720618846</v>
      </c>
      <c r="G545" s="31">
        <f t="shared" si="138"/>
        <v>1665</v>
      </c>
      <c r="H545" s="31">
        <f t="shared" si="138"/>
        <v>273634.83690433996</v>
      </c>
      <c r="I545" s="31">
        <f t="shared" si="138"/>
        <v>17</v>
      </c>
      <c r="J545" s="31">
        <f t="shared" si="138"/>
        <v>6.848645000000003</v>
      </c>
      <c r="K545" s="31">
        <f t="shared" si="138"/>
        <v>20.420000000000002</v>
      </c>
      <c r="L545" s="31">
        <f t="shared" si="138"/>
        <v>49.134644999999999</v>
      </c>
      <c r="M545" s="31">
        <f t="shared" si="139"/>
        <v>-58.440729550401748</v>
      </c>
      <c r="N545" s="109">
        <f t="shared" si="140"/>
        <v>0.16740959636703676</v>
      </c>
    </row>
    <row r="546" spans="1:14" ht="14.25" thickBot="1">
      <c r="A546" s="281"/>
      <c r="B546" s="197" t="s">
        <v>24</v>
      </c>
      <c r="C546" s="31">
        <f t="shared" si="136"/>
        <v>1351.8539529999996</v>
      </c>
      <c r="D546" s="31">
        <f t="shared" si="136"/>
        <v>5034.5952019999995</v>
      </c>
      <c r="E546" s="31">
        <f t="shared" si="136"/>
        <v>4035.2855740000005</v>
      </c>
      <c r="F546" s="31">
        <f t="shared" si="137"/>
        <v>24.764285195543856</v>
      </c>
      <c r="G546" s="31">
        <f t="shared" si="138"/>
        <v>9161</v>
      </c>
      <c r="H546" s="31">
        <f t="shared" si="138"/>
        <v>2978655.1250339989</v>
      </c>
      <c r="I546" s="31">
        <f t="shared" si="138"/>
        <v>531</v>
      </c>
      <c r="J546" s="31">
        <f t="shared" si="138"/>
        <v>65.23908299999998</v>
      </c>
      <c r="K546" s="31">
        <f t="shared" si="138"/>
        <v>1054.9470879999999</v>
      </c>
      <c r="L546" s="31">
        <f t="shared" si="138"/>
        <v>1807.334425</v>
      </c>
      <c r="M546" s="31">
        <f t="shared" si="139"/>
        <v>-41.629668897608703</v>
      </c>
      <c r="N546" s="109">
        <f t="shared" si="140"/>
        <v>12.83379642310836</v>
      </c>
    </row>
    <row r="547" spans="1:14" ht="14.25" thickBot="1">
      <c r="A547" s="281"/>
      <c r="B547" s="197" t="s">
        <v>25</v>
      </c>
      <c r="C547" s="31">
        <f t="shared" si="136"/>
        <v>41.849761999999551</v>
      </c>
      <c r="D547" s="31">
        <f t="shared" si="136"/>
        <v>8242.5572209999991</v>
      </c>
      <c r="E547" s="31">
        <f t="shared" si="136"/>
        <v>6753.1780480000007</v>
      </c>
      <c r="F547" s="31">
        <f t="shared" si="137"/>
        <v>22.054492898215354</v>
      </c>
      <c r="G547" s="31">
        <f t="shared" si="138"/>
        <v>2730</v>
      </c>
      <c r="H547" s="31">
        <f t="shared" si="138"/>
        <v>169469.18452000001</v>
      </c>
      <c r="I547" s="31">
        <f t="shared" si="138"/>
        <v>2383</v>
      </c>
      <c r="J547" s="31">
        <f t="shared" si="138"/>
        <v>101.9297179999998</v>
      </c>
      <c r="K547" s="31">
        <f t="shared" si="138"/>
        <v>3625.9862729999995</v>
      </c>
      <c r="L547" s="31">
        <f t="shared" si="138"/>
        <v>2170.6590630000001</v>
      </c>
      <c r="M547" s="31">
        <f t="shared" si="139"/>
        <v>67.045407305403231</v>
      </c>
      <c r="N547" s="109">
        <f t="shared" si="140"/>
        <v>21.011282364491429</v>
      </c>
    </row>
    <row r="548" spans="1:14" ht="14.25" thickBot="1">
      <c r="A548" s="281"/>
      <c r="B548" s="197" t="s">
        <v>26</v>
      </c>
      <c r="C548" s="31">
        <f t="shared" si="136"/>
        <v>367.03129800000062</v>
      </c>
      <c r="D548" s="31">
        <f t="shared" si="136"/>
        <v>2093.504711000001</v>
      </c>
      <c r="E548" s="31">
        <f t="shared" si="136"/>
        <v>2300.5945369999995</v>
      </c>
      <c r="F548" s="31">
        <f t="shared" si="137"/>
        <v>-9.0015786210657502</v>
      </c>
      <c r="G548" s="31">
        <f t="shared" si="138"/>
        <v>132934</v>
      </c>
      <c r="H548" s="31">
        <f t="shared" si="138"/>
        <v>25457441.215063769</v>
      </c>
      <c r="I548" s="31">
        <f t="shared" si="138"/>
        <v>7777</v>
      </c>
      <c r="J548" s="31">
        <f t="shared" si="138"/>
        <v>157.89955899999995</v>
      </c>
      <c r="K548" s="31">
        <f t="shared" si="138"/>
        <v>802.92359300000021</v>
      </c>
      <c r="L548" s="31">
        <f t="shared" si="138"/>
        <v>551.61593100000005</v>
      </c>
      <c r="M548" s="31">
        <f t="shared" si="139"/>
        <v>45.558448891136209</v>
      </c>
      <c r="N548" s="109">
        <f t="shared" si="140"/>
        <v>5.3365985136439802</v>
      </c>
    </row>
    <row r="549" spans="1:14" ht="14.25" thickBot="1">
      <c r="A549" s="281"/>
      <c r="B549" s="197" t="s">
        <v>27</v>
      </c>
      <c r="C549" s="31">
        <f t="shared" si="136"/>
        <v>18.690636000000001</v>
      </c>
      <c r="D549" s="31">
        <f t="shared" si="136"/>
        <v>349.42969400000004</v>
      </c>
      <c r="E549" s="31">
        <f t="shared" si="136"/>
        <v>295.332607</v>
      </c>
      <c r="F549" s="31">
        <f t="shared" si="137"/>
        <v>18.317343130350672</v>
      </c>
      <c r="G549" s="31">
        <f t="shared" si="138"/>
        <v>195</v>
      </c>
      <c r="H549" s="31">
        <f t="shared" si="138"/>
        <v>125138.14964600001</v>
      </c>
      <c r="I549" s="31">
        <f t="shared" si="138"/>
        <v>2</v>
      </c>
      <c r="J549" s="31">
        <f t="shared" si="138"/>
        <v>0</v>
      </c>
      <c r="K549" s="31">
        <f t="shared" si="138"/>
        <v>1.280886</v>
      </c>
      <c r="L549" s="31">
        <f t="shared" si="138"/>
        <v>0.42304000000000003</v>
      </c>
      <c r="M549" s="31">
        <f t="shared" si="139"/>
        <v>202.78129727685322</v>
      </c>
      <c r="N549" s="109">
        <f t="shared" si="140"/>
        <v>0.89073885328527935</v>
      </c>
    </row>
    <row r="550" spans="1:14" ht="14.25" thickBot="1">
      <c r="A550" s="281"/>
      <c r="B550" s="14" t="s">
        <v>28</v>
      </c>
      <c r="C550" s="31">
        <f t="shared" si="136"/>
        <v>3.1649999999956435E-3</v>
      </c>
      <c r="D550" s="31">
        <f t="shared" si="136"/>
        <v>182.65</v>
      </c>
      <c r="E550" s="31">
        <f t="shared" si="136"/>
        <v>122.61318799999999</v>
      </c>
      <c r="F550" s="31">
        <f t="shared" si="137"/>
        <v>48.964400142666555</v>
      </c>
      <c r="G550" s="31">
        <f t="shared" si="138"/>
        <v>55</v>
      </c>
      <c r="H550" s="31">
        <f t="shared" si="138"/>
        <v>36932.379999999997</v>
      </c>
      <c r="I550" s="31">
        <f t="shared" si="138"/>
        <v>0</v>
      </c>
      <c r="J550" s="31">
        <f t="shared" si="138"/>
        <v>0</v>
      </c>
      <c r="K550" s="31">
        <f t="shared" si="138"/>
        <v>0</v>
      </c>
      <c r="L550" s="31">
        <f t="shared" si="138"/>
        <v>0</v>
      </c>
      <c r="M550" s="31" t="e">
        <f t="shared" si="139"/>
        <v>#DIV/0!</v>
      </c>
      <c r="N550" s="109">
        <f t="shared" si="140"/>
        <v>0.46559709820355522</v>
      </c>
    </row>
    <row r="551" spans="1:14" ht="14.25" thickBot="1">
      <c r="A551" s="281"/>
      <c r="B551" s="14" t="s">
        <v>29</v>
      </c>
      <c r="C551" s="31">
        <f t="shared" si="136"/>
        <v>16.736136999999999</v>
      </c>
      <c r="D551" s="31">
        <f t="shared" si="136"/>
        <v>89.337203000000017</v>
      </c>
      <c r="E551" s="31">
        <f t="shared" si="136"/>
        <v>54.201875000000001</v>
      </c>
      <c r="F551" s="31">
        <f t="shared" si="137"/>
        <v>64.823085917230756</v>
      </c>
      <c r="G551" s="31">
        <f t="shared" si="138"/>
        <v>47</v>
      </c>
      <c r="H551" s="31">
        <f t="shared" si="138"/>
        <v>39803.604377000003</v>
      </c>
      <c r="I551" s="31">
        <f t="shared" si="138"/>
        <v>2</v>
      </c>
      <c r="J551" s="31">
        <f t="shared" si="138"/>
        <v>0</v>
      </c>
      <c r="K551" s="31">
        <f t="shared" si="138"/>
        <v>1.048</v>
      </c>
      <c r="L551" s="31">
        <f t="shared" si="138"/>
        <v>0.42304000000000003</v>
      </c>
      <c r="M551" s="31">
        <f t="shared" si="139"/>
        <v>147.7307110438729</v>
      </c>
      <c r="N551" s="109">
        <f t="shared" si="140"/>
        <v>0.22773141241950154</v>
      </c>
    </row>
    <row r="552" spans="1:14" ht="14.25" thickBot="1">
      <c r="A552" s="281"/>
      <c r="B552" s="14" t="s">
        <v>30</v>
      </c>
      <c r="C552" s="31">
        <f t="shared" si="136"/>
        <v>1.9552459999999949</v>
      </c>
      <c r="D552" s="31">
        <f t="shared" si="136"/>
        <v>75.623366000000004</v>
      </c>
      <c r="E552" s="31">
        <f t="shared" si="136"/>
        <v>115.99017599999999</v>
      </c>
      <c r="F552" s="31">
        <f t="shared" si="137"/>
        <v>-34.801921500662253</v>
      </c>
      <c r="G552" s="31">
        <f t="shared" si="138"/>
        <v>107</v>
      </c>
      <c r="H552" s="31">
        <f t="shared" si="138"/>
        <v>47293.445311999996</v>
      </c>
      <c r="I552" s="31">
        <f t="shared" si="138"/>
        <v>0</v>
      </c>
      <c r="J552" s="31">
        <f t="shared" si="138"/>
        <v>0</v>
      </c>
      <c r="K552" s="31">
        <f t="shared" si="138"/>
        <v>0.23288600000000001</v>
      </c>
      <c r="L552" s="31">
        <f t="shared" si="138"/>
        <v>0</v>
      </c>
      <c r="M552" s="31" t="e">
        <f t="shared" si="139"/>
        <v>#DIV/0!</v>
      </c>
      <c r="N552" s="109">
        <f t="shared" si="140"/>
        <v>0.19277317145351983</v>
      </c>
    </row>
    <row r="553" spans="1:14" ht="14.25" thickBot="1">
      <c r="A553" s="281"/>
      <c r="B553" s="35" t="s">
        <v>31</v>
      </c>
      <c r="C553" s="36">
        <f t="shared" ref="C553:L553" si="141">C541+C543+C544+C545+C546+C547+C548+C549</f>
        <v>4570.6632688199998</v>
      </c>
      <c r="D553" s="36">
        <f t="shared" si="141"/>
        <v>39229.196381319998</v>
      </c>
      <c r="E553" s="36">
        <f t="shared" si="141"/>
        <v>35047.268925930002</v>
      </c>
      <c r="F553" s="36">
        <f t="shared" si="137"/>
        <v>11.932249169623494</v>
      </c>
      <c r="G553" s="36">
        <f t="shared" si="141"/>
        <v>354220</v>
      </c>
      <c r="H553" s="36">
        <f t="shared" si="141"/>
        <v>50349571.474753112</v>
      </c>
      <c r="I553" s="36">
        <f t="shared" si="141"/>
        <v>29325</v>
      </c>
      <c r="J553" s="36">
        <f t="shared" si="141"/>
        <v>2365.8945310000008</v>
      </c>
      <c r="K553" s="36">
        <f t="shared" si="141"/>
        <v>21676.941101</v>
      </c>
      <c r="L553" s="36">
        <f t="shared" si="141"/>
        <v>16502.247967000003</v>
      </c>
      <c r="M553" s="36">
        <f t="shared" si="139"/>
        <v>31.357504409992949</v>
      </c>
      <c r="N553" s="115">
        <f t="shared" si="140"/>
        <v>100</v>
      </c>
    </row>
    <row r="554" spans="1:14" ht="14.25" thickBot="1">
      <c r="A554" s="281" t="s">
        <v>69</v>
      </c>
      <c r="B554" s="197" t="s">
        <v>19</v>
      </c>
      <c r="C554" s="31">
        <f t="shared" ref="C554:L565" si="142">C394</f>
        <v>1270.8379750000004</v>
      </c>
      <c r="D554" s="31">
        <f t="shared" si="142"/>
        <v>11267.923650000001</v>
      </c>
      <c r="E554" s="31">
        <f t="shared" si="142"/>
        <v>9876.2473859999991</v>
      </c>
      <c r="F554" s="31">
        <f t="shared" si="137"/>
        <v>14.091144233312361</v>
      </c>
      <c r="G554" s="31">
        <f t="shared" si="142"/>
        <v>82421</v>
      </c>
      <c r="H554" s="31">
        <f t="shared" si="142"/>
        <v>10861795.793309003</v>
      </c>
      <c r="I554" s="31">
        <f t="shared" si="142"/>
        <v>7865</v>
      </c>
      <c r="J554" s="31">
        <f t="shared" si="142"/>
        <v>742.45971100000008</v>
      </c>
      <c r="K554" s="31">
        <f t="shared" si="142"/>
        <v>5821.4325389999985</v>
      </c>
      <c r="L554" s="31">
        <f t="shared" si="142"/>
        <v>4009.9928659999991</v>
      </c>
      <c r="M554" s="31">
        <f t="shared" si="139"/>
        <v>45.173139542438271</v>
      </c>
      <c r="N554" s="113">
        <f t="shared" ref="N554:N566" si="143">N394</f>
        <v>52.570504366048709</v>
      </c>
    </row>
    <row r="555" spans="1:14" ht="14.25" thickBot="1">
      <c r="A555" s="281"/>
      <c r="B555" s="197" t="s">
        <v>20</v>
      </c>
      <c r="C555" s="31">
        <f t="shared" si="142"/>
        <v>417.89837199999988</v>
      </c>
      <c r="D555" s="31">
        <f t="shared" si="142"/>
        <v>3583.2877709999998</v>
      </c>
      <c r="E555" s="31">
        <f t="shared" si="142"/>
        <v>3432.1783720000003</v>
      </c>
      <c r="F555" s="31">
        <f t="shared" si="137"/>
        <v>4.40272569260277</v>
      </c>
      <c r="G555" s="31">
        <f t="shared" si="142"/>
        <v>42829</v>
      </c>
      <c r="H555" s="31">
        <f t="shared" si="142"/>
        <v>852660</v>
      </c>
      <c r="I555" s="31">
        <f t="shared" si="142"/>
        <v>4355</v>
      </c>
      <c r="J555" s="31">
        <f t="shared" si="142"/>
        <v>281.23273099999989</v>
      </c>
      <c r="K555" s="31">
        <f t="shared" si="142"/>
        <v>2173.1143399999996</v>
      </c>
      <c r="L555" s="31">
        <f t="shared" si="142"/>
        <v>1434.2668879999999</v>
      </c>
      <c r="M555" s="31">
        <f t="shared" si="139"/>
        <v>51.513944732439484</v>
      </c>
      <c r="N555" s="109">
        <f t="shared" si="143"/>
        <v>16.71783118712953</v>
      </c>
    </row>
    <row r="556" spans="1:14" ht="14.25" thickBot="1">
      <c r="A556" s="281"/>
      <c r="B556" s="197" t="s">
        <v>21</v>
      </c>
      <c r="C556" s="31">
        <f t="shared" si="142"/>
        <v>4.1065040000000117</v>
      </c>
      <c r="D556" s="31">
        <f t="shared" si="142"/>
        <v>335.46687999999995</v>
      </c>
      <c r="E556" s="31">
        <f t="shared" si="142"/>
        <v>254.29865800000002</v>
      </c>
      <c r="F556" s="31">
        <f t="shared" si="137"/>
        <v>31.918462581898453</v>
      </c>
      <c r="G556" s="31">
        <f t="shared" si="142"/>
        <v>1053</v>
      </c>
      <c r="H556" s="31">
        <f t="shared" si="142"/>
        <v>330421.30417899991</v>
      </c>
      <c r="I556" s="31">
        <f t="shared" si="142"/>
        <v>28</v>
      </c>
      <c r="J556" s="31">
        <f t="shared" si="142"/>
        <v>1</v>
      </c>
      <c r="K556" s="31">
        <f t="shared" si="142"/>
        <v>32.930199999999999</v>
      </c>
      <c r="L556" s="31">
        <f t="shared" si="142"/>
        <v>35.747689000000001</v>
      </c>
      <c r="M556" s="31">
        <f t="shared" si="139"/>
        <v>-7.8815976048130034</v>
      </c>
      <c r="N556" s="109">
        <f t="shared" si="143"/>
        <v>1.5651209244486435</v>
      </c>
    </row>
    <row r="557" spans="1:14" ht="14.25" thickBot="1">
      <c r="A557" s="281"/>
      <c r="B557" s="197" t="s">
        <v>22</v>
      </c>
      <c r="C557" s="31">
        <f t="shared" si="142"/>
        <v>34.866040999999974</v>
      </c>
      <c r="D557" s="31">
        <f t="shared" si="142"/>
        <v>405.75643000000002</v>
      </c>
      <c r="E557" s="31">
        <f t="shared" si="142"/>
        <v>233.92238599999996</v>
      </c>
      <c r="F557" s="31">
        <f t="shared" si="137"/>
        <v>73.457716868534376</v>
      </c>
      <c r="G557" s="31">
        <f t="shared" si="142"/>
        <v>25017</v>
      </c>
      <c r="H557" s="31">
        <f t="shared" si="142"/>
        <v>581395.45162399998</v>
      </c>
      <c r="I557" s="31">
        <f t="shared" si="142"/>
        <v>159</v>
      </c>
      <c r="J557" s="31">
        <f t="shared" si="142"/>
        <v>7.9620999999999986</v>
      </c>
      <c r="K557" s="31">
        <f t="shared" si="142"/>
        <v>36.460129999999999</v>
      </c>
      <c r="L557" s="31">
        <f t="shared" si="142"/>
        <v>51.466350000000006</v>
      </c>
      <c r="M557" s="31">
        <f t="shared" si="139"/>
        <v>-29.157342613183186</v>
      </c>
      <c r="N557" s="109">
        <f t="shared" si="143"/>
        <v>1.8930568610009473</v>
      </c>
    </row>
    <row r="558" spans="1:14" ht="14.25" thickBot="1">
      <c r="A558" s="281"/>
      <c r="B558" s="197" t="s">
        <v>23</v>
      </c>
      <c r="C558" s="31">
        <f t="shared" si="142"/>
        <v>2.898755999999997</v>
      </c>
      <c r="D558" s="31">
        <f t="shared" si="142"/>
        <v>63.928869000000006</v>
      </c>
      <c r="E558" s="31">
        <f t="shared" si="142"/>
        <v>55.077348999999998</v>
      </c>
      <c r="F558" s="31">
        <f t="shared" si="137"/>
        <v>16.071071249271654</v>
      </c>
      <c r="G558" s="31">
        <f t="shared" si="142"/>
        <v>485</v>
      </c>
      <c r="H558" s="31">
        <f t="shared" si="142"/>
        <v>293589.64999999991</v>
      </c>
      <c r="I558" s="31">
        <f t="shared" si="142"/>
        <v>3</v>
      </c>
      <c r="J558" s="31">
        <f t="shared" si="142"/>
        <v>0</v>
      </c>
      <c r="K558" s="31">
        <f t="shared" si="142"/>
        <v>0</v>
      </c>
      <c r="L558" s="31">
        <f t="shared" si="142"/>
        <v>0</v>
      </c>
      <c r="M558" s="31" t="e">
        <f t="shared" si="139"/>
        <v>#DIV/0!</v>
      </c>
      <c r="N558" s="109">
        <f t="shared" si="143"/>
        <v>0.29826017563413787</v>
      </c>
    </row>
    <row r="559" spans="1:14" ht="14.25" thickBot="1">
      <c r="A559" s="281"/>
      <c r="B559" s="197" t="s">
        <v>24</v>
      </c>
      <c r="C559" s="31">
        <f t="shared" si="142"/>
        <v>191.6708779999999</v>
      </c>
      <c r="D559" s="31">
        <f t="shared" si="142"/>
        <v>1185.0773635</v>
      </c>
      <c r="E559" s="31">
        <f t="shared" si="142"/>
        <v>912.43928800000003</v>
      </c>
      <c r="F559" s="31">
        <f t="shared" si="137"/>
        <v>29.880133296057721</v>
      </c>
      <c r="G559" s="31">
        <f t="shared" si="142"/>
        <v>14083</v>
      </c>
      <c r="H559" s="31">
        <f t="shared" si="142"/>
        <v>1772254.9503589997</v>
      </c>
      <c r="I559" s="31">
        <f t="shared" si="142"/>
        <v>400</v>
      </c>
      <c r="J559" s="31">
        <f t="shared" si="142"/>
        <v>84.037701999999996</v>
      </c>
      <c r="K559" s="31">
        <f t="shared" si="142"/>
        <v>656.72304899999995</v>
      </c>
      <c r="L559" s="31">
        <f t="shared" si="142"/>
        <v>284.056195</v>
      </c>
      <c r="M559" s="31">
        <f t="shared" si="139"/>
        <v>131.19476376848601</v>
      </c>
      <c r="N559" s="109">
        <f t="shared" si="143"/>
        <v>5.528979131126988</v>
      </c>
    </row>
    <row r="560" spans="1:14" ht="14.25" thickBot="1">
      <c r="A560" s="281"/>
      <c r="B560" s="197" t="s">
        <v>25</v>
      </c>
      <c r="C560" s="31">
        <f t="shared" si="142"/>
        <v>318.43997899999994</v>
      </c>
      <c r="D560" s="31">
        <f t="shared" si="142"/>
        <v>6646.2237430000005</v>
      </c>
      <c r="E560" s="31">
        <f t="shared" si="142"/>
        <v>5238.9604900000004</v>
      </c>
      <c r="F560" s="31">
        <f t="shared" si="137"/>
        <v>26.861497728149502</v>
      </c>
      <c r="G560" s="31">
        <f t="shared" si="142"/>
        <v>1394</v>
      </c>
      <c r="H560" s="31">
        <f t="shared" si="142"/>
        <v>327353.22109599994</v>
      </c>
      <c r="I560" s="31">
        <f t="shared" si="142"/>
        <v>2249</v>
      </c>
      <c r="J560" s="31">
        <f t="shared" si="142"/>
        <v>357.22464400000001</v>
      </c>
      <c r="K560" s="31">
        <f t="shared" si="142"/>
        <v>1563.653219</v>
      </c>
      <c r="L560" s="31">
        <f t="shared" si="142"/>
        <v>798.76782500000002</v>
      </c>
      <c r="M560" s="31">
        <f t="shared" si="139"/>
        <v>95.758162767760453</v>
      </c>
      <c r="N560" s="109">
        <f t="shared" si="143"/>
        <v>31.007960752300455</v>
      </c>
    </row>
    <row r="561" spans="1:14" ht="14.25" thickBot="1">
      <c r="A561" s="281"/>
      <c r="B561" s="197" t="s">
        <v>26</v>
      </c>
      <c r="C561" s="31">
        <f t="shared" si="142"/>
        <v>313.33966100000004</v>
      </c>
      <c r="D561" s="31">
        <f t="shared" si="142"/>
        <v>1506.5725790000001</v>
      </c>
      <c r="E561" s="31">
        <f t="shared" si="142"/>
        <v>1496.2399100000002</v>
      </c>
      <c r="F561" s="31">
        <f t="shared" si="137"/>
        <v>0.69057568448363971</v>
      </c>
      <c r="G561" s="31">
        <f t="shared" si="142"/>
        <v>132175</v>
      </c>
      <c r="H561" s="31">
        <f t="shared" si="142"/>
        <v>15280627.73357637</v>
      </c>
      <c r="I561" s="31">
        <f t="shared" si="142"/>
        <v>6597</v>
      </c>
      <c r="J561" s="31">
        <f t="shared" si="142"/>
        <v>44.328975999999997</v>
      </c>
      <c r="K561" s="31">
        <f t="shared" si="142"/>
        <v>410.00190199999997</v>
      </c>
      <c r="L561" s="31">
        <f t="shared" si="142"/>
        <v>405.70701200000002</v>
      </c>
      <c r="M561" s="31">
        <f t="shared" si="139"/>
        <v>1.0586186269809781</v>
      </c>
      <c r="N561" s="109">
        <f t="shared" si="143"/>
        <v>7.0289152466957621</v>
      </c>
    </row>
    <row r="562" spans="1:14" ht="14.25" thickBot="1">
      <c r="A562" s="281"/>
      <c r="B562" s="197" t="s">
        <v>27</v>
      </c>
      <c r="C562" s="31">
        <f t="shared" si="142"/>
        <v>4.6049339999999992</v>
      </c>
      <c r="D562" s="31">
        <f t="shared" si="142"/>
        <v>22.977714999999996</v>
      </c>
      <c r="E562" s="31">
        <f t="shared" si="142"/>
        <v>43.564700999999999</v>
      </c>
      <c r="F562" s="31">
        <f t="shared" si="137"/>
        <v>-47.256116827245073</v>
      </c>
      <c r="G562" s="31">
        <f t="shared" si="142"/>
        <v>19</v>
      </c>
      <c r="H562" s="31">
        <f t="shared" si="142"/>
        <v>6792.3638449999999</v>
      </c>
      <c r="I562" s="31">
        <f t="shared" si="142"/>
        <v>0</v>
      </c>
      <c r="J562" s="31">
        <f t="shared" si="142"/>
        <v>0</v>
      </c>
      <c r="K562" s="31">
        <f t="shared" si="142"/>
        <v>0</v>
      </c>
      <c r="L562" s="31">
        <f t="shared" si="142"/>
        <v>0</v>
      </c>
      <c r="M562" s="31" t="e">
        <f t="shared" si="139"/>
        <v>#DIV/0!</v>
      </c>
      <c r="N562" s="109">
        <f t="shared" si="143"/>
        <v>0.10720254274436113</v>
      </c>
    </row>
    <row r="563" spans="1:14" ht="14.25" thickBot="1">
      <c r="A563" s="281"/>
      <c r="B563" s="14" t="s">
        <v>28</v>
      </c>
      <c r="C563" s="31">
        <f t="shared" si="142"/>
        <v>0</v>
      </c>
      <c r="D563" s="31">
        <f t="shared" si="142"/>
        <v>0</v>
      </c>
      <c r="E563" s="31">
        <f t="shared" si="142"/>
        <v>0</v>
      </c>
      <c r="F563" s="31" t="e">
        <f t="shared" si="137"/>
        <v>#DIV/0!</v>
      </c>
      <c r="G563" s="31">
        <f t="shared" si="142"/>
        <v>0</v>
      </c>
      <c r="H563" s="31">
        <f t="shared" si="142"/>
        <v>0</v>
      </c>
      <c r="I563" s="31">
        <f t="shared" si="142"/>
        <v>0</v>
      </c>
      <c r="J563" s="31">
        <f t="shared" si="142"/>
        <v>0</v>
      </c>
      <c r="K563" s="31">
        <f t="shared" si="142"/>
        <v>0</v>
      </c>
      <c r="L563" s="31">
        <f t="shared" si="142"/>
        <v>0</v>
      </c>
      <c r="M563" s="31" t="e">
        <f t="shared" si="139"/>
        <v>#DIV/0!</v>
      </c>
      <c r="N563" s="109">
        <f t="shared" si="143"/>
        <v>0</v>
      </c>
    </row>
    <row r="564" spans="1:14" ht="14.25" thickBot="1">
      <c r="A564" s="281"/>
      <c r="B564" s="14" t="s">
        <v>29</v>
      </c>
      <c r="C564" s="31">
        <f t="shared" si="142"/>
        <v>0</v>
      </c>
      <c r="D564" s="31">
        <f t="shared" si="142"/>
        <v>7.8750939999999998</v>
      </c>
      <c r="E564" s="31">
        <f t="shared" si="142"/>
        <v>7.2672789999999994</v>
      </c>
      <c r="F564" s="31">
        <f t="shared" si="137"/>
        <v>8.363721827660676</v>
      </c>
      <c r="G564" s="31">
        <f t="shared" si="142"/>
        <v>4</v>
      </c>
      <c r="H564" s="31">
        <f t="shared" si="142"/>
        <v>3033.21</v>
      </c>
      <c r="I564" s="31">
        <f t="shared" si="142"/>
        <v>0</v>
      </c>
      <c r="J564" s="31">
        <f t="shared" si="142"/>
        <v>0</v>
      </c>
      <c r="K564" s="31">
        <f t="shared" si="142"/>
        <v>0</v>
      </c>
      <c r="L564" s="31">
        <f t="shared" si="142"/>
        <v>0</v>
      </c>
      <c r="M564" s="31" t="e">
        <f t="shared" si="139"/>
        <v>#DIV/0!</v>
      </c>
      <c r="N564" s="109">
        <f t="shared" si="143"/>
        <v>3.6741255653613157E-2</v>
      </c>
    </row>
    <row r="565" spans="1:14" ht="14.25" thickBot="1">
      <c r="A565" s="281"/>
      <c r="B565" s="14" t="s">
        <v>30</v>
      </c>
      <c r="C565" s="31">
        <f t="shared" si="142"/>
        <v>4.2992740000000005</v>
      </c>
      <c r="D565" s="31">
        <f t="shared" si="142"/>
        <v>14.731506999999999</v>
      </c>
      <c r="E565" s="31">
        <f t="shared" si="142"/>
        <v>36.297421999999997</v>
      </c>
      <c r="F565" s="31">
        <f t="shared" si="137"/>
        <v>-59.414453731727832</v>
      </c>
      <c r="G565" s="31">
        <f t="shared" si="142"/>
        <v>13</v>
      </c>
      <c r="H565" s="31">
        <f t="shared" si="142"/>
        <v>3393.5938450000003</v>
      </c>
      <c r="I565" s="31">
        <f t="shared" si="142"/>
        <v>0</v>
      </c>
      <c r="J565" s="31">
        <f t="shared" si="142"/>
        <v>0</v>
      </c>
      <c r="K565" s="31">
        <f t="shared" si="142"/>
        <v>0</v>
      </c>
      <c r="L565" s="31">
        <f t="shared" si="142"/>
        <v>0</v>
      </c>
      <c r="M565" s="31" t="e">
        <f t="shared" si="139"/>
        <v>#DIV/0!</v>
      </c>
      <c r="N565" s="109">
        <f t="shared" si="143"/>
        <v>6.8729854507132454E-2</v>
      </c>
    </row>
    <row r="566" spans="1:14" ht="14.25" thickBot="1">
      <c r="A566" s="281"/>
      <c r="B566" s="35" t="s">
        <v>31</v>
      </c>
      <c r="C566" s="36">
        <f t="shared" ref="C566:L566" si="144">C554+C556+C557+C558+C559+C560+C561+C562</f>
        <v>2140.7647280000006</v>
      </c>
      <c r="D566" s="36">
        <f t="shared" si="144"/>
        <v>21433.927229500001</v>
      </c>
      <c r="E566" s="36">
        <f t="shared" si="144"/>
        <v>18110.750167999999</v>
      </c>
      <c r="F566" s="36">
        <f t="shared" si="137"/>
        <v>18.349196088915992</v>
      </c>
      <c r="G566" s="36">
        <f t="shared" si="144"/>
        <v>256647</v>
      </c>
      <c r="H566" s="36">
        <f t="shared" si="144"/>
        <v>29454230.467988372</v>
      </c>
      <c r="I566" s="36">
        <f t="shared" si="144"/>
        <v>17301</v>
      </c>
      <c r="J566" s="36">
        <f t="shared" si="144"/>
        <v>1237.0131330000002</v>
      </c>
      <c r="K566" s="36">
        <f t="shared" si="144"/>
        <v>8521.2010389999996</v>
      </c>
      <c r="L566" s="36">
        <f t="shared" si="144"/>
        <v>5585.737936999999</v>
      </c>
      <c r="M566" s="36">
        <f t="shared" si="139"/>
        <v>52.552825340327111</v>
      </c>
      <c r="N566" s="115">
        <f t="shared" si="143"/>
        <v>100</v>
      </c>
    </row>
    <row r="567" spans="1:14">
      <c r="A567" s="231" t="s">
        <v>70</v>
      </c>
      <c r="B567" s="197" t="s">
        <v>19</v>
      </c>
      <c r="C567" s="31">
        <f t="shared" ref="C567:L578" si="145">C519</f>
        <v>953.61742599999968</v>
      </c>
      <c r="D567" s="31">
        <f t="shared" si="145"/>
        <v>7775.052874</v>
      </c>
      <c r="E567" s="31">
        <f t="shared" si="145"/>
        <v>7232.0485719999997</v>
      </c>
      <c r="F567" s="31">
        <f t="shared" si="137"/>
        <v>7.5083055180564724</v>
      </c>
      <c r="G567" s="31">
        <f t="shared" si="145"/>
        <v>60628</v>
      </c>
      <c r="H567" s="31">
        <f t="shared" si="145"/>
        <v>7865426.7204569979</v>
      </c>
      <c r="I567" s="31">
        <f t="shared" si="145"/>
        <v>5723</v>
      </c>
      <c r="J567" s="31">
        <f t="shared" si="145"/>
        <v>579.64513599999975</v>
      </c>
      <c r="K567" s="31">
        <f t="shared" si="145"/>
        <v>3633.1708829999998</v>
      </c>
      <c r="L567" s="31">
        <f t="shared" si="145"/>
        <v>2784.8779879999997</v>
      </c>
      <c r="M567" s="31">
        <f t="shared" si="139"/>
        <v>30.460684405395217</v>
      </c>
      <c r="N567" s="113">
        <f t="shared" ref="N567:N579" si="146">N519</f>
        <v>45.924638964953544</v>
      </c>
    </row>
    <row r="568" spans="1:14">
      <c r="A568" s="231"/>
      <c r="B568" s="197" t="s">
        <v>20</v>
      </c>
      <c r="C568" s="31">
        <f t="shared" si="145"/>
        <v>340.09891399999992</v>
      </c>
      <c r="D568" s="31">
        <f t="shared" si="145"/>
        <v>2719.0224250000006</v>
      </c>
      <c r="E568" s="31">
        <f t="shared" si="145"/>
        <v>2588.2461270000003</v>
      </c>
      <c r="F568" s="31">
        <f t="shared" si="137"/>
        <v>5.0526994568163879</v>
      </c>
      <c r="G568" s="31">
        <f t="shared" si="145"/>
        <v>33396</v>
      </c>
      <c r="H568" s="31">
        <f t="shared" si="145"/>
        <v>667100</v>
      </c>
      <c r="I568" s="31">
        <f t="shared" si="145"/>
        <v>3329</v>
      </c>
      <c r="J568" s="31">
        <f t="shared" si="145"/>
        <v>279.08290799999997</v>
      </c>
      <c r="K568" s="31">
        <f t="shared" si="145"/>
        <v>1560.8846110000002</v>
      </c>
      <c r="L568" s="31">
        <f t="shared" si="145"/>
        <v>1015.492919</v>
      </c>
      <c r="M568" s="31">
        <f t="shared" si="139"/>
        <v>53.707089610932101</v>
      </c>
      <c r="N568" s="109">
        <f t="shared" si="146"/>
        <v>16.060356788480089</v>
      </c>
    </row>
    <row r="569" spans="1:14">
      <c r="A569" s="231"/>
      <c r="B569" s="197" t="s">
        <v>21</v>
      </c>
      <c r="C569" s="31">
        <f t="shared" si="145"/>
        <v>12.608580000000023</v>
      </c>
      <c r="D569" s="31">
        <f t="shared" si="145"/>
        <v>512.76166699999999</v>
      </c>
      <c r="E569" s="31">
        <f t="shared" si="145"/>
        <v>247.52038899999999</v>
      </c>
      <c r="F569" s="31">
        <f t="shared" si="137"/>
        <v>107.15936536444275</v>
      </c>
      <c r="G569" s="31">
        <f t="shared" si="145"/>
        <v>991</v>
      </c>
      <c r="H569" s="31">
        <f t="shared" si="145"/>
        <v>324036.96082499996</v>
      </c>
      <c r="I569" s="31">
        <f t="shared" si="145"/>
        <v>102</v>
      </c>
      <c r="J569" s="31">
        <f t="shared" si="145"/>
        <v>0.20259499999999406</v>
      </c>
      <c r="K569" s="31">
        <f t="shared" si="145"/>
        <v>129.48546100000002</v>
      </c>
      <c r="L569" s="31">
        <f t="shared" si="145"/>
        <v>55.170159999999996</v>
      </c>
      <c r="M569" s="31">
        <f t="shared" si="139"/>
        <v>134.70198563861337</v>
      </c>
      <c r="N569" s="109">
        <f t="shared" si="146"/>
        <v>3.0287118060366178</v>
      </c>
    </row>
    <row r="570" spans="1:14">
      <c r="A570" s="231"/>
      <c r="B570" s="197" t="s">
        <v>22</v>
      </c>
      <c r="C570" s="31">
        <f t="shared" si="145"/>
        <v>50.18724799999999</v>
      </c>
      <c r="D570" s="31">
        <f t="shared" si="145"/>
        <v>596.98269600000003</v>
      </c>
      <c r="E570" s="31">
        <f t="shared" si="145"/>
        <v>548.82875700000011</v>
      </c>
      <c r="F570" s="31">
        <f t="shared" si="137"/>
        <v>8.7739460416065462</v>
      </c>
      <c r="G570" s="31">
        <f t="shared" si="145"/>
        <v>36386</v>
      </c>
      <c r="H570" s="31">
        <f t="shared" si="145"/>
        <v>918653.04639999999</v>
      </c>
      <c r="I570" s="31">
        <f t="shared" si="145"/>
        <v>1927</v>
      </c>
      <c r="J570" s="31">
        <f t="shared" si="145"/>
        <v>21.020704000000009</v>
      </c>
      <c r="K570" s="31">
        <f t="shared" si="145"/>
        <v>243.89534000000003</v>
      </c>
      <c r="L570" s="31">
        <f t="shared" si="145"/>
        <v>257.93877600000002</v>
      </c>
      <c r="M570" s="31">
        <f t="shared" si="139"/>
        <v>-5.4444842368330013</v>
      </c>
      <c r="N570" s="109">
        <f t="shared" si="146"/>
        <v>3.5261772783314735</v>
      </c>
    </row>
    <row r="571" spans="1:14">
      <c r="A571" s="231"/>
      <c r="B571" s="197" t="s">
        <v>23</v>
      </c>
      <c r="C571" s="31">
        <f t="shared" si="145"/>
        <v>0.37933399999999973</v>
      </c>
      <c r="D571" s="31">
        <f t="shared" si="145"/>
        <v>7.2584090000000003</v>
      </c>
      <c r="E571" s="31">
        <f t="shared" si="145"/>
        <v>16.461653999999999</v>
      </c>
      <c r="F571" s="31">
        <f t="shared" si="137"/>
        <v>-55.907170688923479</v>
      </c>
      <c r="G571" s="31">
        <f t="shared" si="145"/>
        <v>87</v>
      </c>
      <c r="H571" s="31">
        <f t="shared" si="145"/>
        <v>7513.69</v>
      </c>
      <c r="I571" s="31">
        <f t="shared" si="145"/>
        <v>3</v>
      </c>
      <c r="J571" s="31">
        <f t="shared" si="145"/>
        <v>4.4619999999997439E-3</v>
      </c>
      <c r="K571" s="31">
        <f t="shared" si="145"/>
        <v>3.15</v>
      </c>
      <c r="L571" s="31">
        <f t="shared" si="145"/>
        <v>0</v>
      </c>
      <c r="M571" s="31" t="e">
        <f t="shared" si="139"/>
        <v>#DIV/0!</v>
      </c>
      <c r="N571" s="109">
        <f t="shared" si="146"/>
        <v>4.2872996259571104E-2</v>
      </c>
    </row>
    <row r="572" spans="1:14">
      <c r="A572" s="231"/>
      <c r="B572" s="197" t="s">
        <v>24</v>
      </c>
      <c r="C572" s="31">
        <f t="shared" si="145"/>
        <v>92.740652999999995</v>
      </c>
      <c r="D572" s="31">
        <f t="shared" si="145"/>
        <v>613.48402500000009</v>
      </c>
      <c r="E572" s="31">
        <f t="shared" si="145"/>
        <v>957.77880100000004</v>
      </c>
      <c r="F572" s="31">
        <f t="shared" si="137"/>
        <v>-35.947211990965741</v>
      </c>
      <c r="G572" s="31">
        <f t="shared" si="145"/>
        <v>2910</v>
      </c>
      <c r="H572" s="31">
        <f t="shared" si="145"/>
        <v>543898.42889999994</v>
      </c>
      <c r="I572" s="31">
        <f t="shared" si="145"/>
        <v>93</v>
      </c>
      <c r="J572" s="31">
        <f t="shared" si="145"/>
        <v>71.324681999999996</v>
      </c>
      <c r="K572" s="31">
        <f t="shared" si="145"/>
        <v>262.042461</v>
      </c>
      <c r="L572" s="31">
        <f t="shared" si="145"/>
        <v>731.69319300000006</v>
      </c>
      <c r="M572" s="31">
        <f t="shared" si="139"/>
        <v>-64.186839032135154</v>
      </c>
      <c r="N572" s="109">
        <f t="shared" si="146"/>
        <v>3.6236451141195856</v>
      </c>
    </row>
    <row r="573" spans="1:14">
      <c r="A573" s="231"/>
      <c r="B573" s="197" t="s">
        <v>25</v>
      </c>
      <c r="C573" s="31">
        <f t="shared" si="145"/>
        <v>80.806660999999693</v>
      </c>
      <c r="D573" s="31">
        <f t="shared" si="145"/>
        <v>6110.8512850000006</v>
      </c>
      <c r="E573" s="31">
        <f t="shared" si="145"/>
        <v>4528.7223009999998</v>
      </c>
      <c r="F573" s="31">
        <f t="shared" ref="F573:F604" si="147">(D573-E573)/E573*100</f>
        <v>34.935438272526589</v>
      </c>
      <c r="G573" s="31">
        <f t="shared" si="145"/>
        <v>1375</v>
      </c>
      <c r="H573" s="31">
        <f t="shared" si="145"/>
        <v>426600.91167000006</v>
      </c>
      <c r="I573" s="31">
        <f t="shared" si="145"/>
        <v>2874</v>
      </c>
      <c r="J573" s="31">
        <f t="shared" si="145"/>
        <v>218.71325400000001</v>
      </c>
      <c r="K573" s="31">
        <f t="shared" si="145"/>
        <v>1925.3516199999999</v>
      </c>
      <c r="L573" s="31">
        <f t="shared" si="145"/>
        <v>1248.9004460000001</v>
      </c>
      <c r="M573" s="31">
        <f t="shared" si="139"/>
        <v>54.163738684420302</v>
      </c>
      <c r="N573" s="109">
        <f t="shared" si="146"/>
        <v>36.094756341865036</v>
      </c>
    </row>
    <row r="574" spans="1:14">
      <c r="A574" s="231"/>
      <c r="B574" s="197" t="s">
        <v>26</v>
      </c>
      <c r="C574" s="31">
        <f t="shared" si="145"/>
        <v>132.42085600000007</v>
      </c>
      <c r="D574" s="31">
        <f t="shared" si="145"/>
        <v>1230.1731079999997</v>
      </c>
      <c r="E574" s="31">
        <f t="shared" si="145"/>
        <v>1447.4916199999998</v>
      </c>
      <c r="F574" s="31">
        <f t="shared" si="147"/>
        <v>-15.013455621939981</v>
      </c>
      <c r="G574" s="31">
        <f t="shared" si="145"/>
        <v>67968</v>
      </c>
      <c r="H574" s="31">
        <f t="shared" si="145"/>
        <v>10840794.45591617</v>
      </c>
      <c r="I574" s="31">
        <f t="shared" si="145"/>
        <v>6787</v>
      </c>
      <c r="J574" s="31">
        <f t="shared" si="145"/>
        <v>130.77986900000002</v>
      </c>
      <c r="K574" s="31">
        <f t="shared" si="145"/>
        <v>651.30896599999994</v>
      </c>
      <c r="L574" s="31">
        <f t="shared" si="145"/>
        <v>533.91592400000002</v>
      </c>
      <c r="M574" s="31">
        <f t="shared" si="139"/>
        <v>21.987177516735748</v>
      </c>
      <c r="N574" s="109">
        <f t="shared" si="146"/>
        <v>7.2662214347398919</v>
      </c>
    </row>
    <row r="575" spans="1:14">
      <c r="A575" s="231"/>
      <c r="B575" s="197" t="s">
        <v>27</v>
      </c>
      <c r="C575" s="31">
        <f t="shared" si="145"/>
        <v>1.4921069999999999</v>
      </c>
      <c r="D575" s="31">
        <f t="shared" si="145"/>
        <v>83.460971000000001</v>
      </c>
      <c r="E575" s="31">
        <f t="shared" si="145"/>
        <v>26.894745</v>
      </c>
      <c r="F575" s="31">
        <f t="shared" si="147"/>
        <v>210.32445557673068</v>
      </c>
      <c r="G575" s="31">
        <f t="shared" si="145"/>
        <v>24</v>
      </c>
      <c r="H575" s="31">
        <f t="shared" si="145"/>
        <v>37369.536318999999</v>
      </c>
      <c r="I575" s="31">
        <f t="shared" si="145"/>
        <v>0</v>
      </c>
      <c r="J575" s="31">
        <f t="shared" si="145"/>
        <v>0</v>
      </c>
      <c r="K575" s="31">
        <f t="shared" si="145"/>
        <v>0</v>
      </c>
      <c r="L575" s="31">
        <f t="shared" si="145"/>
        <v>0</v>
      </c>
      <c r="M575" s="31" t="e">
        <f t="shared" si="139"/>
        <v>#DIV/0!</v>
      </c>
      <c r="N575" s="109">
        <f t="shared" si="146"/>
        <v>0.49297606369428509</v>
      </c>
    </row>
    <row r="576" spans="1:14">
      <c r="A576" s="231"/>
      <c r="B576" s="14" t="s">
        <v>28</v>
      </c>
      <c r="C576" s="31">
        <f t="shared" si="145"/>
        <v>0</v>
      </c>
      <c r="D576" s="31">
        <f t="shared" si="145"/>
        <v>0</v>
      </c>
      <c r="E576" s="31">
        <f t="shared" si="145"/>
        <v>0</v>
      </c>
      <c r="F576" s="31" t="e">
        <f t="shared" si="147"/>
        <v>#DIV/0!</v>
      </c>
      <c r="G576" s="31">
        <f t="shared" si="145"/>
        <v>0</v>
      </c>
      <c r="H576" s="31">
        <f t="shared" si="145"/>
        <v>0</v>
      </c>
      <c r="I576" s="31">
        <f t="shared" si="145"/>
        <v>0</v>
      </c>
      <c r="J576" s="31">
        <f t="shared" si="145"/>
        <v>0</v>
      </c>
      <c r="K576" s="31">
        <f t="shared" si="145"/>
        <v>0</v>
      </c>
      <c r="L576" s="31">
        <f t="shared" si="145"/>
        <v>0</v>
      </c>
      <c r="M576" s="31" t="e">
        <f t="shared" si="139"/>
        <v>#DIV/0!</v>
      </c>
      <c r="N576" s="109">
        <f t="shared" si="146"/>
        <v>0</v>
      </c>
    </row>
    <row r="577" spans="1:14">
      <c r="A577" s="231"/>
      <c r="B577" s="14" t="s">
        <v>29</v>
      </c>
      <c r="C577" s="31">
        <f t="shared" si="145"/>
        <v>0.56844500000000242</v>
      </c>
      <c r="D577" s="31">
        <f t="shared" si="145"/>
        <v>72.954747999999995</v>
      </c>
      <c r="E577" s="31">
        <f t="shared" si="145"/>
        <v>3.575472</v>
      </c>
      <c r="F577" s="31">
        <f t="shared" si="147"/>
        <v>1940.422858856117</v>
      </c>
      <c r="G577" s="31">
        <f t="shared" si="145"/>
        <v>6</v>
      </c>
      <c r="H577" s="31">
        <f t="shared" si="145"/>
        <v>33743.366319000001</v>
      </c>
      <c r="I577" s="31">
        <f t="shared" si="145"/>
        <v>0</v>
      </c>
      <c r="J577" s="31">
        <f t="shared" si="145"/>
        <v>0</v>
      </c>
      <c r="K577" s="31">
        <f t="shared" si="145"/>
        <v>0</v>
      </c>
      <c r="L577" s="31">
        <f t="shared" si="145"/>
        <v>0</v>
      </c>
      <c r="M577" s="31" t="e">
        <f t="shared" si="139"/>
        <v>#DIV/0!</v>
      </c>
      <c r="N577" s="109">
        <f t="shared" si="146"/>
        <v>0.43091931553071094</v>
      </c>
    </row>
    <row r="578" spans="1:14">
      <c r="A578" s="231"/>
      <c r="B578" s="14" t="s">
        <v>30</v>
      </c>
      <c r="C578" s="31">
        <f t="shared" si="145"/>
        <v>0.74885299999999866</v>
      </c>
      <c r="D578" s="31">
        <f t="shared" si="145"/>
        <v>10.065961</v>
      </c>
      <c r="E578" s="31">
        <f t="shared" si="145"/>
        <v>23.050819000000001</v>
      </c>
      <c r="F578" s="31">
        <f t="shared" si="147"/>
        <v>-56.33143880918071</v>
      </c>
      <c r="G578" s="31">
        <f t="shared" si="145"/>
        <v>14</v>
      </c>
      <c r="H578" s="31">
        <f t="shared" si="145"/>
        <v>3050.96</v>
      </c>
      <c r="I578" s="31">
        <f t="shared" si="145"/>
        <v>0</v>
      </c>
      <c r="J578" s="31">
        <f t="shared" si="145"/>
        <v>0</v>
      </c>
      <c r="K578" s="31">
        <f t="shared" si="145"/>
        <v>0</v>
      </c>
      <c r="L578" s="31">
        <f t="shared" si="145"/>
        <v>0</v>
      </c>
      <c r="M578" s="31" t="e">
        <f t="shared" si="139"/>
        <v>#DIV/0!</v>
      </c>
      <c r="N578" s="109">
        <f t="shared" si="146"/>
        <v>5.9456267661685713E-2</v>
      </c>
    </row>
    <row r="579" spans="1:14" ht="14.25" thickBot="1">
      <c r="A579" s="221"/>
      <c r="B579" s="35" t="s">
        <v>31</v>
      </c>
      <c r="C579" s="36">
        <f t="shared" ref="C579:L579" si="148">C567+C569+C570+C571+C572+C573+C574+C575</f>
        <v>1324.2528649999995</v>
      </c>
      <c r="D579" s="36">
        <f t="shared" si="148"/>
        <v>16930.025034999999</v>
      </c>
      <c r="E579" s="36">
        <f t="shared" si="148"/>
        <v>15005.746838999998</v>
      </c>
      <c r="F579" s="36">
        <f t="shared" si="147"/>
        <v>12.823608292516267</v>
      </c>
      <c r="G579" s="36">
        <f t="shared" si="148"/>
        <v>170369</v>
      </c>
      <c r="H579" s="36">
        <f t="shared" si="148"/>
        <v>20964293.750487167</v>
      </c>
      <c r="I579" s="36">
        <f t="shared" si="148"/>
        <v>17509</v>
      </c>
      <c r="J579" s="36">
        <f t="shared" si="148"/>
        <v>1021.6907019999996</v>
      </c>
      <c r="K579" s="36">
        <f t="shared" si="148"/>
        <v>6848.4047309999996</v>
      </c>
      <c r="L579" s="36">
        <f t="shared" si="148"/>
        <v>5612.4964869999994</v>
      </c>
      <c r="M579" s="36">
        <f t="shared" si="139"/>
        <v>22.020650647402363</v>
      </c>
      <c r="N579" s="115">
        <f t="shared" si="146"/>
        <v>100</v>
      </c>
    </row>
    <row r="580" spans="1:14" ht="14.25" thickBot="1">
      <c r="A580" s="260" t="s">
        <v>49</v>
      </c>
      <c r="B580" s="199" t="s">
        <v>19</v>
      </c>
      <c r="C580" s="32">
        <f t="shared" ref="C580:L591" si="149">C541+C554+C567</f>
        <v>4800.1307169999991</v>
      </c>
      <c r="D580" s="32">
        <f t="shared" si="149"/>
        <v>40505.729656000003</v>
      </c>
      <c r="E580" s="32">
        <f t="shared" si="149"/>
        <v>37272.554851000001</v>
      </c>
      <c r="F580" s="32">
        <f t="shared" si="147"/>
        <v>8.6744115554323429</v>
      </c>
      <c r="G580" s="32">
        <f t="shared" si="149"/>
        <v>297334</v>
      </c>
      <c r="H580" s="32">
        <f t="shared" si="149"/>
        <v>37919282.322376005</v>
      </c>
      <c r="I580" s="32">
        <f t="shared" si="149"/>
        <v>31510</v>
      </c>
      <c r="J580" s="32">
        <f t="shared" si="149"/>
        <v>3339.282568000001</v>
      </c>
      <c r="K580" s="32">
        <f t="shared" si="149"/>
        <v>24741.794709999998</v>
      </c>
      <c r="L580" s="32">
        <f t="shared" si="149"/>
        <v>17826.520463999997</v>
      </c>
      <c r="M580" s="32">
        <f t="shared" si="139"/>
        <v>38.792058494898896</v>
      </c>
      <c r="N580" s="113">
        <f>D580/D592*100</f>
        <v>52.202714238201075</v>
      </c>
    </row>
    <row r="581" spans="1:14" ht="14.25" thickBot="1">
      <c r="A581" s="260"/>
      <c r="B581" s="197" t="s">
        <v>20</v>
      </c>
      <c r="C581" s="31">
        <f t="shared" si="149"/>
        <v>1622.6399530000001</v>
      </c>
      <c r="D581" s="31">
        <f t="shared" si="149"/>
        <v>13201.650736000001</v>
      </c>
      <c r="E581" s="31">
        <f t="shared" si="149"/>
        <v>12717.556148000001</v>
      </c>
      <c r="F581" s="31">
        <f t="shared" si="147"/>
        <v>3.806506394517708</v>
      </c>
      <c r="G581" s="31">
        <f t="shared" si="149"/>
        <v>156367</v>
      </c>
      <c r="H581" s="31">
        <f t="shared" si="149"/>
        <v>3122660</v>
      </c>
      <c r="I581" s="31">
        <f t="shared" si="149"/>
        <v>17415</v>
      </c>
      <c r="J581" s="31">
        <f t="shared" si="149"/>
        <v>1451.1412669999995</v>
      </c>
      <c r="K581" s="31">
        <f t="shared" si="149"/>
        <v>10047.049783999999</v>
      </c>
      <c r="L581" s="31">
        <f t="shared" si="149"/>
        <v>6322.4350110000005</v>
      </c>
      <c r="M581" s="31">
        <f t="shared" si="139"/>
        <v>58.911080406833428</v>
      </c>
      <c r="N581" s="109">
        <f>D581/D592*100</f>
        <v>17.013938687112656</v>
      </c>
    </row>
    <row r="582" spans="1:14" ht="14.25" thickBot="1">
      <c r="A582" s="260"/>
      <c r="B582" s="197" t="s">
        <v>21</v>
      </c>
      <c r="C582" s="31">
        <f t="shared" si="149"/>
        <v>160.22658300000003</v>
      </c>
      <c r="D582" s="31">
        <f t="shared" si="149"/>
        <v>2149.5529529999999</v>
      </c>
      <c r="E582" s="31">
        <f t="shared" si="149"/>
        <v>1619.5392739999998</v>
      </c>
      <c r="F582" s="31">
        <f t="shared" si="147"/>
        <v>32.726201056609895</v>
      </c>
      <c r="G582" s="31">
        <f t="shared" si="149"/>
        <v>4931</v>
      </c>
      <c r="H582" s="31">
        <f t="shared" si="149"/>
        <v>2089951.7049789997</v>
      </c>
      <c r="I582" s="31">
        <f t="shared" si="149"/>
        <v>271</v>
      </c>
      <c r="J582" s="31">
        <f t="shared" si="149"/>
        <v>12.438599999999987</v>
      </c>
      <c r="K582" s="31">
        <f t="shared" si="149"/>
        <v>974.963525</v>
      </c>
      <c r="L582" s="31">
        <f t="shared" si="149"/>
        <v>851.14858200000003</v>
      </c>
      <c r="M582" s="31">
        <f t="shared" si="139"/>
        <v>14.546807175436257</v>
      </c>
      <c r="N582" s="109">
        <f>D582/D592*100</f>
        <v>2.7702870556417323</v>
      </c>
    </row>
    <row r="583" spans="1:14" ht="14.25" thickBot="1">
      <c r="A583" s="260"/>
      <c r="B583" s="197" t="s">
        <v>22</v>
      </c>
      <c r="C583" s="31">
        <f t="shared" si="149"/>
        <v>148.97740999999996</v>
      </c>
      <c r="D583" s="31">
        <f t="shared" si="149"/>
        <v>1682.097702</v>
      </c>
      <c r="E583" s="31">
        <f t="shared" si="149"/>
        <v>1071.9779800000001</v>
      </c>
      <c r="F583" s="31">
        <f t="shared" si="147"/>
        <v>56.915322271825005</v>
      </c>
      <c r="G583" s="31">
        <f t="shared" si="149"/>
        <v>111766</v>
      </c>
      <c r="H583" s="31">
        <f t="shared" si="149"/>
        <v>2217728.2130239992</v>
      </c>
      <c r="I583" s="31">
        <f t="shared" si="149"/>
        <v>2638</v>
      </c>
      <c r="J583" s="31">
        <f t="shared" si="149"/>
        <v>34.546604000000016</v>
      </c>
      <c r="K583" s="31">
        <f t="shared" si="149"/>
        <v>351.99957900000004</v>
      </c>
      <c r="L583" s="31">
        <f t="shared" si="149"/>
        <v>440.60564600000004</v>
      </c>
      <c r="M583" s="31">
        <f t="shared" si="139"/>
        <v>-20.11006164001811</v>
      </c>
      <c r="N583" s="109">
        <f>D583/D592*100</f>
        <v>2.1678430781022517</v>
      </c>
    </row>
    <row r="584" spans="1:14" ht="14.25" thickBot="1">
      <c r="A584" s="260"/>
      <c r="B584" s="197" t="s">
        <v>23</v>
      </c>
      <c r="C584" s="31">
        <f t="shared" si="149"/>
        <v>11.404773819999997</v>
      </c>
      <c r="D584" s="31">
        <f t="shared" si="149"/>
        <v>136.86071732000002</v>
      </c>
      <c r="E584" s="31">
        <f t="shared" si="149"/>
        <v>163.21120593000001</v>
      </c>
      <c r="F584" s="31">
        <f t="shared" si="147"/>
        <v>-16.145024148220251</v>
      </c>
      <c r="G584" s="31">
        <f t="shared" si="149"/>
        <v>2237</v>
      </c>
      <c r="H584" s="31">
        <f t="shared" si="149"/>
        <v>574738.17690433981</v>
      </c>
      <c r="I584" s="31">
        <f t="shared" si="149"/>
        <v>23</v>
      </c>
      <c r="J584" s="31">
        <f t="shared" si="149"/>
        <v>6.8531070000000032</v>
      </c>
      <c r="K584" s="31">
        <f t="shared" si="149"/>
        <v>23.57</v>
      </c>
      <c r="L584" s="31">
        <f t="shared" si="149"/>
        <v>49.134644999999999</v>
      </c>
      <c r="M584" s="31">
        <f t="shared" si="139"/>
        <v>-52.029774510429448</v>
      </c>
      <c r="N584" s="109">
        <f>D584/D592*100</f>
        <v>0.17638247668581084</v>
      </c>
    </row>
    <row r="585" spans="1:14" ht="14.25" thickBot="1">
      <c r="A585" s="260"/>
      <c r="B585" s="197" t="s">
        <v>24</v>
      </c>
      <c r="C585" s="31">
        <f t="shared" si="149"/>
        <v>1636.2654839999996</v>
      </c>
      <c r="D585" s="31">
        <f t="shared" si="149"/>
        <v>6833.1565904999989</v>
      </c>
      <c r="E585" s="31">
        <f t="shared" si="149"/>
        <v>5905.5036630000013</v>
      </c>
      <c r="F585" s="31">
        <f t="shared" si="147"/>
        <v>15.708277912213656</v>
      </c>
      <c r="G585" s="31">
        <f t="shared" si="149"/>
        <v>26154</v>
      </c>
      <c r="H585" s="31">
        <f t="shared" si="149"/>
        <v>5294808.5042929985</v>
      </c>
      <c r="I585" s="31">
        <f t="shared" si="149"/>
        <v>1024</v>
      </c>
      <c r="J585" s="31">
        <f t="shared" si="149"/>
        <v>220.60146699999996</v>
      </c>
      <c r="K585" s="31">
        <f t="shared" si="149"/>
        <v>1973.7125979999998</v>
      </c>
      <c r="L585" s="31">
        <f t="shared" si="149"/>
        <v>2823.0838130000002</v>
      </c>
      <c r="M585" s="31">
        <f t="shared" si="139"/>
        <v>-30.086645358835483</v>
      </c>
      <c r="N585" s="109">
        <f>D585/D592*100</f>
        <v>8.8063916850319828</v>
      </c>
    </row>
    <row r="586" spans="1:14" ht="14.25" thickBot="1">
      <c r="A586" s="260"/>
      <c r="B586" s="197" t="s">
        <v>25</v>
      </c>
      <c r="C586" s="31">
        <f t="shared" si="149"/>
        <v>441.09640199999916</v>
      </c>
      <c r="D586" s="31">
        <f t="shared" si="149"/>
        <v>20999.632249000002</v>
      </c>
      <c r="E586" s="31">
        <f t="shared" si="149"/>
        <v>16520.860839000001</v>
      </c>
      <c r="F586" s="31">
        <f t="shared" si="147"/>
        <v>27.109794420803919</v>
      </c>
      <c r="G586" s="31">
        <f t="shared" si="149"/>
        <v>5499</v>
      </c>
      <c r="H586" s="31">
        <f t="shared" si="149"/>
        <v>923423.317286</v>
      </c>
      <c r="I586" s="31">
        <f t="shared" si="149"/>
        <v>7506</v>
      </c>
      <c r="J586" s="31">
        <f t="shared" si="149"/>
        <v>677.86761599999977</v>
      </c>
      <c r="K586" s="31">
        <f t="shared" si="149"/>
        <v>7114.9911119999997</v>
      </c>
      <c r="L586" s="31">
        <f t="shared" si="149"/>
        <v>4218.3273339999996</v>
      </c>
      <c r="M586" s="31">
        <f t="shared" si="139"/>
        <v>68.668539652025032</v>
      </c>
      <c r="N586" s="109">
        <f>D586/D592*100</f>
        <v>27.063771242038992</v>
      </c>
    </row>
    <row r="587" spans="1:14" ht="14.25" thickBot="1">
      <c r="A587" s="260"/>
      <c r="B587" s="197" t="s">
        <v>26</v>
      </c>
      <c r="C587" s="31">
        <f t="shared" si="149"/>
        <v>812.79181500000072</v>
      </c>
      <c r="D587" s="31">
        <f t="shared" si="149"/>
        <v>4830.250398000001</v>
      </c>
      <c r="E587" s="31">
        <f t="shared" si="149"/>
        <v>5244.326067</v>
      </c>
      <c r="F587" s="31">
        <f t="shared" si="147"/>
        <v>-7.895688858966575</v>
      </c>
      <c r="G587" s="31">
        <f t="shared" si="149"/>
        <v>333077</v>
      </c>
      <c r="H587" s="31">
        <f t="shared" si="149"/>
        <v>51578863.404556304</v>
      </c>
      <c r="I587" s="31">
        <f t="shared" si="149"/>
        <v>21161</v>
      </c>
      <c r="J587" s="31">
        <f t="shared" si="149"/>
        <v>333.00840399999998</v>
      </c>
      <c r="K587" s="31">
        <f t="shared" si="149"/>
        <v>1864.234461</v>
      </c>
      <c r="L587" s="31">
        <f t="shared" si="149"/>
        <v>1491.238867</v>
      </c>
      <c r="M587" s="31">
        <f t="shared" si="139"/>
        <v>25.012464619459251</v>
      </c>
      <c r="N587" s="109">
        <f>D587/D592*100</f>
        <v>6.2250990999837583</v>
      </c>
    </row>
    <row r="588" spans="1:14" ht="14.25" thickBot="1">
      <c r="A588" s="260"/>
      <c r="B588" s="197" t="s">
        <v>27</v>
      </c>
      <c r="C588" s="31">
        <f t="shared" si="149"/>
        <v>24.787677000000002</v>
      </c>
      <c r="D588" s="31">
        <f t="shared" si="149"/>
        <v>455.86838</v>
      </c>
      <c r="E588" s="31">
        <f t="shared" si="149"/>
        <v>365.79205300000001</v>
      </c>
      <c r="F588" s="31">
        <f t="shared" si="147"/>
        <v>24.625009280887792</v>
      </c>
      <c r="G588" s="31">
        <f t="shared" si="149"/>
        <v>238</v>
      </c>
      <c r="H588" s="31">
        <f t="shared" si="149"/>
        <v>169300.04981</v>
      </c>
      <c r="I588" s="31">
        <f t="shared" si="149"/>
        <v>2</v>
      </c>
      <c r="J588" s="31">
        <f t="shared" si="149"/>
        <v>0</v>
      </c>
      <c r="K588" s="31">
        <f t="shared" si="149"/>
        <v>1.280886</v>
      </c>
      <c r="L588" s="31">
        <f t="shared" si="149"/>
        <v>0.42304000000000003</v>
      </c>
      <c r="M588" s="31">
        <f t="shared" si="139"/>
        <v>202.78129727685322</v>
      </c>
      <c r="N588" s="109">
        <f>D588/D592*100</f>
        <v>0.587511124314399</v>
      </c>
    </row>
    <row r="589" spans="1:14" ht="14.25" thickBot="1">
      <c r="A589" s="260"/>
      <c r="B589" s="14" t="s">
        <v>28</v>
      </c>
      <c r="C589" s="31">
        <f t="shared" si="149"/>
        <v>3.1649999999956435E-3</v>
      </c>
      <c r="D589" s="31">
        <f t="shared" si="149"/>
        <v>182.65</v>
      </c>
      <c r="E589" s="31">
        <f t="shared" si="149"/>
        <v>122.61318799999999</v>
      </c>
      <c r="F589" s="31">
        <f t="shared" si="147"/>
        <v>48.964400142666555</v>
      </c>
      <c r="G589" s="31">
        <f t="shared" si="149"/>
        <v>55</v>
      </c>
      <c r="H589" s="31">
        <f t="shared" si="149"/>
        <v>36932.379999999997</v>
      </c>
      <c r="I589" s="31">
        <f t="shared" si="149"/>
        <v>0</v>
      </c>
      <c r="J589" s="31">
        <f t="shared" si="149"/>
        <v>0</v>
      </c>
      <c r="K589" s="31">
        <f t="shared" si="149"/>
        <v>0</v>
      </c>
      <c r="L589" s="31">
        <f t="shared" si="149"/>
        <v>0</v>
      </c>
      <c r="M589" s="31" t="e">
        <f t="shared" si="139"/>
        <v>#DIV/0!</v>
      </c>
      <c r="N589" s="109">
        <f>D589/D592*100</f>
        <v>0.23539449447234087</v>
      </c>
    </row>
    <row r="590" spans="1:14" ht="14.25" thickBot="1">
      <c r="A590" s="260"/>
      <c r="B590" s="14" t="s">
        <v>29</v>
      </c>
      <c r="C590" s="31">
        <f t="shared" si="149"/>
        <v>17.304582000000003</v>
      </c>
      <c r="D590" s="31">
        <f t="shared" si="149"/>
        <v>170.16704500000003</v>
      </c>
      <c r="E590" s="31">
        <f t="shared" si="149"/>
        <v>65.044626000000008</v>
      </c>
      <c r="F590" s="31">
        <f t="shared" si="147"/>
        <v>161.61584048465437</v>
      </c>
      <c r="G590" s="31">
        <f t="shared" si="149"/>
        <v>57</v>
      </c>
      <c r="H590" s="31">
        <f t="shared" si="149"/>
        <v>76580.180695999996</v>
      </c>
      <c r="I590" s="31">
        <f t="shared" si="149"/>
        <v>2</v>
      </c>
      <c r="J590" s="31">
        <f t="shared" si="149"/>
        <v>0</v>
      </c>
      <c r="K590" s="31">
        <f t="shared" si="149"/>
        <v>1.048</v>
      </c>
      <c r="L590" s="31">
        <f t="shared" si="149"/>
        <v>0.42304000000000003</v>
      </c>
      <c r="M590" s="31">
        <f t="shared" si="139"/>
        <v>147.7307110438729</v>
      </c>
      <c r="N590" s="109">
        <f>D590/D592*100</f>
        <v>0.2193067918621795</v>
      </c>
    </row>
    <row r="591" spans="1:14" ht="14.25" thickBot="1">
      <c r="A591" s="260"/>
      <c r="B591" s="14" t="s">
        <v>30</v>
      </c>
      <c r="C591" s="31">
        <f t="shared" si="149"/>
        <v>7.0033729999999945</v>
      </c>
      <c r="D591" s="31">
        <f t="shared" si="149"/>
        <v>100.420834</v>
      </c>
      <c r="E591" s="31">
        <f t="shared" si="149"/>
        <v>175.33841699999999</v>
      </c>
      <c r="F591" s="31">
        <f t="shared" si="147"/>
        <v>-42.727420654196962</v>
      </c>
      <c r="G591" s="31">
        <f t="shared" si="149"/>
        <v>134</v>
      </c>
      <c r="H591" s="31">
        <f t="shared" si="149"/>
        <v>53737.999156999998</v>
      </c>
      <c r="I591" s="31">
        <f t="shared" si="149"/>
        <v>0</v>
      </c>
      <c r="J591" s="31">
        <f t="shared" si="149"/>
        <v>0</v>
      </c>
      <c r="K591" s="31">
        <f t="shared" si="149"/>
        <v>0.23288600000000001</v>
      </c>
      <c r="L591" s="31">
        <f t="shared" si="149"/>
        <v>0</v>
      </c>
      <c r="M591" s="31" t="e">
        <f t="shared" si="139"/>
        <v>#DIV/0!</v>
      </c>
      <c r="N591" s="109">
        <f>D591/D592*100</f>
        <v>0.12941971778768604</v>
      </c>
    </row>
    <row r="592" spans="1:14" ht="14.25" thickBot="1">
      <c r="A592" s="280"/>
      <c r="B592" s="35" t="s">
        <v>50</v>
      </c>
      <c r="C592" s="36">
        <f t="shared" ref="C592:L592" si="150">C580+C582+C583+C584+C585+C586+C587+C588</f>
        <v>8035.6808618199984</v>
      </c>
      <c r="D592" s="36">
        <f t="shared" si="150"/>
        <v>77593.148645820009</v>
      </c>
      <c r="E592" s="36">
        <f t="shared" si="150"/>
        <v>68163.765932930008</v>
      </c>
      <c r="F592" s="36">
        <f t="shared" si="147"/>
        <v>13.833423936946321</v>
      </c>
      <c r="G592" s="36">
        <f t="shared" si="150"/>
        <v>781236</v>
      </c>
      <c r="H592" s="36">
        <f t="shared" si="150"/>
        <v>100768095.69322866</v>
      </c>
      <c r="I592" s="36">
        <f t="shared" si="150"/>
        <v>64135</v>
      </c>
      <c r="J592" s="36">
        <f t="shared" si="150"/>
        <v>4624.5983660000011</v>
      </c>
      <c r="K592" s="36">
        <f t="shared" si="150"/>
        <v>37046.546870999991</v>
      </c>
      <c r="L592" s="36">
        <f t="shared" si="150"/>
        <v>27700.482390999998</v>
      </c>
      <c r="M592" s="36">
        <f t="shared" si="139"/>
        <v>33.73971741025192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G6" sqref="G6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122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7" t="s">
        <v>120</v>
      </c>
      <c r="E2" s="287"/>
      <c r="F2" s="287"/>
      <c r="G2" s="287"/>
      <c r="H2" s="287"/>
      <c r="I2" s="287"/>
      <c r="J2" s="2" t="s">
        <v>71</v>
      </c>
    </row>
    <row r="3" spans="1:11">
      <c r="A3" s="288" t="s">
        <v>72</v>
      </c>
      <c r="B3" s="288" t="s">
        <v>73</v>
      </c>
      <c r="C3" s="288"/>
      <c r="D3" s="288" t="s">
        <v>74</v>
      </c>
      <c r="E3" s="288"/>
      <c r="F3" s="288" t="s">
        <v>68</v>
      </c>
      <c r="G3" s="288"/>
      <c r="H3" s="288" t="s">
        <v>69</v>
      </c>
      <c r="I3" s="288"/>
      <c r="J3" s="288" t="s">
        <v>70</v>
      </c>
      <c r="K3" s="288"/>
    </row>
    <row r="4" spans="1:11">
      <c r="A4" s="288"/>
      <c r="B4" s="175" t="s">
        <v>9</v>
      </c>
      <c r="C4" s="175" t="s">
        <v>50</v>
      </c>
      <c r="D4" s="175" t="s">
        <v>9</v>
      </c>
      <c r="E4" s="175" t="s">
        <v>75</v>
      </c>
      <c r="F4" s="175" t="s">
        <v>9</v>
      </c>
      <c r="G4" s="175" t="s">
        <v>75</v>
      </c>
      <c r="H4" s="175" t="s">
        <v>9</v>
      </c>
      <c r="I4" s="175" t="s">
        <v>75</v>
      </c>
      <c r="J4" s="175" t="s">
        <v>9</v>
      </c>
      <c r="K4" s="175" t="s">
        <v>75</v>
      </c>
    </row>
    <row r="5" spans="1:11">
      <c r="A5" s="175" t="s">
        <v>57</v>
      </c>
      <c r="B5" s="119">
        <v>1942</v>
      </c>
      <c r="C5" s="119">
        <v>21648</v>
      </c>
      <c r="D5" s="119">
        <v>651</v>
      </c>
      <c r="E5" s="119">
        <v>6265</v>
      </c>
      <c r="F5" s="119">
        <v>634</v>
      </c>
      <c r="G5" s="119">
        <v>8756</v>
      </c>
      <c r="H5" s="119">
        <v>406</v>
      </c>
      <c r="I5" s="119">
        <v>3997</v>
      </c>
      <c r="J5" s="119">
        <v>251</v>
      </c>
      <c r="K5" s="119">
        <v>2630</v>
      </c>
    </row>
    <row r="6" spans="1:11">
      <c r="A6" s="175" t="s">
        <v>76</v>
      </c>
      <c r="B6" s="3">
        <v>32</v>
      </c>
      <c r="C6" s="3">
        <v>299</v>
      </c>
      <c r="D6" s="3">
        <v>22</v>
      </c>
      <c r="E6" s="3">
        <v>211</v>
      </c>
      <c r="F6" s="4">
        <v>0</v>
      </c>
      <c r="G6" s="4">
        <v>0</v>
      </c>
      <c r="H6" s="4">
        <v>9</v>
      </c>
      <c r="I6" s="4">
        <v>86</v>
      </c>
      <c r="J6" s="4">
        <v>1</v>
      </c>
      <c r="K6" s="4">
        <v>2</v>
      </c>
    </row>
    <row r="7" spans="1:11">
      <c r="A7" s="175" t="s">
        <v>59</v>
      </c>
      <c r="B7" s="3">
        <v>3</v>
      </c>
      <c r="C7" s="3">
        <v>24</v>
      </c>
      <c r="D7" s="3">
        <v>3</v>
      </c>
      <c r="E7" s="3">
        <v>22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5" t="s">
        <v>77</v>
      </c>
      <c r="B8" s="3">
        <v>40</v>
      </c>
      <c r="C8" s="3">
        <v>176</v>
      </c>
      <c r="D8" s="3">
        <v>25</v>
      </c>
      <c r="E8" s="3">
        <v>78</v>
      </c>
      <c r="F8" s="3">
        <v>3</v>
      </c>
      <c r="G8" s="3">
        <v>53</v>
      </c>
      <c r="H8" s="3">
        <v>11</v>
      </c>
      <c r="I8" s="3">
        <v>42</v>
      </c>
      <c r="J8" s="3">
        <v>1</v>
      </c>
      <c r="K8" s="3">
        <v>3</v>
      </c>
    </row>
    <row r="9" spans="1:11">
      <c r="A9" s="175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9" t="s">
        <v>79</v>
      </c>
      <c r="K9" s="289"/>
    </row>
    <row r="10" spans="1:11">
      <c r="A10" s="175" t="s">
        <v>61</v>
      </c>
      <c r="B10" s="3">
        <v>0</v>
      </c>
      <c r="C10" s="3">
        <v>1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5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9" t="s">
        <v>79</v>
      </c>
      <c r="K11" s="289"/>
    </row>
    <row r="12" spans="1:11">
      <c r="A12" s="175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9" t="s">
        <v>79</v>
      </c>
      <c r="K12" s="289"/>
    </row>
    <row r="13" spans="1:11">
      <c r="A13" s="175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9" t="s">
        <v>79</v>
      </c>
      <c r="I13" s="289"/>
      <c r="J13" s="289" t="s">
        <v>79</v>
      </c>
      <c r="K13" s="289"/>
    </row>
    <row r="14" spans="1:11">
      <c r="A14" s="175" t="s">
        <v>81</v>
      </c>
      <c r="B14" s="3">
        <v>0</v>
      </c>
      <c r="C14" s="3">
        <v>0</v>
      </c>
      <c r="D14" s="3">
        <v>0</v>
      </c>
      <c r="E14" s="3">
        <v>0</v>
      </c>
      <c r="F14" s="289" t="s">
        <v>79</v>
      </c>
      <c r="G14" s="289"/>
      <c r="H14" s="289" t="s">
        <v>79</v>
      </c>
      <c r="I14" s="289"/>
      <c r="J14" s="289" t="s">
        <v>79</v>
      </c>
      <c r="K14" s="289"/>
    </row>
    <row r="15" spans="1:11">
      <c r="A15" s="175" t="s">
        <v>63</v>
      </c>
      <c r="B15" s="3">
        <v>0</v>
      </c>
      <c r="C15" s="3">
        <v>6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0</v>
      </c>
      <c r="K15" s="3">
        <v>0</v>
      </c>
    </row>
    <row r="16" spans="1:11">
      <c r="A16" s="175" t="s">
        <v>64</v>
      </c>
      <c r="B16" s="118">
        <v>25</v>
      </c>
      <c r="C16" s="118">
        <v>320</v>
      </c>
      <c r="D16" s="118">
        <v>6</v>
      </c>
      <c r="E16" s="118">
        <v>76</v>
      </c>
      <c r="F16" s="118">
        <v>8</v>
      </c>
      <c r="G16" s="118">
        <v>96</v>
      </c>
      <c r="H16" s="118">
        <v>11</v>
      </c>
      <c r="I16" s="118">
        <v>158</v>
      </c>
      <c r="J16" s="180">
        <v>0</v>
      </c>
      <c r="K16" s="180">
        <v>0</v>
      </c>
    </row>
    <row r="17" spans="1:11">
      <c r="A17" s="175" t="s">
        <v>65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5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5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9" t="s">
        <v>79</v>
      </c>
      <c r="I19" s="289"/>
      <c r="J19" s="289" t="s">
        <v>79</v>
      </c>
      <c r="K19" s="289"/>
    </row>
    <row r="20" spans="1:11">
      <c r="A20" s="175" t="s">
        <v>84</v>
      </c>
      <c r="B20" s="3">
        <v>0</v>
      </c>
      <c r="C20" s="3">
        <v>0</v>
      </c>
      <c r="D20" s="3">
        <v>0</v>
      </c>
      <c r="E20" s="3">
        <v>0</v>
      </c>
      <c r="F20" s="289" t="s">
        <v>79</v>
      </c>
      <c r="G20" s="289"/>
      <c r="H20" s="289" t="s">
        <v>79</v>
      </c>
      <c r="I20" s="289"/>
      <c r="J20" s="289" t="s">
        <v>79</v>
      </c>
      <c r="K20" s="289"/>
    </row>
    <row r="21" spans="1:11">
      <c r="A21" s="175" t="s">
        <v>85</v>
      </c>
      <c r="B21" s="3">
        <v>0</v>
      </c>
      <c r="C21" s="3">
        <v>0</v>
      </c>
      <c r="D21" s="3">
        <v>0</v>
      </c>
      <c r="E21" s="3">
        <v>0</v>
      </c>
      <c r="F21" s="289" t="s">
        <v>79</v>
      </c>
      <c r="G21" s="289"/>
      <c r="H21" s="289" t="s">
        <v>79</v>
      </c>
      <c r="I21" s="289"/>
      <c r="J21" s="289" t="s">
        <v>79</v>
      </c>
      <c r="K21" s="289"/>
    </row>
    <row r="22" spans="1:11">
      <c r="A22" s="175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9" t="s">
        <v>79</v>
      </c>
      <c r="I22" s="289"/>
      <c r="J22" s="289" t="s">
        <v>79</v>
      </c>
      <c r="K22" s="289"/>
    </row>
    <row r="23" spans="1:11">
      <c r="A23" s="175" t="s">
        <v>87</v>
      </c>
      <c r="B23" s="3">
        <v>0</v>
      </c>
      <c r="C23" s="3">
        <v>0</v>
      </c>
      <c r="D23" s="3">
        <v>0</v>
      </c>
      <c r="E23" s="3">
        <v>0</v>
      </c>
      <c r="F23" s="289" t="s">
        <v>79</v>
      </c>
      <c r="G23" s="289"/>
      <c r="H23" s="289" t="s">
        <v>79</v>
      </c>
      <c r="I23" s="289"/>
      <c r="J23" s="289" t="s">
        <v>79</v>
      </c>
      <c r="K23" s="289"/>
    </row>
    <row r="24" spans="1:11">
      <c r="A24" s="175" t="s">
        <v>88</v>
      </c>
      <c r="B24" s="3">
        <v>0</v>
      </c>
      <c r="C24" s="3">
        <v>0</v>
      </c>
      <c r="D24" s="3">
        <v>0</v>
      </c>
      <c r="E24" s="3">
        <v>0</v>
      </c>
      <c r="F24" s="289" t="s">
        <v>79</v>
      </c>
      <c r="G24" s="289"/>
      <c r="H24" s="289" t="s">
        <v>79</v>
      </c>
      <c r="I24" s="289"/>
      <c r="J24" s="289" t="s">
        <v>79</v>
      </c>
      <c r="K24" s="289"/>
    </row>
    <row r="25" spans="1:11">
      <c r="A25" s="175" t="s">
        <v>50</v>
      </c>
      <c r="B25" s="3">
        <f>B5+B6+B7+B8+B9+B10+B11+B12+B13+B15+B14+B16+B17+B18+B19+B20+B21+B22+B23+B24</f>
        <v>2042</v>
      </c>
      <c r="C25" s="3">
        <f t="shared" ref="C25:E25" si="0">C5+C6+C7+C8+C9+C10+C11+C12+C13+C15+C14+C16+C17+C18+C19+C20+C21+C22+C23+C24</f>
        <v>22474</v>
      </c>
      <c r="D25" s="3">
        <f t="shared" si="0"/>
        <v>707</v>
      </c>
      <c r="E25" s="3">
        <f t="shared" si="0"/>
        <v>6653</v>
      </c>
      <c r="F25" s="3">
        <f>F5+F6+F7+F8+F9+F10+F11+F12+F13</f>
        <v>637</v>
      </c>
      <c r="G25" s="3">
        <f>G5+G6+G7+G8+G9+G10+G11+G12+G13</f>
        <v>8810</v>
      </c>
      <c r="H25" s="3">
        <f>H10+H9+H8+H7+H6+H5+H11+H16</f>
        <v>437</v>
      </c>
      <c r="I25" s="3">
        <f>I10+I9+I8+I7+I6+I5+I11+I16</f>
        <v>4283</v>
      </c>
      <c r="J25" s="3">
        <f>J8+J7+J6+J5</f>
        <v>253</v>
      </c>
      <c r="K25" s="3">
        <f>K8+K7+K6+K5</f>
        <v>2636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17" sqref="D17:K17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90" t="s">
        <v>131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20.25">
      <c r="A2" s="140"/>
      <c r="B2" s="140"/>
      <c r="C2" s="140"/>
      <c r="D2" s="141"/>
      <c r="E2" s="142"/>
      <c r="F2" s="142"/>
      <c r="G2" s="142"/>
      <c r="H2" s="143"/>
      <c r="I2" s="144" t="s">
        <v>92</v>
      </c>
      <c r="J2" s="143"/>
      <c r="K2" s="145"/>
    </row>
    <row r="3" spans="1:11" ht="20.25">
      <c r="A3" s="292" t="s">
        <v>72</v>
      </c>
      <c r="B3" s="292" t="s">
        <v>73</v>
      </c>
      <c r="C3" s="292"/>
      <c r="D3" s="292" t="s">
        <v>74</v>
      </c>
      <c r="E3" s="292"/>
      <c r="F3" s="292" t="s">
        <v>68</v>
      </c>
      <c r="G3" s="292"/>
      <c r="H3" s="292" t="s">
        <v>69</v>
      </c>
      <c r="I3" s="292"/>
      <c r="J3" s="292" t="s">
        <v>70</v>
      </c>
      <c r="K3" s="292"/>
    </row>
    <row r="4" spans="1:11" ht="20.25">
      <c r="A4" s="292"/>
      <c r="B4" s="176" t="s">
        <v>9</v>
      </c>
      <c r="C4" s="176" t="s">
        <v>93</v>
      </c>
      <c r="D4" s="176" t="s">
        <v>9</v>
      </c>
      <c r="E4" s="176" t="s">
        <v>93</v>
      </c>
      <c r="F4" s="176" t="s">
        <v>9</v>
      </c>
      <c r="G4" s="176" t="s">
        <v>93</v>
      </c>
      <c r="H4" s="176" t="s">
        <v>9</v>
      </c>
      <c r="I4" s="176" t="s">
        <v>93</v>
      </c>
      <c r="J4" s="176" t="s">
        <v>9</v>
      </c>
      <c r="K4" s="176" t="s">
        <v>93</v>
      </c>
    </row>
    <row r="5" spans="1:11" ht="20.25">
      <c r="A5" s="176" t="s">
        <v>57</v>
      </c>
      <c r="B5" s="146">
        <f>D5+F5+H5+J5</f>
        <v>262.57</v>
      </c>
      <c r="C5" s="146">
        <f>E5+G5+I5+K5</f>
        <v>1889.2400000000002</v>
      </c>
      <c r="D5" s="146">
        <v>200.77</v>
      </c>
      <c r="E5" s="146">
        <v>1292.21</v>
      </c>
      <c r="F5" s="146" t="s">
        <v>132</v>
      </c>
      <c r="G5" s="146" t="s">
        <v>133</v>
      </c>
      <c r="H5" s="146" t="s">
        <v>134</v>
      </c>
      <c r="I5" s="146" t="s">
        <v>135</v>
      </c>
      <c r="J5" s="146" t="s">
        <v>136</v>
      </c>
      <c r="K5" s="146" t="s">
        <v>137</v>
      </c>
    </row>
    <row r="6" spans="1:11" ht="20.25">
      <c r="A6" s="176" t="s">
        <v>76</v>
      </c>
      <c r="B6" s="146">
        <f t="shared" ref="B6:C24" si="0">D6+F6+H6+J6</f>
        <v>59.57</v>
      </c>
      <c r="C6" s="146">
        <f t="shared" si="0"/>
        <v>482.99999999999994</v>
      </c>
      <c r="D6" s="147">
        <v>49.29</v>
      </c>
      <c r="E6" s="147">
        <v>409.65</v>
      </c>
      <c r="F6" s="148">
        <v>6.1</v>
      </c>
      <c r="G6" s="148">
        <v>35.89</v>
      </c>
      <c r="H6" s="148">
        <v>3.2</v>
      </c>
      <c r="I6" s="148">
        <v>23.26</v>
      </c>
      <c r="J6" s="148">
        <v>0.98</v>
      </c>
      <c r="K6" s="148">
        <v>14.2</v>
      </c>
    </row>
    <row r="7" spans="1:11" ht="20.25">
      <c r="A7" s="176" t="s">
        <v>59</v>
      </c>
      <c r="B7" s="146">
        <f t="shared" si="0"/>
        <v>249.93276509434477</v>
      </c>
      <c r="C7" s="146">
        <f t="shared" si="0"/>
        <v>1467.3173518868005</v>
      </c>
      <c r="D7" s="147">
        <v>218.11365000000515</v>
      </c>
      <c r="E7" s="147">
        <v>1163.1760820754794</v>
      </c>
      <c r="F7" s="147">
        <v>21.32451226415094</v>
      </c>
      <c r="G7" s="147">
        <v>207.02165754716992</v>
      </c>
      <c r="H7" s="147">
        <v>7.0846962264150939</v>
      </c>
      <c r="I7" s="147">
        <v>65.187994339622648</v>
      </c>
      <c r="J7" s="147">
        <v>3.4099066037735848</v>
      </c>
      <c r="K7" s="147">
        <v>31.931617924528297</v>
      </c>
    </row>
    <row r="8" spans="1:11" ht="20.25">
      <c r="A8" s="176" t="s">
        <v>77</v>
      </c>
      <c r="B8" s="146">
        <f t="shared" si="0"/>
        <v>21.88</v>
      </c>
      <c r="C8" s="146">
        <f t="shared" si="0"/>
        <v>153.89324999999999</v>
      </c>
      <c r="D8" s="147">
        <v>18.04</v>
      </c>
      <c r="E8" s="147">
        <v>127.32</v>
      </c>
      <c r="F8" s="147">
        <v>3.61</v>
      </c>
      <c r="G8" s="147">
        <v>25.12</v>
      </c>
      <c r="H8" s="147">
        <v>0.23</v>
      </c>
      <c r="I8" s="147">
        <v>0.76</v>
      </c>
      <c r="J8" s="147">
        <v>0</v>
      </c>
      <c r="K8" s="147">
        <v>0.69325000000000003</v>
      </c>
    </row>
    <row r="9" spans="1:11" ht="20.25">
      <c r="A9" s="176" t="s">
        <v>78</v>
      </c>
      <c r="B9" s="146">
        <f t="shared" si="0"/>
        <v>0</v>
      </c>
      <c r="C9" s="146">
        <f t="shared" si="0"/>
        <v>8.92</v>
      </c>
      <c r="D9" s="147">
        <v>0</v>
      </c>
      <c r="E9" s="147">
        <v>4.5199999999999996</v>
      </c>
      <c r="F9" s="147">
        <v>0</v>
      </c>
      <c r="G9" s="147">
        <v>0.84</v>
      </c>
      <c r="H9" s="147">
        <v>0</v>
      </c>
      <c r="I9" s="147">
        <v>3.56</v>
      </c>
      <c r="J9" s="152">
        <v>0</v>
      </c>
      <c r="K9" s="152">
        <v>0</v>
      </c>
    </row>
    <row r="10" spans="1:11" ht="20.25">
      <c r="A10" s="176" t="s">
        <v>61</v>
      </c>
      <c r="B10" s="146">
        <f t="shared" si="0"/>
        <v>0.28000000000000003</v>
      </c>
      <c r="C10" s="146">
        <f t="shared" si="0"/>
        <v>4.66</v>
      </c>
      <c r="D10" s="151">
        <v>0</v>
      </c>
      <c r="E10" s="151">
        <v>1.17</v>
      </c>
      <c r="F10" s="151">
        <v>0.28000000000000003</v>
      </c>
      <c r="G10" s="151">
        <v>2.46</v>
      </c>
      <c r="H10" s="151">
        <v>0</v>
      </c>
      <c r="I10" s="151">
        <v>1.03</v>
      </c>
      <c r="J10" s="151">
        <v>0</v>
      </c>
      <c r="K10" s="151">
        <v>0</v>
      </c>
    </row>
    <row r="11" spans="1:11" ht="20.25">
      <c r="A11" s="176" t="s">
        <v>62</v>
      </c>
      <c r="B11" s="146">
        <f t="shared" si="0"/>
        <v>0</v>
      </c>
      <c r="C11" s="146">
        <f t="shared" si="0"/>
        <v>9.86</v>
      </c>
      <c r="D11" s="147">
        <v>0</v>
      </c>
      <c r="E11" s="147">
        <v>8.2799999999999994</v>
      </c>
      <c r="F11" s="147">
        <v>0</v>
      </c>
      <c r="G11" s="147">
        <v>1.58</v>
      </c>
      <c r="H11" s="147">
        <v>0</v>
      </c>
      <c r="I11" s="147">
        <v>0</v>
      </c>
      <c r="J11" s="149">
        <v>0</v>
      </c>
      <c r="K11" s="149">
        <v>0</v>
      </c>
    </row>
    <row r="12" spans="1:11" ht="20.25">
      <c r="A12" s="176" t="s">
        <v>94</v>
      </c>
      <c r="B12" s="146">
        <f t="shared" si="0"/>
        <v>0</v>
      </c>
      <c r="C12" s="146">
        <f t="shared" si="0"/>
        <v>0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</row>
    <row r="13" spans="1:11" ht="20.25">
      <c r="A13" s="176" t="s">
        <v>80</v>
      </c>
      <c r="B13" s="146">
        <f t="shared" si="0"/>
        <v>10.7</v>
      </c>
      <c r="C13" s="146">
        <f t="shared" si="0"/>
        <v>112.89</v>
      </c>
      <c r="D13" s="151">
        <v>6.97</v>
      </c>
      <c r="E13" s="151">
        <v>72.34</v>
      </c>
      <c r="F13" s="151">
        <v>3.47</v>
      </c>
      <c r="G13" s="151">
        <v>27.66</v>
      </c>
      <c r="H13" s="153">
        <v>0.26</v>
      </c>
      <c r="I13" s="153">
        <v>12.89</v>
      </c>
      <c r="J13" s="147">
        <v>0</v>
      </c>
      <c r="K13" s="147">
        <v>0</v>
      </c>
    </row>
    <row r="14" spans="1:11" ht="20.25">
      <c r="A14" s="176" t="s">
        <v>81</v>
      </c>
      <c r="B14" s="146">
        <f t="shared" si="0"/>
        <v>0</v>
      </c>
      <c r="C14" s="146">
        <f t="shared" si="0"/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</row>
    <row r="15" spans="1:11" ht="20.25">
      <c r="A15" s="176" t="s">
        <v>63</v>
      </c>
      <c r="B15" s="146">
        <f t="shared" si="0"/>
        <v>9.7834710000000005</v>
      </c>
      <c r="C15" s="146">
        <f t="shared" si="0"/>
        <v>147.78678500000001</v>
      </c>
      <c r="D15" s="147">
        <v>3.567914</v>
      </c>
      <c r="E15" s="147">
        <v>48.271628</v>
      </c>
      <c r="F15" s="147">
        <v>2.8751530000000001</v>
      </c>
      <c r="G15" s="147">
        <v>32.047369000000003</v>
      </c>
      <c r="H15" s="147">
        <v>0</v>
      </c>
      <c r="I15" s="147">
        <v>6.7807370000000002</v>
      </c>
      <c r="J15" s="147">
        <v>3.3404039999999999</v>
      </c>
      <c r="K15" s="147">
        <v>60.687050999999997</v>
      </c>
    </row>
    <row r="16" spans="1:11" ht="20.25">
      <c r="A16" s="176" t="s">
        <v>64</v>
      </c>
      <c r="B16" s="146">
        <f t="shared" si="0"/>
        <v>0.67</v>
      </c>
      <c r="C16" s="146">
        <f t="shared" si="0"/>
        <v>2.8600000000000003</v>
      </c>
      <c r="D16" s="146">
        <v>0.11</v>
      </c>
      <c r="E16" s="146">
        <v>0.94</v>
      </c>
      <c r="F16" s="146">
        <v>0.11</v>
      </c>
      <c r="G16" s="146">
        <v>0.12</v>
      </c>
      <c r="H16" s="146">
        <v>0.45</v>
      </c>
      <c r="I16" s="146">
        <v>1.8</v>
      </c>
      <c r="J16" s="147">
        <v>0</v>
      </c>
      <c r="K16" s="147">
        <v>0</v>
      </c>
    </row>
    <row r="17" spans="1:11" ht="20.25">
      <c r="A17" s="176" t="s">
        <v>65</v>
      </c>
      <c r="B17" s="146">
        <f t="shared" si="0"/>
        <v>4.59</v>
      </c>
      <c r="C17" s="146">
        <f t="shared" si="0"/>
        <v>19.519999999999996</v>
      </c>
      <c r="D17" s="147">
        <v>0</v>
      </c>
      <c r="E17" s="147">
        <v>0.67999999999999861</v>
      </c>
      <c r="F17" s="147">
        <v>0.25</v>
      </c>
      <c r="G17" s="147">
        <v>3.33</v>
      </c>
      <c r="H17" s="147">
        <v>3.9399999999999995</v>
      </c>
      <c r="I17" s="147">
        <v>14.54</v>
      </c>
      <c r="J17" s="147">
        <v>0.4</v>
      </c>
      <c r="K17" s="147">
        <v>0.97</v>
      </c>
    </row>
    <row r="18" spans="1:11" ht="20.25">
      <c r="A18" s="176" t="s">
        <v>82</v>
      </c>
      <c r="B18" s="146">
        <f t="shared" si="0"/>
        <v>0</v>
      </c>
      <c r="C18" s="146">
        <f t="shared" si="0"/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</row>
    <row r="19" spans="1:11" ht="20.25">
      <c r="A19" s="176" t="s">
        <v>83</v>
      </c>
      <c r="B19" s="146">
        <f t="shared" si="0"/>
        <v>0</v>
      </c>
      <c r="C19" s="146">
        <f t="shared" si="0"/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</row>
    <row r="20" spans="1:11" ht="20.25">
      <c r="A20" s="176" t="s">
        <v>84</v>
      </c>
      <c r="B20" s="146">
        <f t="shared" si="0"/>
        <v>0</v>
      </c>
      <c r="C20" s="146">
        <f t="shared" si="0"/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</row>
    <row r="21" spans="1:11" ht="20.25">
      <c r="A21" s="176" t="s">
        <v>85</v>
      </c>
      <c r="B21" s="146">
        <f t="shared" si="0"/>
        <v>0</v>
      </c>
      <c r="C21" s="146">
        <f t="shared" si="0"/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</row>
    <row r="22" spans="1:11" ht="20.25">
      <c r="A22" s="176" t="s">
        <v>86</v>
      </c>
      <c r="B22" s="146">
        <f t="shared" si="0"/>
        <v>0</v>
      </c>
      <c r="C22" s="146">
        <f t="shared" si="0"/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</row>
    <row r="23" spans="1:11" ht="20.25">
      <c r="A23" s="176" t="s">
        <v>87</v>
      </c>
      <c r="B23" s="146">
        <f t="shared" si="0"/>
        <v>0</v>
      </c>
      <c r="C23" s="146">
        <f t="shared" si="0"/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</row>
    <row r="24" spans="1:11" ht="20.25">
      <c r="A24" s="176" t="s">
        <v>88</v>
      </c>
      <c r="B24" s="146">
        <f t="shared" si="0"/>
        <v>0</v>
      </c>
      <c r="C24" s="146">
        <f t="shared" si="0"/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</row>
    <row r="25" spans="1:11" ht="20.25">
      <c r="A25" s="176" t="s">
        <v>100</v>
      </c>
      <c r="B25" s="146">
        <f t="shared" ref="B25:C25" si="1">D25+F25+H25+J25</f>
        <v>0</v>
      </c>
      <c r="C25" s="146">
        <f t="shared" si="1"/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</row>
    <row r="26" spans="1:11" ht="20.25">
      <c r="A26" s="176" t="s">
        <v>50</v>
      </c>
      <c r="B26" s="146">
        <f>SUM(B5:B25)</f>
        <v>619.9762360943447</v>
      </c>
      <c r="C26" s="146">
        <f>SUM(C5:C25)</f>
        <v>4299.9473868868008</v>
      </c>
      <c r="D26" s="146">
        <f t="shared" ref="D26:K26" si="2">SUM(D5:D24)</f>
        <v>496.86156400000522</v>
      </c>
      <c r="E26" s="146">
        <f t="shared" si="2"/>
        <v>3128.5577100754799</v>
      </c>
      <c r="F26" s="146">
        <f t="shared" si="2"/>
        <v>38.019665264150937</v>
      </c>
      <c r="G26" s="146">
        <f t="shared" si="2"/>
        <v>336.06902654716987</v>
      </c>
      <c r="H26" s="146">
        <f t="shared" si="2"/>
        <v>15.164696226415092</v>
      </c>
      <c r="I26" s="146">
        <f t="shared" si="2"/>
        <v>129.80873133962265</v>
      </c>
      <c r="J26" s="146">
        <f t="shared" si="2"/>
        <v>8.1303106037735855</v>
      </c>
      <c r="K26" s="146">
        <f t="shared" si="2"/>
        <v>108.48191892452829</v>
      </c>
    </row>
    <row r="28" spans="1:11">
      <c r="A28" s="150" t="s">
        <v>89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26" sqref="B26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3" customWidth="1"/>
    <col min="8" max="8" width="19.875" customWidth="1"/>
    <col min="9" max="9" width="15.75" customWidth="1"/>
  </cols>
  <sheetData>
    <row r="1" spans="1:9" ht="29.25">
      <c r="A1" s="293" t="s">
        <v>128</v>
      </c>
      <c r="B1" s="293"/>
      <c r="C1" s="293"/>
      <c r="D1" s="293"/>
      <c r="E1" s="293"/>
      <c r="F1" s="294"/>
      <c r="G1" s="294"/>
      <c r="H1" s="295"/>
      <c r="I1" s="295"/>
    </row>
    <row r="2" spans="1:9" ht="20.25">
      <c r="A2" s="181"/>
      <c r="B2" s="182"/>
      <c r="C2" s="182"/>
      <c r="D2" s="182"/>
      <c r="E2" s="182"/>
      <c r="F2" s="181"/>
      <c r="G2" s="183"/>
    </row>
    <row r="3" spans="1:9" ht="20.25">
      <c r="A3" s="296" t="s">
        <v>101</v>
      </c>
      <c r="B3" s="297" t="s">
        <v>102</v>
      </c>
      <c r="C3" s="296"/>
      <c r="D3" s="298" t="s">
        <v>103</v>
      </c>
      <c r="E3" s="298"/>
      <c r="F3" s="299" t="s">
        <v>104</v>
      </c>
      <c r="G3" s="299" t="s">
        <v>105</v>
      </c>
      <c r="H3" s="299" t="s">
        <v>106</v>
      </c>
      <c r="I3" s="299" t="s">
        <v>107</v>
      </c>
    </row>
    <row r="4" spans="1:9" ht="20.25">
      <c r="A4" s="296"/>
      <c r="B4" s="184" t="s">
        <v>108</v>
      </c>
      <c r="C4" s="184" t="s">
        <v>109</v>
      </c>
      <c r="D4" s="184" t="s">
        <v>108</v>
      </c>
      <c r="E4" s="184" t="s">
        <v>109</v>
      </c>
      <c r="F4" s="299"/>
      <c r="G4" s="299"/>
      <c r="H4" s="299"/>
      <c r="I4" s="299"/>
    </row>
    <row r="5" spans="1:9" ht="20.25">
      <c r="A5" s="185" t="s">
        <v>57</v>
      </c>
      <c r="B5" s="186">
        <v>1661</v>
      </c>
      <c r="C5" s="187">
        <v>268.95999999999998</v>
      </c>
      <c r="D5" s="188">
        <v>1622</v>
      </c>
      <c r="E5" s="187">
        <v>702.81</v>
      </c>
      <c r="F5" s="186">
        <v>1670</v>
      </c>
      <c r="G5" s="189">
        <f>C5+E5</f>
        <v>971.77</v>
      </c>
      <c r="H5" s="190">
        <v>1333.27</v>
      </c>
      <c r="I5" s="191">
        <f>H5/G5</f>
        <v>1.3720016053181308</v>
      </c>
    </row>
    <row r="6" spans="1:9" ht="20.25">
      <c r="A6" s="185" t="s">
        <v>58</v>
      </c>
      <c r="B6" s="186">
        <v>288</v>
      </c>
      <c r="C6" s="186">
        <v>44.04</v>
      </c>
      <c r="D6" s="186">
        <v>296</v>
      </c>
      <c r="E6" s="186">
        <v>140.12</v>
      </c>
      <c r="F6" s="186">
        <v>253</v>
      </c>
      <c r="G6" s="189">
        <f t="shared" ref="G6:G25" si="0">C6+E6</f>
        <v>184.16</v>
      </c>
      <c r="H6" s="190">
        <v>300.01</v>
      </c>
      <c r="I6" s="191">
        <f t="shared" ref="I6:I26" si="1">H6/G6</f>
        <v>1.6290725456125108</v>
      </c>
    </row>
    <row r="7" spans="1:9" ht="20.25">
      <c r="A7" s="185" t="s">
        <v>59</v>
      </c>
      <c r="B7" s="186">
        <v>140</v>
      </c>
      <c r="C7" s="187">
        <v>23.333005660377378</v>
      </c>
      <c r="D7" s="186">
        <v>21</v>
      </c>
      <c r="E7" s="187">
        <v>7.2583103773584901</v>
      </c>
      <c r="F7" s="186">
        <v>140</v>
      </c>
      <c r="G7" s="189">
        <f t="shared" si="0"/>
        <v>30.591316037735869</v>
      </c>
      <c r="H7" s="190">
        <v>11</v>
      </c>
      <c r="I7" s="191">
        <f t="shared" si="1"/>
        <v>0.35957916901747439</v>
      </c>
    </row>
    <row r="8" spans="1:9" ht="20.25">
      <c r="A8" s="185" t="s">
        <v>60</v>
      </c>
      <c r="B8" s="186">
        <v>536</v>
      </c>
      <c r="C8" s="187">
        <v>81.699847000000005</v>
      </c>
      <c r="D8" s="186">
        <v>418</v>
      </c>
      <c r="E8" s="187">
        <v>136.85889499999999</v>
      </c>
      <c r="F8" s="186">
        <v>536</v>
      </c>
      <c r="G8" s="189">
        <f t="shared" si="0"/>
        <v>218.558742</v>
      </c>
      <c r="H8" s="190">
        <v>397.92</v>
      </c>
      <c r="I8" s="191">
        <f t="shared" si="1"/>
        <v>1.8206546961182639</v>
      </c>
    </row>
    <row r="9" spans="1:9" ht="20.25">
      <c r="A9" s="185" t="s">
        <v>63</v>
      </c>
      <c r="B9" s="186">
        <v>0</v>
      </c>
      <c r="C9" s="186">
        <v>0</v>
      </c>
      <c r="D9" s="186">
        <v>0</v>
      </c>
      <c r="E9" s="186">
        <v>0</v>
      </c>
      <c r="F9" s="186">
        <v>0</v>
      </c>
      <c r="G9" s="189">
        <f t="shared" si="0"/>
        <v>0</v>
      </c>
      <c r="H9" s="190">
        <v>0</v>
      </c>
      <c r="I9" s="191" t="e">
        <f t="shared" si="1"/>
        <v>#DIV/0!</v>
      </c>
    </row>
    <row r="10" spans="1:9" ht="20.25">
      <c r="A10" s="185" t="s">
        <v>78</v>
      </c>
      <c r="B10" s="186">
        <v>0</v>
      </c>
      <c r="C10" s="186">
        <v>0</v>
      </c>
      <c r="D10" s="186">
        <v>0</v>
      </c>
      <c r="E10" s="186">
        <v>0</v>
      </c>
      <c r="F10" s="186">
        <v>0</v>
      </c>
      <c r="G10" s="189">
        <f t="shared" si="0"/>
        <v>0</v>
      </c>
      <c r="H10" s="190">
        <v>0</v>
      </c>
      <c r="I10" s="191" t="e">
        <f t="shared" si="1"/>
        <v>#DIV/0!</v>
      </c>
    </row>
    <row r="11" spans="1:9" ht="20.25">
      <c r="A11" s="185" t="s">
        <v>61</v>
      </c>
      <c r="B11" s="186">
        <v>0</v>
      </c>
      <c r="C11" s="186">
        <v>0</v>
      </c>
      <c r="D11" s="186">
        <v>0</v>
      </c>
      <c r="E11" s="186">
        <v>0</v>
      </c>
      <c r="F11" s="186">
        <v>0</v>
      </c>
      <c r="G11" s="189">
        <f t="shared" si="0"/>
        <v>0</v>
      </c>
      <c r="H11" s="190">
        <v>0</v>
      </c>
      <c r="I11" s="191" t="e">
        <f t="shared" si="1"/>
        <v>#DIV/0!</v>
      </c>
    </row>
    <row r="12" spans="1:9" ht="20.25">
      <c r="A12" s="185" t="s">
        <v>64</v>
      </c>
      <c r="B12" s="186">
        <v>0</v>
      </c>
      <c r="C12" s="186">
        <v>0</v>
      </c>
      <c r="D12" s="186">
        <v>0</v>
      </c>
      <c r="E12" s="186">
        <v>0</v>
      </c>
      <c r="F12" s="186">
        <v>0</v>
      </c>
      <c r="G12" s="189">
        <f t="shared" si="0"/>
        <v>0</v>
      </c>
      <c r="H12" s="190">
        <v>0</v>
      </c>
      <c r="I12" s="191" t="e">
        <f t="shared" si="1"/>
        <v>#DIV/0!</v>
      </c>
    </row>
    <row r="13" spans="1:9" ht="20.25">
      <c r="A13" s="185" t="s">
        <v>62</v>
      </c>
      <c r="B13" s="186">
        <v>0</v>
      </c>
      <c r="C13" s="186">
        <v>0</v>
      </c>
      <c r="D13" s="186">
        <v>0</v>
      </c>
      <c r="E13" s="186">
        <v>0</v>
      </c>
      <c r="F13" s="186">
        <v>0</v>
      </c>
      <c r="G13" s="189">
        <f t="shared" si="0"/>
        <v>0</v>
      </c>
      <c r="H13" s="190">
        <v>0</v>
      </c>
      <c r="I13" s="191" t="e">
        <f t="shared" si="1"/>
        <v>#DIV/0!</v>
      </c>
    </row>
    <row r="14" spans="1:9" ht="20.25">
      <c r="A14" s="185" t="s">
        <v>94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9">
        <f t="shared" si="0"/>
        <v>0</v>
      </c>
      <c r="H14" s="190">
        <v>0</v>
      </c>
      <c r="I14" s="191" t="e">
        <f t="shared" si="1"/>
        <v>#DIV/0!</v>
      </c>
    </row>
    <row r="15" spans="1:9" ht="20.25">
      <c r="A15" s="185" t="s">
        <v>110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9">
        <f t="shared" si="0"/>
        <v>0</v>
      </c>
      <c r="H15" s="190">
        <v>0</v>
      </c>
      <c r="I15" s="191" t="e">
        <f t="shared" si="1"/>
        <v>#DIV/0!</v>
      </c>
    </row>
    <row r="16" spans="1:9" ht="20.25">
      <c r="A16" s="185" t="s">
        <v>111</v>
      </c>
      <c r="B16" s="186">
        <v>0</v>
      </c>
      <c r="C16" s="186">
        <v>0</v>
      </c>
      <c r="D16" s="186">
        <v>0</v>
      </c>
      <c r="E16" s="186">
        <v>0</v>
      </c>
      <c r="F16" s="186">
        <v>0</v>
      </c>
      <c r="G16" s="189">
        <f t="shared" si="0"/>
        <v>0</v>
      </c>
      <c r="H16" s="190">
        <v>0</v>
      </c>
      <c r="I16" s="191" t="e">
        <f t="shared" si="1"/>
        <v>#DIV/0!</v>
      </c>
    </row>
    <row r="17" spans="1:9" ht="20.25">
      <c r="A17" s="185" t="s">
        <v>80</v>
      </c>
      <c r="B17" s="186">
        <v>0</v>
      </c>
      <c r="C17" s="186">
        <v>0</v>
      </c>
      <c r="D17" s="186">
        <v>0</v>
      </c>
      <c r="E17" s="186">
        <v>0</v>
      </c>
      <c r="F17" s="186">
        <v>0</v>
      </c>
      <c r="G17" s="189">
        <f t="shared" si="0"/>
        <v>0</v>
      </c>
      <c r="H17" s="190">
        <v>0</v>
      </c>
      <c r="I17" s="191" t="e">
        <f t="shared" si="1"/>
        <v>#DIV/0!</v>
      </c>
    </row>
    <row r="18" spans="1:9" ht="20.25">
      <c r="A18" s="185" t="s">
        <v>88</v>
      </c>
      <c r="B18" s="186">
        <v>0</v>
      </c>
      <c r="C18" s="186">
        <v>0</v>
      </c>
      <c r="D18" s="186">
        <v>0</v>
      </c>
      <c r="E18" s="186">
        <v>0</v>
      </c>
      <c r="F18" s="186">
        <v>0</v>
      </c>
      <c r="G18" s="189">
        <f t="shared" si="0"/>
        <v>0</v>
      </c>
      <c r="H18" s="190">
        <v>0</v>
      </c>
      <c r="I18" s="191" t="e">
        <f t="shared" si="1"/>
        <v>#DIV/0!</v>
      </c>
    </row>
    <row r="19" spans="1:9" ht="20.25">
      <c r="A19" s="185" t="s">
        <v>87</v>
      </c>
      <c r="B19" s="186">
        <v>0</v>
      </c>
      <c r="C19" s="186">
        <v>0</v>
      </c>
      <c r="D19" s="186">
        <v>0</v>
      </c>
      <c r="E19" s="186">
        <v>0</v>
      </c>
      <c r="F19" s="186">
        <v>0</v>
      </c>
      <c r="G19" s="189">
        <f t="shared" si="0"/>
        <v>0</v>
      </c>
      <c r="H19" s="190">
        <v>0</v>
      </c>
      <c r="I19" s="191" t="e">
        <f t="shared" si="1"/>
        <v>#DIV/0!</v>
      </c>
    </row>
    <row r="20" spans="1:9" ht="20.25">
      <c r="A20" s="185" t="s">
        <v>112</v>
      </c>
      <c r="B20" s="186">
        <v>0</v>
      </c>
      <c r="C20" s="186">
        <v>0</v>
      </c>
      <c r="D20" s="186">
        <v>0</v>
      </c>
      <c r="E20" s="186">
        <v>0</v>
      </c>
      <c r="F20" s="186">
        <v>0</v>
      </c>
      <c r="G20" s="189">
        <f t="shared" si="0"/>
        <v>0</v>
      </c>
      <c r="H20" s="190">
        <v>0</v>
      </c>
      <c r="I20" s="191" t="e">
        <f t="shared" si="1"/>
        <v>#DIV/0!</v>
      </c>
    </row>
    <row r="21" spans="1:9" ht="20.25">
      <c r="A21" s="185" t="s">
        <v>113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9">
        <f t="shared" si="0"/>
        <v>0</v>
      </c>
      <c r="H21" s="190">
        <v>0</v>
      </c>
      <c r="I21" s="191" t="e">
        <f t="shared" si="1"/>
        <v>#DIV/0!</v>
      </c>
    </row>
    <row r="22" spans="1:9" ht="20.25">
      <c r="A22" s="185" t="s">
        <v>84</v>
      </c>
      <c r="B22" s="186">
        <v>0</v>
      </c>
      <c r="C22" s="186">
        <v>0</v>
      </c>
      <c r="D22" s="186">
        <v>0</v>
      </c>
      <c r="E22" s="186">
        <v>0</v>
      </c>
      <c r="F22" s="186">
        <v>0</v>
      </c>
      <c r="G22" s="189">
        <f t="shared" si="0"/>
        <v>0</v>
      </c>
      <c r="H22" s="190">
        <v>0</v>
      </c>
      <c r="I22" s="191" t="e">
        <f t="shared" si="1"/>
        <v>#DIV/0!</v>
      </c>
    </row>
    <row r="23" spans="1:9" ht="20.25">
      <c r="A23" s="185" t="s">
        <v>83</v>
      </c>
      <c r="B23" s="186">
        <v>0</v>
      </c>
      <c r="C23" s="186">
        <v>0</v>
      </c>
      <c r="D23" s="186">
        <v>0</v>
      </c>
      <c r="E23" s="186">
        <v>0</v>
      </c>
      <c r="F23" s="186">
        <v>0</v>
      </c>
      <c r="G23" s="189">
        <f t="shared" si="0"/>
        <v>0</v>
      </c>
      <c r="H23" s="190">
        <v>0</v>
      </c>
      <c r="I23" s="191" t="e">
        <f t="shared" si="1"/>
        <v>#DIV/0!</v>
      </c>
    </row>
    <row r="24" spans="1:9" ht="20.25">
      <c r="A24" s="185" t="s">
        <v>86</v>
      </c>
      <c r="B24" s="186">
        <v>2</v>
      </c>
      <c r="C24" s="186">
        <v>0.32</v>
      </c>
      <c r="D24" s="186">
        <v>2</v>
      </c>
      <c r="E24" s="186">
        <v>0.88</v>
      </c>
      <c r="F24" s="186">
        <v>2</v>
      </c>
      <c r="G24" s="189">
        <f t="shared" si="0"/>
        <v>1.2</v>
      </c>
      <c r="H24" s="190">
        <v>0</v>
      </c>
      <c r="I24" s="191">
        <f t="shared" si="1"/>
        <v>0</v>
      </c>
    </row>
    <row r="25" spans="1:9" ht="20.25">
      <c r="A25" s="185" t="s">
        <v>114</v>
      </c>
      <c r="B25" s="186">
        <v>0</v>
      </c>
      <c r="C25" s="186">
        <v>0</v>
      </c>
      <c r="D25" s="186">
        <v>0</v>
      </c>
      <c r="E25" s="186">
        <v>0</v>
      </c>
      <c r="F25" s="186">
        <v>0</v>
      </c>
      <c r="G25" s="189">
        <f t="shared" si="0"/>
        <v>0</v>
      </c>
      <c r="H25" s="190">
        <v>0</v>
      </c>
      <c r="I25" s="191" t="e">
        <f t="shared" si="1"/>
        <v>#DIV/0!</v>
      </c>
    </row>
    <row r="26" spans="1:9" ht="20.25">
      <c r="A26" s="192" t="s">
        <v>115</v>
      </c>
      <c r="B26" s="188">
        <f>SUM(B5:B25)</f>
        <v>2627</v>
      </c>
      <c r="C26" s="188">
        <f t="shared" ref="C26:E26" si="2">SUM(C5:C25)</f>
        <v>418.35285266037732</v>
      </c>
      <c r="D26" s="188">
        <f t="shared" si="2"/>
        <v>2359</v>
      </c>
      <c r="E26" s="188">
        <f t="shared" si="2"/>
        <v>987.9272053773584</v>
      </c>
      <c r="F26" s="188">
        <f>SUM(F5:F25)</f>
        <v>2601</v>
      </c>
      <c r="G26" s="189">
        <f t="shared" ref="G26" si="3">SUM(G5:G25)</f>
        <v>1406.2800580377359</v>
      </c>
      <c r="H26" s="188">
        <f>SUM(H5:H25)</f>
        <v>2042.2</v>
      </c>
      <c r="I26" s="191">
        <f t="shared" si="1"/>
        <v>1.4522000709087777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2023-10-18T03:09:21Z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