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570"/>
  </bookViews>
  <sheets>
    <sheet name="财字1号" sheetId="1" r:id="rId1"/>
    <sheet name="财字2号" sheetId="2" r:id="rId2"/>
    <sheet name="财字3号" sheetId="3" r:id="rId3"/>
    <sheet name="财字4号" sheetId="4" r:id="rId4"/>
  </sheets>
  <definedNames>
    <definedName name="_xlnm._FilterDatabase" localSheetId="0" hidden="1">财字1号!$B$285:$B$328</definedName>
  </definedNames>
  <calcPr calcId="145621"/>
</workbook>
</file>

<file path=xl/calcChain.xml><?xml version="1.0" encoding="utf-8"?>
<calcChain xmlns="http://schemas.openxmlformats.org/spreadsheetml/2006/main">
  <c r="J318" i="1" l="1"/>
  <c r="K318" i="1"/>
  <c r="J317" i="1"/>
  <c r="K317" i="1"/>
  <c r="J316" i="1"/>
  <c r="K316" i="1"/>
  <c r="J315" i="1"/>
  <c r="K315" i="1"/>
  <c r="J314" i="1"/>
  <c r="K314" i="1"/>
  <c r="J326" i="1"/>
  <c r="D391" i="3" l="1"/>
  <c r="H26" i="2"/>
  <c r="H25" i="2"/>
  <c r="H27" i="2" s="1"/>
  <c r="G26" i="2"/>
  <c r="G25" i="2"/>
  <c r="G27" i="2" s="1"/>
  <c r="E26" i="2"/>
  <c r="E25" i="2"/>
  <c r="E27" i="2" s="1"/>
  <c r="D25" i="2"/>
  <c r="D27" i="2" s="1"/>
  <c r="D26" i="2"/>
  <c r="C26" i="2"/>
  <c r="C25" i="2"/>
  <c r="C27" i="2" s="1"/>
  <c r="H202" i="1" l="1"/>
  <c r="E206" i="1"/>
  <c r="H159" i="1" l="1"/>
  <c r="F29" i="1" l="1"/>
  <c r="D325" i="1"/>
  <c r="J321" i="1"/>
  <c r="K321" i="1"/>
  <c r="D232" i="1" l="1"/>
  <c r="I172" i="1" l="1"/>
  <c r="C84" i="3"/>
  <c r="D84" i="3"/>
  <c r="E84" i="3"/>
  <c r="E175" i="3"/>
  <c r="E65" i="1"/>
  <c r="H266" i="1"/>
  <c r="H206" i="1"/>
  <c r="H65" i="1"/>
  <c r="K185" i="1"/>
  <c r="C206" i="1"/>
  <c r="C414" i="3"/>
  <c r="E253" i="1"/>
  <c r="L78" i="1"/>
  <c r="L91" i="1"/>
  <c r="C300" i="1"/>
  <c r="D300" i="1"/>
  <c r="F171" i="3"/>
  <c r="A524" i="3"/>
  <c r="A398" i="3"/>
  <c r="A221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06" i="3"/>
  <c r="E532" i="3" s="1"/>
  <c r="E207" i="3"/>
  <c r="E533" i="3" s="1"/>
  <c r="E208" i="3"/>
  <c r="E534" i="3" s="1"/>
  <c r="E209" i="3"/>
  <c r="E535" i="3" s="1"/>
  <c r="E210" i="3"/>
  <c r="E536" i="3" s="1"/>
  <c r="H324" i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 s="1"/>
  <c r="K517" i="3"/>
  <c r="K565" i="3" s="1"/>
  <c r="J517" i="3"/>
  <c r="J565" i="3" s="1"/>
  <c r="I517" i="3"/>
  <c r="I565" i="3" s="1"/>
  <c r="H517" i="3"/>
  <c r="H565" i="3" s="1"/>
  <c r="G517" i="3"/>
  <c r="G565" i="3" s="1"/>
  <c r="E517" i="3"/>
  <c r="E565" i="3" s="1"/>
  <c r="D517" i="3"/>
  <c r="D565" i="3" s="1"/>
  <c r="C517" i="3"/>
  <c r="C565" i="3" s="1"/>
  <c r="L516" i="3"/>
  <c r="L564" i="3" s="1"/>
  <c r="K516" i="3"/>
  <c r="K564" i="3" s="1"/>
  <c r="J516" i="3"/>
  <c r="J564" i="3" s="1"/>
  <c r="I516" i="3"/>
  <c r="I564" i="3" s="1"/>
  <c r="H516" i="3"/>
  <c r="H564" i="3" s="1"/>
  <c r="G516" i="3"/>
  <c r="G564" i="3" s="1"/>
  <c r="E516" i="3"/>
  <c r="E564" i="3" s="1"/>
  <c r="D516" i="3"/>
  <c r="N412" i="3" s="1"/>
  <c r="C516" i="3"/>
  <c r="C564" i="3" s="1"/>
  <c r="L515" i="3"/>
  <c r="L563" i="3" s="1"/>
  <c r="K515" i="3"/>
  <c r="K563" i="3" s="1"/>
  <c r="J515" i="3"/>
  <c r="J563" i="3" s="1"/>
  <c r="I515" i="3"/>
  <c r="I563" i="3" s="1"/>
  <c r="H515" i="3"/>
  <c r="H563" i="3" s="1"/>
  <c r="G515" i="3"/>
  <c r="G563" i="3" s="1"/>
  <c r="E515" i="3"/>
  <c r="E563" i="3" s="1"/>
  <c r="D515" i="3"/>
  <c r="N450" i="3" s="1"/>
  <c r="C515" i="3"/>
  <c r="C563" i="3" s="1"/>
  <c r="L514" i="3"/>
  <c r="L562" i="3" s="1"/>
  <c r="K514" i="3"/>
  <c r="K562" i="3" s="1"/>
  <c r="J514" i="3"/>
  <c r="J562" i="3" s="1"/>
  <c r="I514" i="3"/>
  <c r="I562" i="3" s="1"/>
  <c r="H514" i="3"/>
  <c r="H562" i="3" s="1"/>
  <c r="G514" i="3"/>
  <c r="G562" i="3" s="1"/>
  <c r="E514" i="3"/>
  <c r="E562" i="3" s="1"/>
  <c r="D514" i="3"/>
  <c r="N488" i="3" s="1"/>
  <c r="C514" i="3"/>
  <c r="C562" i="3" s="1"/>
  <c r="L513" i="3"/>
  <c r="L561" i="3" s="1"/>
  <c r="K513" i="3"/>
  <c r="K561" i="3" s="1"/>
  <c r="J513" i="3"/>
  <c r="J561" i="3" s="1"/>
  <c r="I513" i="3"/>
  <c r="I561" i="3" s="1"/>
  <c r="H513" i="3"/>
  <c r="H561" i="3" s="1"/>
  <c r="G513" i="3"/>
  <c r="G561" i="3" s="1"/>
  <c r="E513" i="3"/>
  <c r="E561" i="3" s="1"/>
  <c r="D513" i="3"/>
  <c r="N500" i="3" s="1"/>
  <c r="C513" i="3"/>
  <c r="C561" i="3" s="1"/>
  <c r="L512" i="3"/>
  <c r="L560" i="3" s="1"/>
  <c r="K512" i="3"/>
  <c r="K560" i="3" s="1"/>
  <c r="J512" i="3"/>
  <c r="J560" i="3" s="1"/>
  <c r="I512" i="3"/>
  <c r="I560" i="3" s="1"/>
  <c r="H512" i="3"/>
  <c r="H560" i="3" s="1"/>
  <c r="G512" i="3"/>
  <c r="G560" i="3" s="1"/>
  <c r="E512" i="3"/>
  <c r="E560" i="3" s="1"/>
  <c r="D512" i="3"/>
  <c r="N408" i="3" s="1"/>
  <c r="C512" i="3"/>
  <c r="C560" i="3" s="1"/>
  <c r="L511" i="3"/>
  <c r="L559" i="3" s="1"/>
  <c r="K511" i="3"/>
  <c r="K559" i="3" s="1"/>
  <c r="J511" i="3"/>
  <c r="J559" i="3" s="1"/>
  <c r="I511" i="3"/>
  <c r="I559" i="3" s="1"/>
  <c r="H511" i="3"/>
  <c r="H559" i="3" s="1"/>
  <c r="G511" i="3"/>
  <c r="G559" i="3" s="1"/>
  <c r="E511" i="3"/>
  <c r="E559" i="3" s="1"/>
  <c r="D511" i="3"/>
  <c r="N446" i="3" s="1"/>
  <c r="C511" i="3"/>
  <c r="C559" i="3" s="1"/>
  <c r="L510" i="3"/>
  <c r="L558" i="3" s="1"/>
  <c r="K510" i="3"/>
  <c r="K558" i="3" s="1"/>
  <c r="J510" i="3"/>
  <c r="J558" i="3" s="1"/>
  <c r="I510" i="3"/>
  <c r="I558" i="3" s="1"/>
  <c r="H510" i="3"/>
  <c r="H558" i="3" s="1"/>
  <c r="G510" i="3"/>
  <c r="G558" i="3" s="1"/>
  <c r="E510" i="3"/>
  <c r="E558" i="3" s="1"/>
  <c r="D510" i="3"/>
  <c r="N406" i="3" s="1"/>
  <c r="C510" i="3"/>
  <c r="C558" i="3" s="1"/>
  <c r="L509" i="3"/>
  <c r="L557" i="3" s="1"/>
  <c r="K509" i="3"/>
  <c r="K557" i="3" s="1"/>
  <c r="J509" i="3"/>
  <c r="J557" i="3" s="1"/>
  <c r="I509" i="3"/>
  <c r="I557" i="3" s="1"/>
  <c r="H509" i="3"/>
  <c r="H557" i="3" s="1"/>
  <c r="G509" i="3"/>
  <c r="G557" i="3" s="1"/>
  <c r="E509" i="3"/>
  <c r="E557" i="3" s="1"/>
  <c r="D509" i="3"/>
  <c r="N496" i="3" s="1"/>
  <c r="C509" i="3"/>
  <c r="C557" i="3" s="1"/>
  <c r="L508" i="3"/>
  <c r="L556" i="3" s="1"/>
  <c r="K508" i="3"/>
  <c r="K556" i="3" s="1"/>
  <c r="J508" i="3"/>
  <c r="J556" i="3" s="1"/>
  <c r="I508" i="3"/>
  <c r="I556" i="3" s="1"/>
  <c r="H508" i="3"/>
  <c r="H556" i="3" s="1"/>
  <c r="G508" i="3"/>
  <c r="G556" i="3" s="1"/>
  <c r="E508" i="3"/>
  <c r="E556" i="3" s="1"/>
  <c r="D508" i="3"/>
  <c r="D556" i="3" s="1"/>
  <c r="C508" i="3"/>
  <c r="C556" i="3" s="1"/>
  <c r="L507" i="3"/>
  <c r="L555" i="3" s="1"/>
  <c r="K507" i="3"/>
  <c r="K555" i="3" s="1"/>
  <c r="J507" i="3"/>
  <c r="J555" i="3" s="1"/>
  <c r="I507" i="3"/>
  <c r="I555" i="3" s="1"/>
  <c r="H507" i="3"/>
  <c r="H555" i="3" s="1"/>
  <c r="G507" i="3"/>
  <c r="G555" i="3" s="1"/>
  <c r="E507" i="3"/>
  <c r="E555" i="3" s="1"/>
  <c r="D507" i="3"/>
  <c r="N494" i="3" s="1"/>
  <c r="C507" i="3"/>
  <c r="C555" i="3" s="1"/>
  <c r="L506" i="3"/>
  <c r="L554" i="3" s="1"/>
  <c r="K506" i="3"/>
  <c r="K554" i="3" s="1"/>
  <c r="J506" i="3"/>
  <c r="J554" i="3" s="1"/>
  <c r="I506" i="3"/>
  <c r="I554" i="3" s="1"/>
  <c r="H506" i="3"/>
  <c r="H554" i="3" s="1"/>
  <c r="G506" i="3"/>
  <c r="E506" i="3"/>
  <c r="E554" i="3" s="1"/>
  <c r="D506" i="3"/>
  <c r="N402" i="3" s="1"/>
  <c r="C506" i="3"/>
  <c r="C554" i="3" s="1"/>
  <c r="L505" i="3"/>
  <c r="K505" i="3"/>
  <c r="J505" i="3"/>
  <c r="I505" i="3"/>
  <c r="H505" i="3"/>
  <c r="G505" i="3"/>
  <c r="E505" i="3"/>
  <c r="D505" i="3"/>
  <c r="C505" i="3"/>
  <c r="M500" i="3"/>
  <c r="F500" i="3"/>
  <c r="M499" i="3"/>
  <c r="M498" i="3"/>
  <c r="F498" i="3"/>
  <c r="F496" i="3"/>
  <c r="M494" i="3"/>
  <c r="F494" i="3"/>
  <c r="M493" i="3"/>
  <c r="F493" i="3"/>
  <c r="L492" i="3"/>
  <c r="K492" i="3"/>
  <c r="J492" i="3"/>
  <c r="I492" i="3"/>
  <c r="H492" i="3"/>
  <c r="G492" i="3"/>
  <c r="E492" i="3"/>
  <c r="D492" i="3"/>
  <c r="C492" i="3"/>
  <c r="F487" i="3"/>
  <c r="F485" i="3"/>
  <c r="F483" i="3"/>
  <c r="F482" i="3"/>
  <c r="M481" i="3"/>
  <c r="F481" i="3"/>
  <c r="M480" i="3"/>
  <c r="F480" i="3"/>
  <c r="L479" i="3"/>
  <c r="K479" i="3"/>
  <c r="J479" i="3"/>
  <c r="I479" i="3"/>
  <c r="H479" i="3"/>
  <c r="G479" i="3"/>
  <c r="E479" i="3"/>
  <c r="D479" i="3"/>
  <c r="C479" i="3"/>
  <c r="F477" i="3"/>
  <c r="F475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J466" i="3"/>
  <c r="I466" i="3"/>
  <c r="H466" i="3"/>
  <c r="G466" i="3"/>
  <c r="D466" i="3"/>
  <c r="C466" i="3"/>
  <c r="M462" i="3"/>
  <c r="M461" i="3"/>
  <c r="F461" i="3"/>
  <c r="F459" i="3"/>
  <c r="M457" i="3"/>
  <c r="F457" i="3"/>
  <c r="M455" i="3"/>
  <c r="F455" i="3"/>
  <c r="M454" i="3"/>
  <c r="F454" i="3"/>
  <c r="L453" i="3"/>
  <c r="M453" i="3" s="1"/>
  <c r="K453" i="3"/>
  <c r="J453" i="3"/>
  <c r="I453" i="3"/>
  <c r="H453" i="3"/>
  <c r="G453" i="3"/>
  <c r="E453" i="3"/>
  <c r="F453" i="3" s="1"/>
  <c r="D453" i="3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J427" i="3"/>
  <c r="I427" i="3"/>
  <c r="H427" i="3"/>
  <c r="G427" i="3"/>
  <c r="E427" i="3"/>
  <c r="D427" i="3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M414" i="3" s="1"/>
  <c r="J414" i="3"/>
  <c r="I414" i="3"/>
  <c r="H414" i="3"/>
  <c r="G414" i="3"/>
  <c r="E414" i="3"/>
  <c r="D414" i="3"/>
  <c r="F414" i="3" s="1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 s="1"/>
  <c r="K392" i="3"/>
  <c r="K552" i="3" s="1"/>
  <c r="J392" i="3"/>
  <c r="J552" i="3" s="1"/>
  <c r="I392" i="3"/>
  <c r="I552" i="3" s="1"/>
  <c r="H392" i="3"/>
  <c r="H552" i="3" s="1"/>
  <c r="G392" i="3"/>
  <c r="G552" i="3" s="1"/>
  <c r="E392" i="3"/>
  <c r="E552" i="3" s="1"/>
  <c r="D392" i="3"/>
  <c r="N275" i="3" s="1"/>
  <c r="C392" i="3"/>
  <c r="C552" i="3" s="1"/>
  <c r="L391" i="3"/>
  <c r="L551" i="3" s="1"/>
  <c r="K391" i="3"/>
  <c r="K551" i="3" s="1"/>
  <c r="I391" i="3"/>
  <c r="I551" i="3" s="1"/>
  <c r="H391" i="3"/>
  <c r="H551" i="3" s="1"/>
  <c r="G391" i="3"/>
  <c r="G551" i="3" s="1"/>
  <c r="E391" i="3"/>
  <c r="E551" i="3" s="1"/>
  <c r="D551" i="3"/>
  <c r="C391" i="3"/>
  <c r="C551" i="3" s="1"/>
  <c r="L390" i="3"/>
  <c r="L550" i="3" s="1"/>
  <c r="K390" i="3"/>
  <c r="K550" i="3" s="1"/>
  <c r="J390" i="3"/>
  <c r="J550" i="3" s="1"/>
  <c r="I390" i="3"/>
  <c r="I550" i="3" s="1"/>
  <c r="H390" i="3"/>
  <c r="H550" i="3" s="1"/>
  <c r="G390" i="3"/>
  <c r="G550" i="3" s="1"/>
  <c r="E390" i="3"/>
  <c r="E550" i="3" s="1"/>
  <c r="D390" i="3"/>
  <c r="D550" i="3" s="1"/>
  <c r="C390" i="3"/>
  <c r="C550" i="3" s="1"/>
  <c r="L389" i="3"/>
  <c r="L549" i="3" s="1"/>
  <c r="K389" i="3"/>
  <c r="K549" i="3" s="1"/>
  <c r="J389" i="3"/>
  <c r="J549" i="3" s="1"/>
  <c r="I389" i="3"/>
  <c r="I549" i="3" s="1"/>
  <c r="H389" i="3"/>
  <c r="H549" i="3" s="1"/>
  <c r="G389" i="3"/>
  <c r="G549" i="3" s="1"/>
  <c r="E389" i="3"/>
  <c r="E549" i="3" s="1"/>
  <c r="D389" i="3"/>
  <c r="N233" i="3" s="1"/>
  <c r="C389" i="3"/>
  <c r="C549" i="3" s="1"/>
  <c r="L388" i="3"/>
  <c r="L548" i="3" s="1"/>
  <c r="K388" i="3"/>
  <c r="K548" i="3" s="1"/>
  <c r="J388" i="3"/>
  <c r="J548" i="3" s="1"/>
  <c r="I388" i="3"/>
  <c r="I548" i="3" s="1"/>
  <c r="H388" i="3"/>
  <c r="H548" i="3" s="1"/>
  <c r="G388" i="3"/>
  <c r="G548" i="3" s="1"/>
  <c r="E388" i="3"/>
  <c r="E548" i="3" s="1"/>
  <c r="D388" i="3"/>
  <c r="N362" i="3" s="1"/>
  <c r="C388" i="3"/>
  <c r="C548" i="3" s="1"/>
  <c r="L387" i="3"/>
  <c r="L547" i="3" s="1"/>
  <c r="K387" i="3"/>
  <c r="K547" i="3" s="1"/>
  <c r="J387" i="3"/>
  <c r="J547" i="3" s="1"/>
  <c r="I387" i="3"/>
  <c r="I547" i="3" s="1"/>
  <c r="H387" i="3"/>
  <c r="H547" i="3" s="1"/>
  <c r="G387" i="3"/>
  <c r="G547" i="3" s="1"/>
  <c r="E387" i="3"/>
  <c r="E547" i="3" s="1"/>
  <c r="D387" i="3"/>
  <c r="N374" i="3" s="1"/>
  <c r="C387" i="3"/>
  <c r="C547" i="3" s="1"/>
  <c r="L386" i="3"/>
  <c r="L546" i="3" s="1"/>
  <c r="K386" i="3"/>
  <c r="K546" i="3" s="1"/>
  <c r="J386" i="3"/>
  <c r="J546" i="3" s="1"/>
  <c r="I386" i="3"/>
  <c r="I546" i="3" s="1"/>
  <c r="H386" i="3"/>
  <c r="H546" i="3" s="1"/>
  <c r="G386" i="3"/>
  <c r="G546" i="3" s="1"/>
  <c r="E386" i="3"/>
  <c r="E546" i="3" s="1"/>
  <c r="D386" i="3"/>
  <c r="N230" i="3" s="1"/>
  <c r="C386" i="3"/>
  <c r="C546" i="3" s="1"/>
  <c r="L385" i="3"/>
  <c r="L545" i="3" s="1"/>
  <c r="K385" i="3"/>
  <c r="J385" i="3"/>
  <c r="J545" i="3" s="1"/>
  <c r="I385" i="3"/>
  <c r="I545" i="3" s="1"/>
  <c r="H385" i="3"/>
  <c r="H545" i="3" s="1"/>
  <c r="G385" i="3"/>
  <c r="G545" i="3" s="1"/>
  <c r="E385" i="3"/>
  <c r="E545" i="3" s="1"/>
  <c r="D385" i="3"/>
  <c r="C385" i="3"/>
  <c r="C545" i="3" s="1"/>
  <c r="L384" i="3"/>
  <c r="L544" i="3" s="1"/>
  <c r="K384" i="3"/>
  <c r="K544" i="3" s="1"/>
  <c r="J384" i="3"/>
  <c r="J544" i="3" s="1"/>
  <c r="I384" i="3"/>
  <c r="I544" i="3" s="1"/>
  <c r="H384" i="3"/>
  <c r="H544" i="3" s="1"/>
  <c r="G384" i="3"/>
  <c r="G544" i="3" s="1"/>
  <c r="E384" i="3"/>
  <c r="E544" i="3" s="1"/>
  <c r="D384" i="3"/>
  <c r="N293" i="3" s="1"/>
  <c r="C384" i="3"/>
  <c r="C544" i="3" s="1"/>
  <c r="L383" i="3"/>
  <c r="L543" i="3" s="1"/>
  <c r="K383" i="3"/>
  <c r="K543" i="3" s="1"/>
  <c r="J383" i="3"/>
  <c r="J543" i="3" s="1"/>
  <c r="I383" i="3"/>
  <c r="I543" i="3" s="1"/>
  <c r="H383" i="3"/>
  <c r="H543" i="3" s="1"/>
  <c r="G383" i="3"/>
  <c r="G543" i="3" s="1"/>
  <c r="E383" i="3"/>
  <c r="E543" i="3" s="1"/>
  <c r="D383" i="3"/>
  <c r="N318" i="3" s="1"/>
  <c r="C383" i="3"/>
  <c r="C543" i="3" s="1"/>
  <c r="L382" i="3"/>
  <c r="L542" i="3" s="1"/>
  <c r="K382" i="3"/>
  <c r="K542" i="3" s="1"/>
  <c r="J382" i="3"/>
  <c r="J542" i="3" s="1"/>
  <c r="I382" i="3"/>
  <c r="I542" i="3" s="1"/>
  <c r="H382" i="3"/>
  <c r="H542" i="3" s="1"/>
  <c r="G382" i="3"/>
  <c r="G542" i="3" s="1"/>
  <c r="E382" i="3"/>
  <c r="E542" i="3" s="1"/>
  <c r="D382" i="3"/>
  <c r="N304" i="3" s="1"/>
  <c r="C382" i="3"/>
  <c r="C542" i="3" s="1"/>
  <c r="L381" i="3"/>
  <c r="L541" i="3" s="1"/>
  <c r="K381" i="3"/>
  <c r="K541" i="3" s="1"/>
  <c r="J381" i="3"/>
  <c r="J541" i="3" s="1"/>
  <c r="I381" i="3"/>
  <c r="I541" i="3" s="1"/>
  <c r="H381" i="3"/>
  <c r="H541" i="3" s="1"/>
  <c r="G381" i="3"/>
  <c r="G541" i="3" s="1"/>
  <c r="E381" i="3"/>
  <c r="E541" i="3" s="1"/>
  <c r="D381" i="3"/>
  <c r="N290" i="3" s="1"/>
  <c r="C381" i="3"/>
  <c r="C541" i="3" s="1"/>
  <c r="L380" i="3"/>
  <c r="M380" i="3" s="1"/>
  <c r="K380" i="3"/>
  <c r="J380" i="3"/>
  <c r="I380" i="3"/>
  <c r="H380" i="3"/>
  <c r="G380" i="3"/>
  <c r="E380" i="3"/>
  <c r="D380" i="3"/>
  <c r="C380" i="3"/>
  <c r="M374" i="3"/>
  <c r="F374" i="3"/>
  <c r="L367" i="3"/>
  <c r="K367" i="3"/>
  <c r="J367" i="3"/>
  <c r="I367" i="3"/>
  <c r="H367" i="3"/>
  <c r="G367" i="3"/>
  <c r="E367" i="3"/>
  <c r="D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L354" i="3"/>
  <c r="K354" i="3"/>
  <c r="J354" i="3"/>
  <c r="I354" i="3"/>
  <c r="H354" i="3"/>
  <c r="G354" i="3"/>
  <c r="E354" i="3"/>
  <c r="F354" i="3" s="1"/>
  <c r="D354" i="3"/>
  <c r="C354" i="3"/>
  <c r="F350" i="3"/>
  <c r="M349" i="3"/>
  <c r="F349" i="3"/>
  <c r="F347" i="3"/>
  <c r="F345" i="3"/>
  <c r="F344" i="3"/>
  <c r="M343" i="3"/>
  <c r="F343" i="3"/>
  <c r="M342" i="3"/>
  <c r="F342" i="3"/>
  <c r="L341" i="3"/>
  <c r="K341" i="3"/>
  <c r="J341" i="3"/>
  <c r="I341" i="3"/>
  <c r="H341" i="3"/>
  <c r="G341" i="3"/>
  <c r="E341" i="3"/>
  <c r="D341" i="3"/>
  <c r="C341" i="3"/>
  <c r="M336" i="3"/>
  <c r="F336" i="3"/>
  <c r="M334" i="3"/>
  <c r="F334" i="3"/>
  <c r="M330" i="3"/>
  <c r="F330" i="3"/>
  <c r="M329" i="3"/>
  <c r="F329" i="3"/>
  <c r="L328" i="3"/>
  <c r="K328" i="3"/>
  <c r="J328" i="3"/>
  <c r="I328" i="3"/>
  <c r="H328" i="3"/>
  <c r="G328" i="3"/>
  <c r="E328" i="3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M315" i="3" s="1"/>
  <c r="K315" i="3"/>
  <c r="J315" i="3"/>
  <c r="I315" i="3"/>
  <c r="H315" i="3"/>
  <c r="G315" i="3"/>
  <c r="E315" i="3"/>
  <c r="D315" i="3"/>
  <c r="C315" i="3"/>
  <c r="F310" i="3"/>
  <c r="M304" i="3"/>
  <c r="F304" i="3"/>
  <c r="M303" i="3"/>
  <c r="F303" i="3"/>
  <c r="L302" i="3"/>
  <c r="K302" i="3"/>
  <c r="M302" i="3"/>
  <c r="J302" i="3"/>
  <c r="I302" i="3"/>
  <c r="H302" i="3"/>
  <c r="G302" i="3"/>
  <c r="E302" i="3"/>
  <c r="D302" i="3"/>
  <c r="F302" i="3" s="1"/>
  <c r="C302" i="3"/>
  <c r="M297" i="3"/>
  <c r="F297" i="3"/>
  <c r="F295" i="3"/>
  <c r="F294" i="3"/>
  <c r="F293" i="3"/>
  <c r="M292" i="3"/>
  <c r="F292" i="3"/>
  <c r="M291" i="3"/>
  <c r="F291" i="3"/>
  <c r="M290" i="3"/>
  <c r="F290" i="3"/>
  <c r="L289" i="3"/>
  <c r="K289" i="3"/>
  <c r="M289" i="3" s="1"/>
  <c r="J289" i="3"/>
  <c r="I289" i="3"/>
  <c r="H289" i="3"/>
  <c r="G289" i="3"/>
  <c r="E289" i="3"/>
  <c r="D289" i="3"/>
  <c r="C289" i="3"/>
  <c r="M284" i="3"/>
  <c r="F284" i="3"/>
  <c r="F282" i="3"/>
  <c r="M278" i="3"/>
  <c r="F278" i="3"/>
  <c r="M277" i="3"/>
  <c r="F277" i="3"/>
  <c r="L276" i="3"/>
  <c r="K276" i="3"/>
  <c r="J276" i="3"/>
  <c r="I276" i="3"/>
  <c r="H276" i="3"/>
  <c r="G276" i="3"/>
  <c r="E276" i="3"/>
  <c r="D276" i="3"/>
  <c r="F276" i="3" s="1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L263" i="3"/>
  <c r="K263" i="3"/>
  <c r="J263" i="3"/>
  <c r="I263" i="3"/>
  <c r="H263" i="3"/>
  <c r="G263" i="3"/>
  <c r="E263" i="3"/>
  <c r="D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M250" i="3" s="1"/>
  <c r="K250" i="3"/>
  <c r="J250" i="3"/>
  <c r="I250" i="3"/>
  <c r="H250" i="3"/>
  <c r="G250" i="3"/>
  <c r="E250" i="3"/>
  <c r="D250" i="3"/>
  <c r="C250" i="3"/>
  <c r="M245" i="3"/>
  <c r="F245" i="3"/>
  <c r="M243" i="3"/>
  <c r="F243" i="3"/>
  <c r="F241" i="3"/>
  <c r="F240" i="3"/>
  <c r="M239" i="3"/>
  <c r="F239" i="3"/>
  <c r="M238" i="3"/>
  <c r="F238" i="3"/>
  <c r="L237" i="3"/>
  <c r="K237" i="3"/>
  <c r="J237" i="3"/>
  <c r="I237" i="3"/>
  <c r="H237" i="3"/>
  <c r="G237" i="3"/>
  <c r="E237" i="3"/>
  <c r="D237" i="3"/>
  <c r="F237" i="3" s="1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 s="1"/>
  <c r="K213" i="3"/>
  <c r="K539" i="3" s="1"/>
  <c r="J213" i="3"/>
  <c r="J539" i="3" s="1"/>
  <c r="I213" i="3"/>
  <c r="I539" i="3" s="1"/>
  <c r="H213" i="3"/>
  <c r="H539" i="3" s="1"/>
  <c r="G213" i="3"/>
  <c r="G539" i="3" s="1"/>
  <c r="E213" i="3"/>
  <c r="E539" i="3" s="1"/>
  <c r="D213" i="3"/>
  <c r="D539" i="3" s="1"/>
  <c r="C213" i="3"/>
  <c r="C539" i="3" s="1"/>
  <c r="L212" i="3"/>
  <c r="L538" i="3" s="1"/>
  <c r="K212" i="3"/>
  <c r="K538" i="3" s="1"/>
  <c r="J212" i="3"/>
  <c r="J538" i="3" s="1"/>
  <c r="I212" i="3"/>
  <c r="I538" i="3" s="1"/>
  <c r="H212" i="3"/>
  <c r="H538" i="3" s="1"/>
  <c r="G212" i="3"/>
  <c r="G538" i="3" s="1"/>
  <c r="E212" i="3"/>
  <c r="E538" i="3" s="1"/>
  <c r="D212" i="3"/>
  <c r="D538" i="3" s="1"/>
  <c r="C212" i="3"/>
  <c r="C538" i="3" s="1"/>
  <c r="L211" i="3"/>
  <c r="L537" i="3" s="1"/>
  <c r="K211" i="3"/>
  <c r="K537" i="3" s="1"/>
  <c r="J211" i="3"/>
  <c r="J537" i="3" s="1"/>
  <c r="I211" i="3"/>
  <c r="I537" i="3" s="1"/>
  <c r="H211" i="3"/>
  <c r="H537" i="3" s="1"/>
  <c r="G211" i="3"/>
  <c r="G537" i="3" s="1"/>
  <c r="E211" i="3"/>
  <c r="E537" i="3" s="1"/>
  <c r="D211" i="3"/>
  <c r="D537" i="3" s="1"/>
  <c r="C211" i="3"/>
  <c r="C537" i="3" s="1"/>
  <c r="L210" i="3"/>
  <c r="L536" i="3" s="1"/>
  <c r="K210" i="3"/>
  <c r="K536" i="3" s="1"/>
  <c r="J210" i="3"/>
  <c r="J536" i="3" s="1"/>
  <c r="I210" i="3"/>
  <c r="I536" i="3" s="1"/>
  <c r="H210" i="3"/>
  <c r="H536" i="3" s="1"/>
  <c r="G210" i="3"/>
  <c r="G536" i="3" s="1"/>
  <c r="D210" i="3"/>
  <c r="D536" i="3" s="1"/>
  <c r="C210" i="3"/>
  <c r="C536" i="3" s="1"/>
  <c r="L209" i="3"/>
  <c r="L535" i="3" s="1"/>
  <c r="K209" i="3"/>
  <c r="K535" i="3" s="1"/>
  <c r="J209" i="3"/>
  <c r="J535" i="3" s="1"/>
  <c r="I209" i="3"/>
  <c r="I535" i="3" s="1"/>
  <c r="H209" i="3"/>
  <c r="H535" i="3" s="1"/>
  <c r="G209" i="3"/>
  <c r="G535" i="3" s="1"/>
  <c r="D209" i="3"/>
  <c r="N66" i="3" s="1"/>
  <c r="C209" i="3"/>
  <c r="C535" i="3" s="1"/>
  <c r="L208" i="3"/>
  <c r="L534" i="3" s="1"/>
  <c r="K208" i="3"/>
  <c r="K534" i="3" s="1"/>
  <c r="J208" i="3"/>
  <c r="J534" i="3" s="1"/>
  <c r="I208" i="3"/>
  <c r="I534" i="3" s="1"/>
  <c r="H208" i="3"/>
  <c r="H534" i="3" s="1"/>
  <c r="G208" i="3"/>
  <c r="G534" i="3" s="1"/>
  <c r="D208" i="3"/>
  <c r="C208" i="3"/>
  <c r="C534" i="3" s="1"/>
  <c r="L207" i="3"/>
  <c r="L533" i="3" s="1"/>
  <c r="K207" i="3"/>
  <c r="K533" i="3" s="1"/>
  <c r="J207" i="3"/>
  <c r="J533" i="3" s="1"/>
  <c r="I207" i="3"/>
  <c r="I533" i="3" s="1"/>
  <c r="H207" i="3"/>
  <c r="H533" i="3" s="1"/>
  <c r="G207" i="3"/>
  <c r="G533" i="3" s="1"/>
  <c r="D207" i="3"/>
  <c r="N116" i="3" s="1"/>
  <c r="C207" i="3"/>
  <c r="C533" i="3" s="1"/>
  <c r="L206" i="3"/>
  <c r="L532" i="3" s="1"/>
  <c r="K206" i="3"/>
  <c r="K532" i="3" s="1"/>
  <c r="J206" i="3"/>
  <c r="J532" i="3" s="1"/>
  <c r="I206" i="3"/>
  <c r="I532" i="3" s="1"/>
  <c r="H206" i="3"/>
  <c r="H532" i="3" s="1"/>
  <c r="G206" i="3"/>
  <c r="G532" i="3" s="1"/>
  <c r="D206" i="3"/>
  <c r="D532" i="3" s="1"/>
  <c r="C206" i="3"/>
  <c r="C532" i="3" s="1"/>
  <c r="L205" i="3"/>
  <c r="L531" i="3" s="1"/>
  <c r="K205" i="3"/>
  <c r="K531" i="3" s="1"/>
  <c r="J205" i="3"/>
  <c r="J531" i="3" s="1"/>
  <c r="I205" i="3"/>
  <c r="I531" i="3" s="1"/>
  <c r="H205" i="3"/>
  <c r="H531" i="3" s="1"/>
  <c r="G205" i="3"/>
  <c r="G531" i="3" s="1"/>
  <c r="E205" i="3"/>
  <c r="E531" i="3" s="1"/>
  <c r="D205" i="3"/>
  <c r="N127" i="3" s="1"/>
  <c r="C205" i="3"/>
  <c r="C531" i="3" s="1"/>
  <c r="L204" i="3"/>
  <c r="L530" i="3" s="1"/>
  <c r="K204" i="3"/>
  <c r="K530" i="3" s="1"/>
  <c r="J204" i="3"/>
  <c r="J530" i="3" s="1"/>
  <c r="I204" i="3"/>
  <c r="I530" i="3" s="1"/>
  <c r="H204" i="3"/>
  <c r="H530" i="3" s="1"/>
  <c r="G204" i="3"/>
  <c r="G530" i="3" s="1"/>
  <c r="E204" i="3"/>
  <c r="E530" i="3" s="1"/>
  <c r="D204" i="3"/>
  <c r="D530" i="3" s="1"/>
  <c r="C204" i="3"/>
  <c r="C530" i="3" s="1"/>
  <c r="L203" i="3"/>
  <c r="L529" i="3" s="1"/>
  <c r="K203" i="3"/>
  <c r="K529" i="3" s="1"/>
  <c r="J203" i="3"/>
  <c r="J529" i="3" s="1"/>
  <c r="I203" i="3"/>
  <c r="I529" i="3" s="1"/>
  <c r="H203" i="3"/>
  <c r="H529" i="3" s="1"/>
  <c r="G203" i="3"/>
  <c r="G529" i="3" s="1"/>
  <c r="E203" i="3"/>
  <c r="E529" i="3" s="1"/>
  <c r="D203" i="3"/>
  <c r="N60" i="3" s="1"/>
  <c r="C203" i="3"/>
  <c r="C529" i="3" s="1"/>
  <c r="L202" i="3"/>
  <c r="L528" i="3" s="1"/>
  <c r="K202" i="3"/>
  <c r="J202" i="3"/>
  <c r="J528" i="3" s="1"/>
  <c r="I202" i="3"/>
  <c r="I528" i="3" s="1"/>
  <c r="H202" i="3"/>
  <c r="H528" i="3" s="1"/>
  <c r="G202" i="3"/>
  <c r="G528" i="3" s="1"/>
  <c r="E202" i="3"/>
  <c r="D202" i="3"/>
  <c r="D528" i="3" s="1"/>
  <c r="C202" i="3"/>
  <c r="C528" i="3" s="1"/>
  <c r="L201" i="3"/>
  <c r="K201" i="3"/>
  <c r="J201" i="3"/>
  <c r="I201" i="3"/>
  <c r="H201" i="3"/>
  <c r="G201" i="3"/>
  <c r="E201" i="3"/>
  <c r="D201" i="3"/>
  <c r="C201" i="3"/>
  <c r="F196" i="3"/>
  <c r="F194" i="3"/>
  <c r="M190" i="3"/>
  <c r="F190" i="3"/>
  <c r="M189" i="3"/>
  <c r="F189" i="3"/>
  <c r="L188" i="3"/>
  <c r="K188" i="3"/>
  <c r="J188" i="3"/>
  <c r="I188" i="3"/>
  <c r="H188" i="3"/>
  <c r="G188" i="3"/>
  <c r="E188" i="3"/>
  <c r="D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J175" i="3"/>
  <c r="I175" i="3"/>
  <c r="H175" i="3"/>
  <c r="G175" i="3"/>
  <c r="D175" i="3"/>
  <c r="C175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K162" i="3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L149" i="3"/>
  <c r="K149" i="3"/>
  <c r="J149" i="3"/>
  <c r="I149" i="3"/>
  <c r="H149" i="3"/>
  <c r="G149" i="3"/>
  <c r="E149" i="3"/>
  <c r="D149" i="3"/>
  <c r="C149" i="3"/>
  <c r="M138" i="3"/>
  <c r="F138" i="3"/>
  <c r="M137" i="3"/>
  <c r="F137" i="3"/>
  <c r="L136" i="3"/>
  <c r="K136" i="3"/>
  <c r="J136" i="3"/>
  <c r="I136" i="3"/>
  <c r="H136" i="3"/>
  <c r="G136" i="3"/>
  <c r="E136" i="3"/>
  <c r="D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J123" i="3"/>
  <c r="I123" i="3"/>
  <c r="H123" i="3"/>
  <c r="G123" i="3"/>
  <c r="E123" i="3"/>
  <c r="D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J110" i="3"/>
  <c r="I110" i="3"/>
  <c r="H110" i="3"/>
  <c r="G110" i="3"/>
  <c r="D110" i="3"/>
  <c r="C110" i="3"/>
  <c r="F105" i="3"/>
  <c r="M99" i="3"/>
  <c r="F99" i="3"/>
  <c r="M98" i="3"/>
  <c r="F98" i="3"/>
  <c r="L97" i="3"/>
  <c r="K97" i="3"/>
  <c r="J97" i="3"/>
  <c r="I97" i="3"/>
  <c r="H97" i="3"/>
  <c r="G97" i="3"/>
  <c r="E97" i="3"/>
  <c r="D97" i="3"/>
  <c r="C97" i="3"/>
  <c r="M92" i="3"/>
  <c r="F92" i="3"/>
  <c r="M86" i="3"/>
  <c r="F86" i="3"/>
  <c r="M85" i="3"/>
  <c r="F85" i="3"/>
  <c r="L84" i="3"/>
  <c r="K84" i="3"/>
  <c r="J84" i="3"/>
  <c r="I84" i="3"/>
  <c r="H84" i="3"/>
  <c r="G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L71" i="3"/>
  <c r="K71" i="3"/>
  <c r="J71" i="3"/>
  <c r="I71" i="3"/>
  <c r="H71" i="3"/>
  <c r="G71" i="3"/>
  <c r="E71" i="3"/>
  <c r="D71" i="3"/>
  <c r="C71" i="3"/>
  <c r="M66" i="3"/>
  <c r="F66" i="3"/>
  <c r="F64" i="3"/>
  <c r="F61" i="3"/>
  <c r="M60" i="3"/>
  <c r="F60" i="3"/>
  <c r="M59" i="3"/>
  <c r="F59" i="3"/>
  <c r="L58" i="3"/>
  <c r="K58" i="3"/>
  <c r="J58" i="3"/>
  <c r="I58" i="3"/>
  <c r="H58" i="3"/>
  <c r="G58" i="3"/>
  <c r="E58" i="3"/>
  <c r="D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K45" i="3"/>
  <c r="J45" i="3"/>
  <c r="I45" i="3"/>
  <c r="H45" i="3"/>
  <c r="G45" i="3"/>
  <c r="E45" i="3"/>
  <c r="D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J32" i="3"/>
  <c r="I32" i="3"/>
  <c r="H32" i="3"/>
  <c r="G32" i="3"/>
  <c r="E32" i="3"/>
  <c r="D32" i="3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L325" i="1"/>
  <c r="K325" i="1"/>
  <c r="J325" i="1"/>
  <c r="I325" i="1"/>
  <c r="H325" i="1"/>
  <c r="G325" i="1"/>
  <c r="E325" i="1"/>
  <c r="F325" i="1" s="1"/>
  <c r="N205" i="1"/>
  <c r="C325" i="1"/>
  <c r="L324" i="1"/>
  <c r="K324" i="1"/>
  <c r="J324" i="1"/>
  <c r="I324" i="1"/>
  <c r="G324" i="1"/>
  <c r="E324" i="1"/>
  <c r="D324" i="1"/>
  <c r="N170" i="1" s="1"/>
  <c r="C324" i="1"/>
  <c r="L323" i="1"/>
  <c r="K323" i="1"/>
  <c r="J323" i="1"/>
  <c r="I323" i="1"/>
  <c r="H323" i="1"/>
  <c r="G323" i="1"/>
  <c r="E323" i="1"/>
  <c r="D323" i="1"/>
  <c r="N15" i="1" s="1"/>
  <c r="C323" i="1"/>
  <c r="L322" i="1"/>
  <c r="K322" i="1"/>
  <c r="J322" i="1"/>
  <c r="I322" i="1"/>
  <c r="H322" i="1"/>
  <c r="G322" i="1"/>
  <c r="E322" i="1"/>
  <c r="D322" i="1"/>
  <c r="N168" i="1" s="1"/>
  <c r="C322" i="1"/>
  <c r="L321" i="1"/>
  <c r="I321" i="1"/>
  <c r="H321" i="1"/>
  <c r="G321" i="1"/>
  <c r="E321" i="1"/>
  <c r="D321" i="1"/>
  <c r="N274" i="1" s="1"/>
  <c r="C321" i="1"/>
  <c r="L320" i="1"/>
  <c r="K320" i="1"/>
  <c r="J320" i="1"/>
  <c r="I320" i="1"/>
  <c r="H320" i="1"/>
  <c r="G320" i="1"/>
  <c r="E320" i="1"/>
  <c r="D320" i="1"/>
  <c r="N59" i="1" s="1"/>
  <c r="C320" i="1"/>
  <c r="L319" i="1"/>
  <c r="K319" i="1"/>
  <c r="K326" i="1" s="1"/>
  <c r="J319" i="1"/>
  <c r="I319" i="1"/>
  <c r="H319" i="1"/>
  <c r="G319" i="1"/>
  <c r="E319" i="1"/>
  <c r="D319" i="1"/>
  <c r="N24" i="1" s="1"/>
  <c r="C319" i="1"/>
  <c r="L318" i="1"/>
  <c r="I318" i="1"/>
  <c r="H318" i="1"/>
  <c r="G318" i="1"/>
  <c r="E318" i="1"/>
  <c r="D318" i="1"/>
  <c r="N177" i="1" s="1"/>
  <c r="C318" i="1"/>
  <c r="L317" i="1"/>
  <c r="I317" i="1"/>
  <c r="H317" i="1"/>
  <c r="G317" i="1"/>
  <c r="E317" i="1"/>
  <c r="D317" i="1"/>
  <c r="N35" i="1" s="1"/>
  <c r="C317" i="1"/>
  <c r="L316" i="1"/>
  <c r="I316" i="1"/>
  <c r="H316" i="1"/>
  <c r="G316" i="1"/>
  <c r="E316" i="1"/>
  <c r="D316" i="1"/>
  <c r="N128" i="1" s="1"/>
  <c r="C316" i="1"/>
  <c r="L315" i="1"/>
  <c r="I315" i="1"/>
  <c r="H315" i="1"/>
  <c r="G315" i="1"/>
  <c r="E315" i="1"/>
  <c r="D315" i="1"/>
  <c r="N289" i="1" s="1"/>
  <c r="C315" i="1"/>
  <c r="L314" i="1"/>
  <c r="I314" i="1"/>
  <c r="H314" i="1"/>
  <c r="G314" i="1"/>
  <c r="E314" i="1"/>
  <c r="D314" i="1"/>
  <c r="N220" i="1" s="1"/>
  <c r="C314" i="1"/>
  <c r="L313" i="1"/>
  <c r="K313" i="1"/>
  <c r="J313" i="1"/>
  <c r="I313" i="1"/>
  <c r="H313" i="1"/>
  <c r="G313" i="1"/>
  <c r="E313" i="1"/>
  <c r="D313" i="1"/>
  <c r="C313" i="1"/>
  <c r="F308" i="1"/>
  <c r="F306" i="1"/>
  <c r="F304" i="1"/>
  <c r="F303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F253" i="1" s="1"/>
  <c r="C253" i="1"/>
  <c r="F251" i="1"/>
  <c r="F249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F222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D206" i="1"/>
  <c r="M205" i="1"/>
  <c r="F205" i="1"/>
  <c r="F204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D185" i="1"/>
  <c r="C185" i="1"/>
  <c r="M180" i="1"/>
  <c r="F180" i="1"/>
  <c r="M178" i="1"/>
  <c r="F178" i="1"/>
  <c r="F177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E138" i="1"/>
  <c r="D138" i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M112" i="1" s="1"/>
  <c r="J112" i="1"/>
  <c r="I112" i="1"/>
  <c r="H112" i="1"/>
  <c r="G112" i="1"/>
  <c r="E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F57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F44" i="1" s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M31" i="1" s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M237" i="3"/>
  <c r="F110" i="3"/>
  <c r="M45" i="3"/>
  <c r="F175" i="3"/>
  <c r="F380" i="3"/>
  <c r="M479" i="3"/>
  <c r="F263" i="3"/>
  <c r="F328" i="3"/>
  <c r="M515" i="3"/>
  <c r="F367" i="3"/>
  <c r="M18" i="1"/>
  <c r="N475" i="3"/>
  <c r="N54" i="3" l="1"/>
  <c r="M313" i="1"/>
  <c r="F136" i="3"/>
  <c r="M136" i="3"/>
  <c r="F505" i="3"/>
  <c r="F479" i="3"/>
  <c r="F123" i="3"/>
  <c r="F149" i="3"/>
  <c r="M175" i="3"/>
  <c r="F492" i="3"/>
  <c r="N447" i="3"/>
  <c r="N477" i="3"/>
  <c r="M162" i="3"/>
  <c r="F185" i="1"/>
  <c r="M206" i="1"/>
  <c r="M253" i="1"/>
  <c r="F279" i="1"/>
  <c r="F313" i="1"/>
  <c r="M185" i="1"/>
  <c r="M328" i="3"/>
  <c r="N269" i="3"/>
  <c r="M341" i="3"/>
  <c r="N317" i="3"/>
  <c r="F341" i="3"/>
  <c r="F19" i="3"/>
  <c r="M19" i="3"/>
  <c r="F78" i="1"/>
  <c r="F112" i="1"/>
  <c r="M125" i="1"/>
  <c r="F138" i="1"/>
  <c r="M138" i="1"/>
  <c r="M159" i="1"/>
  <c r="F31" i="1"/>
  <c r="F91" i="1"/>
  <c r="F159" i="1"/>
  <c r="M172" i="1"/>
  <c r="F206" i="1"/>
  <c r="F219" i="1"/>
  <c r="M219" i="1"/>
  <c r="M279" i="1"/>
  <c r="F32" i="3"/>
  <c r="F65" i="1"/>
  <c r="F58" i="3"/>
  <c r="M58" i="3"/>
  <c r="F71" i="3"/>
  <c r="F97" i="3"/>
  <c r="F162" i="3"/>
  <c r="M188" i="3"/>
  <c r="F201" i="3"/>
  <c r="F250" i="3"/>
  <c r="F315" i="3"/>
  <c r="M354" i="3"/>
  <c r="M427" i="3"/>
  <c r="F440" i="3"/>
  <c r="F84" i="3"/>
  <c r="F45" i="3"/>
  <c r="N432" i="3"/>
  <c r="N493" i="3"/>
  <c r="N480" i="3"/>
  <c r="M32" i="3"/>
  <c r="F188" i="3"/>
  <c r="D561" i="3"/>
  <c r="F561" i="3" s="1"/>
  <c r="N202" i="1"/>
  <c r="M517" i="3"/>
  <c r="M513" i="3"/>
  <c r="N442" i="3"/>
  <c r="F516" i="3"/>
  <c r="N455" i="3"/>
  <c r="M391" i="3"/>
  <c r="M388" i="3"/>
  <c r="F390" i="3"/>
  <c r="N264" i="3"/>
  <c r="N114" i="3"/>
  <c r="M97" i="3"/>
  <c r="N227" i="3"/>
  <c r="M71" i="3"/>
  <c r="M78" i="1"/>
  <c r="D555" i="3"/>
  <c r="M509" i="3"/>
  <c r="N459" i="3"/>
  <c r="N416" i="3"/>
  <c r="N481" i="3"/>
  <c r="N405" i="3"/>
  <c r="N457" i="3"/>
  <c r="N470" i="3"/>
  <c r="N358" i="3"/>
  <c r="F387" i="3"/>
  <c r="N308" i="3"/>
  <c r="N296" i="1"/>
  <c r="H518" i="3"/>
  <c r="M512" i="3"/>
  <c r="G518" i="3"/>
  <c r="N429" i="3"/>
  <c r="N403" i="3"/>
  <c r="N468" i="3"/>
  <c r="N483" i="3"/>
  <c r="F509" i="3"/>
  <c r="N431" i="3"/>
  <c r="N435" i="3"/>
  <c r="N444" i="3"/>
  <c r="D557" i="3"/>
  <c r="F557" i="3" s="1"/>
  <c r="N418" i="3"/>
  <c r="F466" i="3"/>
  <c r="N487" i="3"/>
  <c r="F386" i="3"/>
  <c r="N244" i="3"/>
  <c r="F391" i="3"/>
  <c r="M212" i="3"/>
  <c r="M84" i="3"/>
  <c r="N137" i="3"/>
  <c r="M91" i="1"/>
  <c r="N298" i="1"/>
  <c r="M505" i="3"/>
  <c r="M492" i="3"/>
  <c r="M466" i="3"/>
  <c r="M510" i="3"/>
  <c r="M506" i="3"/>
  <c r="D562" i="3"/>
  <c r="F562" i="3" s="1"/>
  <c r="E518" i="3"/>
  <c r="F507" i="3"/>
  <c r="N458" i="3"/>
  <c r="N428" i="3"/>
  <c r="D558" i="3"/>
  <c r="F558" i="3" s="1"/>
  <c r="F510" i="3"/>
  <c r="D554" i="3"/>
  <c r="F554" i="3" s="1"/>
  <c r="N441" i="3"/>
  <c r="N471" i="3"/>
  <c r="F427" i="3"/>
  <c r="E566" i="3"/>
  <c r="F555" i="3"/>
  <c r="F556" i="3"/>
  <c r="N454" i="3"/>
  <c r="C566" i="3"/>
  <c r="F508" i="3"/>
  <c r="M367" i="3"/>
  <c r="F289" i="3"/>
  <c r="M276" i="3"/>
  <c r="M387" i="3"/>
  <c r="E569" i="3"/>
  <c r="F383" i="3"/>
  <c r="F385" i="3"/>
  <c r="E576" i="3"/>
  <c r="E393" i="3"/>
  <c r="N229" i="3"/>
  <c r="N266" i="3"/>
  <c r="N329" i="3"/>
  <c r="E577" i="3"/>
  <c r="M547" i="3"/>
  <c r="E575" i="3"/>
  <c r="E574" i="3"/>
  <c r="M201" i="3"/>
  <c r="N48" i="3"/>
  <c r="N16" i="3"/>
  <c r="F205" i="3"/>
  <c r="N41" i="3"/>
  <c r="M149" i="3"/>
  <c r="F210" i="3"/>
  <c r="N37" i="3"/>
  <c r="E214" i="3"/>
  <c r="F208" i="3"/>
  <c r="M123" i="3"/>
  <c r="E573" i="3"/>
  <c r="E572" i="3"/>
  <c r="E578" i="3"/>
  <c r="F266" i="1"/>
  <c r="N42" i="1"/>
  <c r="N79" i="1"/>
  <c r="N83" i="1"/>
  <c r="N55" i="1"/>
  <c r="N40" i="1"/>
  <c r="E326" i="1"/>
  <c r="N221" i="1"/>
  <c r="F172" i="1"/>
  <c r="F125" i="1"/>
  <c r="N204" i="1"/>
  <c r="N181" i="1"/>
  <c r="N104" i="1"/>
  <c r="N226" i="1"/>
  <c r="N12" i="1"/>
  <c r="C326" i="1"/>
  <c r="F18" i="1"/>
  <c r="M323" i="1"/>
  <c r="N267" i="1"/>
  <c r="D326" i="1"/>
  <c r="N318" i="1" s="1"/>
  <c r="M44" i="1"/>
  <c r="M65" i="1"/>
  <c r="M232" i="1"/>
  <c r="M266" i="1"/>
  <c r="M300" i="1"/>
  <c r="M320" i="1"/>
  <c r="F300" i="1"/>
  <c r="I214" i="3"/>
  <c r="N183" i="3"/>
  <c r="N88" i="3"/>
  <c r="N23" i="3"/>
  <c r="E568" i="3"/>
  <c r="E570" i="3"/>
  <c r="E553" i="3"/>
  <c r="E571" i="3"/>
  <c r="M110" i="3"/>
  <c r="E528" i="3"/>
  <c r="M263" i="3"/>
  <c r="F550" i="3"/>
  <c r="F551" i="3"/>
  <c r="M552" i="3"/>
  <c r="M440" i="3"/>
  <c r="F532" i="3"/>
  <c r="N136" i="1"/>
  <c r="N63" i="1"/>
  <c r="N217" i="1"/>
  <c r="F322" i="1"/>
  <c r="N61" i="1"/>
  <c r="F314" i="1"/>
  <c r="N160" i="1"/>
  <c r="F320" i="1"/>
  <c r="N113" i="1"/>
  <c r="N21" i="1"/>
  <c r="N213" i="1"/>
  <c r="F324" i="1"/>
  <c r="N36" i="1"/>
  <c r="N64" i="1"/>
  <c r="N209" i="1"/>
  <c r="M548" i="3"/>
  <c r="M543" i="3"/>
  <c r="M549" i="3"/>
  <c r="N310" i="3"/>
  <c r="N90" i="3"/>
  <c r="N51" i="3"/>
  <c r="N152" i="3"/>
  <c r="N7" i="3"/>
  <c r="N154" i="3"/>
  <c r="N10" i="3"/>
  <c r="N190" i="3"/>
  <c r="N179" i="3"/>
  <c r="N128" i="3"/>
  <c r="N36" i="3"/>
  <c r="N11" i="3"/>
  <c r="N161" i="1"/>
  <c r="N9" i="1"/>
  <c r="M392" i="3"/>
  <c r="M384" i="3"/>
  <c r="D548" i="3"/>
  <c r="F548" i="3" s="1"/>
  <c r="M204" i="3"/>
  <c r="M537" i="3"/>
  <c r="M538" i="3"/>
  <c r="N132" i="3"/>
  <c r="F213" i="3"/>
  <c r="N18" i="3"/>
  <c r="M324" i="1"/>
  <c r="N163" i="1"/>
  <c r="F317" i="1"/>
  <c r="N58" i="1"/>
  <c r="M559" i="3"/>
  <c r="M560" i="3"/>
  <c r="M561" i="3"/>
  <c r="M562" i="3"/>
  <c r="M563" i="3"/>
  <c r="M564" i="3"/>
  <c r="M565" i="3"/>
  <c r="M516" i="3"/>
  <c r="K518" i="3"/>
  <c r="I518" i="3"/>
  <c r="M514" i="3"/>
  <c r="M511" i="3"/>
  <c r="G554" i="3"/>
  <c r="G566" i="3" s="1"/>
  <c r="H577" i="3"/>
  <c r="J577" i="3"/>
  <c r="H566" i="3"/>
  <c r="J566" i="3"/>
  <c r="L566" i="3"/>
  <c r="N489" i="3"/>
  <c r="N417" i="3"/>
  <c r="N410" i="3"/>
  <c r="N449" i="3"/>
  <c r="N421" i="3"/>
  <c r="D559" i="3"/>
  <c r="F559" i="3" s="1"/>
  <c r="N420" i="3"/>
  <c r="D564" i="3"/>
  <c r="D577" i="3" s="1"/>
  <c r="L553" i="3"/>
  <c r="M385" i="3"/>
  <c r="J572" i="3"/>
  <c r="L572" i="3"/>
  <c r="L573" i="3"/>
  <c r="H574" i="3"/>
  <c r="J574" i="3"/>
  <c r="L574" i="3"/>
  <c r="H575" i="3"/>
  <c r="J575" i="3"/>
  <c r="H578" i="3"/>
  <c r="J578" i="3"/>
  <c r="M381" i="3"/>
  <c r="M542" i="3"/>
  <c r="M383" i="3"/>
  <c r="G553" i="3"/>
  <c r="M544" i="3"/>
  <c r="N282" i="3"/>
  <c r="N295" i="3"/>
  <c r="D544" i="3"/>
  <c r="F544" i="3" s="1"/>
  <c r="N251" i="3"/>
  <c r="N240" i="3"/>
  <c r="F382" i="3"/>
  <c r="D547" i="3"/>
  <c r="F547" i="3" s="1"/>
  <c r="D545" i="3"/>
  <c r="F545" i="3" s="1"/>
  <c r="N357" i="3"/>
  <c r="N322" i="3"/>
  <c r="N291" i="3"/>
  <c r="C393" i="3"/>
  <c r="N303" i="3"/>
  <c r="N267" i="3"/>
  <c r="M209" i="3"/>
  <c r="K214" i="3"/>
  <c r="F206" i="3"/>
  <c r="N124" i="3"/>
  <c r="N76" i="3"/>
  <c r="N178" i="3"/>
  <c r="N126" i="3"/>
  <c r="N167" i="3"/>
  <c r="N166" i="3"/>
  <c r="N73" i="3"/>
  <c r="N164" i="3"/>
  <c r="N35" i="3"/>
  <c r="N115" i="3"/>
  <c r="N141" i="3"/>
  <c r="N9" i="3"/>
  <c r="N29" i="1"/>
  <c r="N89" i="1"/>
  <c r="N183" i="1"/>
  <c r="N251" i="1"/>
  <c r="N16" i="1"/>
  <c r="N155" i="1"/>
  <c r="N27" i="1"/>
  <c r="N87" i="1"/>
  <c r="N66" i="1"/>
  <c r="N126" i="1"/>
  <c r="N254" i="1"/>
  <c r="N288" i="1"/>
  <c r="N10" i="1"/>
  <c r="N149" i="1"/>
  <c r="N57" i="1"/>
  <c r="N196" i="1"/>
  <c r="N8" i="1"/>
  <c r="N269" i="1"/>
  <c r="M558" i="3"/>
  <c r="I566" i="3"/>
  <c r="M555" i="3"/>
  <c r="M556" i="3"/>
  <c r="M557" i="3"/>
  <c r="D563" i="3"/>
  <c r="N472" i="3"/>
  <c r="N430" i="3"/>
  <c r="F515" i="3"/>
  <c r="N462" i="3"/>
  <c r="F514" i="3"/>
  <c r="D560" i="3"/>
  <c r="F513" i="3"/>
  <c r="N461" i="3"/>
  <c r="N422" i="3"/>
  <c r="N498" i="3"/>
  <c r="F517" i="3"/>
  <c r="N464" i="3"/>
  <c r="N443" i="3"/>
  <c r="N413" i="3"/>
  <c r="I553" i="3"/>
  <c r="J553" i="3"/>
  <c r="M389" i="3"/>
  <c r="M551" i="3"/>
  <c r="G393" i="3"/>
  <c r="M382" i="3"/>
  <c r="M386" i="3"/>
  <c r="G576" i="3"/>
  <c r="G578" i="3"/>
  <c r="I578" i="3"/>
  <c r="K578" i="3"/>
  <c r="M541" i="3"/>
  <c r="K393" i="3"/>
  <c r="C577" i="3"/>
  <c r="N245" i="3"/>
  <c r="N343" i="3"/>
  <c r="N316" i="3"/>
  <c r="N344" i="3"/>
  <c r="N298" i="3"/>
  <c r="N292" i="3"/>
  <c r="N253" i="3"/>
  <c r="D543" i="3"/>
  <c r="F543" i="3" s="1"/>
  <c r="N252" i="3"/>
  <c r="N265" i="3"/>
  <c r="N277" i="3"/>
  <c r="F381" i="3"/>
  <c r="N226" i="3"/>
  <c r="M211" i="3"/>
  <c r="M207" i="3"/>
  <c r="M203" i="3"/>
  <c r="M210" i="3"/>
  <c r="M213" i="3"/>
  <c r="M202" i="3"/>
  <c r="K576" i="3"/>
  <c r="L577" i="3"/>
  <c r="J568" i="3"/>
  <c r="K577" i="3"/>
  <c r="C214" i="3"/>
  <c r="N14" i="3"/>
  <c r="N80" i="3"/>
  <c r="N158" i="3"/>
  <c r="N15" i="3"/>
  <c r="N171" i="3"/>
  <c r="C571" i="3"/>
  <c r="F27" i="2"/>
  <c r="F25" i="2"/>
  <c r="F26" i="2"/>
  <c r="H326" i="1"/>
  <c r="M316" i="1"/>
  <c r="G326" i="1"/>
  <c r="M319" i="1"/>
  <c r="M321" i="1"/>
  <c r="M322" i="1"/>
  <c r="M325" i="1"/>
  <c r="N127" i="1"/>
  <c r="N167" i="1"/>
  <c r="N208" i="1"/>
  <c r="N272" i="1"/>
  <c r="N22" i="1"/>
  <c r="M554" i="3"/>
  <c r="K566" i="3"/>
  <c r="I567" i="3"/>
  <c r="H568" i="3"/>
  <c r="I568" i="3"/>
  <c r="K568" i="3"/>
  <c r="I569" i="3"/>
  <c r="G570" i="3"/>
  <c r="I570" i="3"/>
  <c r="K570" i="3"/>
  <c r="G571" i="3"/>
  <c r="I571" i="3"/>
  <c r="G568" i="3"/>
  <c r="M508" i="3"/>
  <c r="J518" i="3"/>
  <c r="L518" i="3"/>
  <c r="M507" i="3"/>
  <c r="H567" i="3"/>
  <c r="H576" i="3"/>
  <c r="J576" i="3"/>
  <c r="N407" i="3"/>
  <c r="N485" i="3"/>
  <c r="N404" i="3"/>
  <c r="N469" i="3"/>
  <c r="N482" i="3"/>
  <c r="N473" i="3"/>
  <c r="F512" i="3"/>
  <c r="N499" i="3"/>
  <c r="F506" i="3"/>
  <c r="F511" i="3"/>
  <c r="N467" i="3"/>
  <c r="D518" i="3"/>
  <c r="C518" i="3"/>
  <c r="N409" i="3"/>
  <c r="N474" i="3"/>
  <c r="N448" i="3"/>
  <c r="N433" i="3"/>
  <c r="N415" i="3"/>
  <c r="C574" i="3"/>
  <c r="H553" i="3"/>
  <c r="M550" i="3"/>
  <c r="M546" i="3"/>
  <c r="H573" i="3"/>
  <c r="J573" i="3"/>
  <c r="L575" i="3"/>
  <c r="I576" i="3"/>
  <c r="L576" i="3"/>
  <c r="G577" i="3"/>
  <c r="I577" i="3"/>
  <c r="L567" i="3"/>
  <c r="K545" i="3"/>
  <c r="M545" i="3" s="1"/>
  <c r="L393" i="3"/>
  <c r="J393" i="3"/>
  <c r="M390" i="3"/>
  <c r="I393" i="3"/>
  <c r="H393" i="3"/>
  <c r="L568" i="3"/>
  <c r="H569" i="3"/>
  <c r="J569" i="3"/>
  <c r="L569" i="3"/>
  <c r="H570" i="3"/>
  <c r="J570" i="3"/>
  <c r="L570" i="3"/>
  <c r="H571" i="3"/>
  <c r="J571" i="3"/>
  <c r="L571" i="3"/>
  <c r="G572" i="3"/>
  <c r="H572" i="3"/>
  <c r="I572" i="3"/>
  <c r="I573" i="3"/>
  <c r="G574" i="3"/>
  <c r="I574" i="3"/>
  <c r="G575" i="3"/>
  <c r="I575" i="3"/>
  <c r="N258" i="3"/>
  <c r="N284" i="3"/>
  <c r="N228" i="3"/>
  <c r="N342" i="3"/>
  <c r="N238" i="3"/>
  <c r="D541" i="3"/>
  <c r="F541" i="3" s="1"/>
  <c r="N294" i="3"/>
  <c r="N272" i="3"/>
  <c r="N268" i="3"/>
  <c r="N236" i="3"/>
  <c r="N336" i="3"/>
  <c r="N225" i="3"/>
  <c r="N355" i="3"/>
  <c r="N345" i="3"/>
  <c r="C576" i="3"/>
  <c r="C553" i="3"/>
  <c r="C573" i="3"/>
  <c r="C575" i="3"/>
  <c r="N349" i="3"/>
  <c r="N297" i="3"/>
  <c r="N232" i="3"/>
  <c r="N271" i="3"/>
  <c r="N321" i="3"/>
  <c r="N347" i="3"/>
  <c r="N256" i="3"/>
  <c r="N360" i="3"/>
  <c r="D546" i="3"/>
  <c r="F546" i="3" s="1"/>
  <c r="N241" i="3"/>
  <c r="N330" i="3"/>
  <c r="N278" i="3"/>
  <c r="D542" i="3"/>
  <c r="F542" i="3" s="1"/>
  <c r="F384" i="3"/>
  <c r="F388" i="3"/>
  <c r="N363" i="3"/>
  <c r="N350" i="3"/>
  <c r="N324" i="3"/>
  <c r="D549" i="3"/>
  <c r="F549" i="3" s="1"/>
  <c r="F392" i="3"/>
  <c r="N254" i="3"/>
  <c r="N319" i="3"/>
  <c r="F389" i="3"/>
  <c r="N239" i="3"/>
  <c r="N356" i="3"/>
  <c r="D552" i="3"/>
  <c r="F552" i="3" s="1"/>
  <c r="N280" i="3"/>
  <c r="N323" i="3"/>
  <c r="C568" i="3"/>
  <c r="C569" i="3"/>
  <c r="C570" i="3"/>
  <c r="C572" i="3"/>
  <c r="C578" i="3"/>
  <c r="N243" i="3"/>
  <c r="N334" i="3"/>
  <c r="M530" i="3"/>
  <c r="K569" i="3"/>
  <c r="L578" i="3"/>
  <c r="M539" i="3"/>
  <c r="K574" i="3"/>
  <c r="M535" i="3"/>
  <c r="M536" i="3"/>
  <c r="K575" i="3"/>
  <c r="M529" i="3"/>
  <c r="M531" i="3"/>
  <c r="L214" i="3"/>
  <c r="G214" i="3"/>
  <c r="M205" i="3"/>
  <c r="K528" i="3"/>
  <c r="M528" i="3" s="1"/>
  <c r="M206" i="3"/>
  <c r="J214" i="3"/>
  <c r="F530" i="3"/>
  <c r="F537" i="3"/>
  <c r="F538" i="3"/>
  <c r="F539" i="3"/>
  <c r="N139" i="3"/>
  <c r="N176" i="3"/>
  <c r="N113" i="3"/>
  <c r="N33" i="3"/>
  <c r="N61" i="3"/>
  <c r="N47" i="3"/>
  <c r="N138" i="3"/>
  <c r="F204" i="3"/>
  <c r="N165" i="3"/>
  <c r="N59" i="3"/>
  <c r="N74" i="3"/>
  <c r="N22" i="3"/>
  <c r="I326" i="1"/>
  <c r="M314" i="1"/>
  <c r="M315" i="1"/>
  <c r="L326" i="1"/>
  <c r="M318" i="1"/>
  <c r="N201" i="1"/>
  <c r="N107" i="1"/>
  <c r="N11" i="1"/>
  <c r="N13" i="1"/>
  <c r="N154" i="1"/>
  <c r="N30" i="1"/>
  <c r="N17" i="1"/>
  <c r="G573" i="3"/>
  <c r="N270" i="3"/>
  <c r="N361" i="3"/>
  <c r="D393" i="3"/>
  <c r="N231" i="3"/>
  <c r="M532" i="3"/>
  <c r="H540" i="3"/>
  <c r="I540" i="3"/>
  <c r="J540" i="3"/>
  <c r="G569" i="3"/>
  <c r="G540" i="3"/>
  <c r="M533" i="3"/>
  <c r="K572" i="3"/>
  <c r="M534" i="3"/>
  <c r="K573" i="3"/>
  <c r="L540" i="3"/>
  <c r="J567" i="3"/>
  <c r="H214" i="3"/>
  <c r="M208" i="3"/>
  <c r="F528" i="3"/>
  <c r="C567" i="3"/>
  <c r="C540" i="3"/>
  <c r="F207" i="3"/>
  <c r="N181" i="3"/>
  <c r="D533" i="3"/>
  <c r="N155" i="3"/>
  <c r="N129" i="3"/>
  <c r="N38" i="3"/>
  <c r="N142" i="3"/>
  <c r="N168" i="3"/>
  <c r="N77" i="3"/>
  <c r="N103" i="3"/>
  <c r="D534" i="3"/>
  <c r="N182" i="3"/>
  <c r="N79" i="3"/>
  <c r="N170" i="3"/>
  <c r="N40" i="3"/>
  <c r="F209" i="3"/>
  <c r="N196" i="3"/>
  <c r="N144" i="3"/>
  <c r="N105" i="3"/>
  <c r="N27" i="3"/>
  <c r="N118" i="3"/>
  <c r="N53" i="3"/>
  <c r="F536" i="3"/>
  <c r="N81" i="3"/>
  <c r="N43" i="3"/>
  <c r="N56" i="3"/>
  <c r="N134" i="3"/>
  <c r="F212" i="3"/>
  <c r="N64" i="3"/>
  <c r="N131" i="3"/>
  <c r="F211" i="3"/>
  <c r="N157" i="3"/>
  <c r="N92" i="3"/>
  <c r="D535" i="3"/>
  <c r="D214" i="3"/>
  <c r="N207" i="3" s="1"/>
  <c r="N533" i="3" s="1"/>
  <c r="N25" i="3"/>
  <c r="N194" i="3"/>
  <c r="N13" i="3"/>
  <c r="N17" i="3"/>
  <c r="N52" i="3"/>
  <c r="N12" i="3"/>
  <c r="N163" i="3"/>
  <c r="N72" i="3"/>
  <c r="N85" i="3"/>
  <c r="N98" i="3"/>
  <c r="N20" i="3"/>
  <c r="N46" i="3"/>
  <c r="N150" i="3"/>
  <c r="N189" i="3"/>
  <c r="N111" i="3"/>
  <c r="F202" i="3"/>
  <c r="D529" i="3"/>
  <c r="N34" i="3"/>
  <c r="N86" i="3"/>
  <c r="N125" i="3"/>
  <c r="N112" i="3"/>
  <c r="N8" i="3"/>
  <c r="N151" i="3"/>
  <c r="N99" i="3"/>
  <c r="N177" i="3"/>
  <c r="N21" i="3"/>
  <c r="F203" i="3"/>
  <c r="D531" i="3"/>
  <c r="N49" i="3"/>
  <c r="N153" i="3"/>
  <c r="N75" i="3"/>
  <c r="M317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19" i="1"/>
  <c r="N295" i="1"/>
  <c r="N308" i="1"/>
  <c r="N214" i="1"/>
  <c r="N227" i="1"/>
  <c r="N133" i="1"/>
  <c r="N73" i="1"/>
  <c r="N248" i="1"/>
  <c r="N39" i="1"/>
  <c r="N120" i="1"/>
  <c r="F321" i="1"/>
  <c r="N88" i="1"/>
  <c r="N62" i="1"/>
  <c r="F323" i="1"/>
  <c r="F315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301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16" i="1"/>
  <c r="N164" i="1"/>
  <c r="N198" i="1"/>
  <c r="N23" i="1"/>
  <c r="N211" i="1"/>
  <c r="N271" i="1"/>
  <c r="N130" i="1"/>
  <c r="F318" i="1"/>
  <c r="N166" i="1"/>
  <c r="N25" i="1"/>
  <c r="N249" i="1"/>
  <c r="N215" i="1"/>
  <c r="N134" i="1"/>
  <c r="N14" i="1"/>
  <c r="M577" i="3" l="1"/>
  <c r="M518" i="3"/>
  <c r="G567" i="3"/>
  <c r="G579" i="3" s="1"/>
  <c r="F577" i="3"/>
  <c r="D576" i="3"/>
  <c r="F576" i="3" s="1"/>
  <c r="D569" i="3"/>
  <c r="F569" i="3" s="1"/>
  <c r="M568" i="3"/>
  <c r="M569" i="3"/>
  <c r="D571" i="3"/>
  <c r="F571" i="3" s="1"/>
  <c r="M574" i="3"/>
  <c r="N159" i="1"/>
  <c r="N322" i="1"/>
  <c r="F326" i="1"/>
  <c r="N44" i="1"/>
  <c r="M576" i="3"/>
  <c r="M393" i="3"/>
  <c r="E540" i="3"/>
  <c r="E567" i="3"/>
  <c r="E579" i="3" s="1"/>
  <c r="N317" i="1"/>
  <c r="N206" i="1"/>
  <c r="N325" i="1"/>
  <c r="M326" i="1"/>
  <c r="N125" i="1"/>
  <c r="N319" i="1"/>
  <c r="N320" i="1"/>
  <c r="N315" i="1"/>
  <c r="N323" i="1"/>
  <c r="N279" i="1"/>
  <c r="N18" i="1"/>
  <c r="D578" i="3"/>
  <c r="F578" i="3" s="1"/>
  <c r="M572" i="3"/>
  <c r="N313" i="1"/>
  <c r="N112" i="1"/>
  <c r="N232" i="1"/>
  <c r="N31" i="1"/>
  <c r="N138" i="1"/>
  <c r="N321" i="1"/>
  <c r="N219" i="1"/>
  <c r="N324" i="1"/>
  <c r="N65" i="1"/>
  <c r="N300" i="1"/>
  <c r="N185" i="1"/>
  <c r="N253" i="1"/>
  <c r="N316" i="1"/>
  <c r="D553" i="3"/>
  <c r="F553" i="3" s="1"/>
  <c r="M573" i="3"/>
  <c r="M570" i="3"/>
  <c r="M566" i="3"/>
  <c r="K571" i="3"/>
  <c r="M571" i="3" s="1"/>
  <c r="M575" i="3"/>
  <c r="K567" i="3"/>
  <c r="M567" i="3" s="1"/>
  <c r="K540" i="3"/>
  <c r="M540" i="3" s="1"/>
  <c r="M214" i="3"/>
  <c r="N208" i="3"/>
  <c r="N534" i="3" s="1"/>
  <c r="N314" i="1"/>
  <c r="N78" i="1"/>
  <c r="N172" i="1"/>
  <c r="N91" i="1"/>
  <c r="N266" i="1"/>
  <c r="F560" i="3"/>
  <c r="D566" i="3"/>
  <c r="F566" i="3" s="1"/>
  <c r="M578" i="3"/>
  <c r="D567" i="3"/>
  <c r="I579" i="3"/>
  <c r="H579" i="3"/>
  <c r="L579" i="3"/>
  <c r="J579" i="3"/>
  <c r="N505" i="3"/>
  <c r="F518" i="3"/>
  <c r="N515" i="3"/>
  <c r="N563" i="3" s="1"/>
  <c r="N516" i="3"/>
  <c r="N564" i="3" s="1"/>
  <c r="N510" i="3"/>
  <c r="N558" i="3" s="1"/>
  <c r="N518" i="3"/>
  <c r="N566" i="3" s="1"/>
  <c r="N479" i="3"/>
  <c r="N466" i="3"/>
  <c r="N414" i="3"/>
  <c r="N440" i="3"/>
  <c r="N514" i="3"/>
  <c r="N562" i="3" s="1"/>
  <c r="N508" i="3"/>
  <c r="N556" i="3" s="1"/>
  <c r="N506" i="3"/>
  <c r="N554" i="3" s="1"/>
  <c r="N427" i="3"/>
  <c r="N512" i="3"/>
  <c r="N560" i="3" s="1"/>
  <c r="N511" i="3"/>
  <c r="N559" i="3" s="1"/>
  <c r="N507" i="3"/>
  <c r="N555" i="3" s="1"/>
  <c r="N509" i="3"/>
  <c r="N557" i="3" s="1"/>
  <c r="N513" i="3"/>
  <c r="N561" i="3" s="1"/>
  <c r="N517" i="3"/>
  <c r="N565" i="3" s="1"/>
  <c r="N492" i="3"/>
  <c r="N453" i="3"/>
  <c r="K553" i="3"/>
  <c r="M553" i="3" s="1"/>
  <c r="D575" i="3"/>
  <c r="F575" i="3" s="1"/>
  <c r="C579" i="3"/>
  <c r="N212" i="3"/>
  <c r="N538" i="3" s="1"/>
  <c r="N211" i="3"/>
  <c r="N537" i="3" s="1"/>
  <c r="N209" i="3"/>
  <c r="N535" i="3" s="1"/>
  <c r="N392" i="3"/>
  <c r="N552" i="3" s="1"/>
  <c r="N276" i="3"/>
  <c r="N302" i="3"/>
  <c r="N380" i="3"/>
  <c r="N315" i="3"/>
  <c r="N354" i="3"/>
  <c r="N328" i="3"/>
  <c r="N391" i="3"/>
  <c r="N551" i="3" s="1"/>
  <c r="N341" i="3"/>
  <c r="N367" i="3"/>
  <c r="N289" i="3"/>
  <c r="N250" i="3"/>
  <c r="N393" i="3"/>
  <c r="N553" i="3" s="1"/>
  <c r="F393" i="3"/>
  <c r="N390" i="3"/>
  <c r="N550" i="3" s="1"/>
  <c r="N389" i="3"/>
  <c r="N549" i="3" s="1"/>
  <c r="N388" i="3"/>
  <c r="N548" i="3" s="1"/>
  <c r="N387" i="3"/>
  <c r="N547" i="3" s="1"/>
  <c r="N386" i="3"/>
  <c r="N546" i="3" s="1"/>
  <c r="N385" i="3"/>
  <c r="N545" i="3" s="1"/>
  <c r="N384" i="3"/>
  <c r="N544" i="3" s="1"/>
  <c r="N383" i="3"/>
  <c r="N543" i="3" s="1"/>
  <c r="N382" i="3"/>
  <c r="N542" i="3" s="1"/>
  <c r="N381" i="3"/>
  <c r="N541" i="3" s="1"/>
  <c r="N263" i="3"/>
  <c r="N237" i="3"/>
  <c r="F529" i="3"/>
  <c r="D568" i="3"/>
  <c r="F535" i="3"/>
  <c r="D574" i="3"/>
  <c r="F534" i="3"/>
  <c r="D573" i="3"/>
  <c r="D540" i="3"/>
  <c r="F531" i="3"/>
  <c r="D570" i="3"/>
  <c r="N203" i="3"/>
  <c r="N529" i="3" s="1"/>
  <c r="N202" i="3"/>
  <c r="N528" i="3" s="1"/>
  <c r="N206" i="3"/>
  <c r="N532" i="3" s="1"/>
  <c r="N210" i="3"/>
  <c r="N536" i="3" s="1"/>
  <c r="N205" i="3"/>
  <c r="N531" i="3" s="1"/>
  <c r="N204" i="3"/>
  <c r="N530" i="3" s="1"/>
  <c r="N214" i="3"/>
  <c r="N540" i="3" s="1"/>
  <c r="F214" i="3"/>
  <c r="N149" i="3"/>
  <c r="N32" i="3"/>
  <c r="N162" i="3"/>
  <c r="N58" i="3"/>
  <c r="N19" i="3"/>
  <c r="N136" i="3"/>
  <c r="N45" i="3"/>
  <c r="N188" i="3"/>
  <c r="N97" i="3"/>
  <c r="N110" i="3"/>
  <c r="N71" i="3"/>
  <c r="N175" i="3"/>
  <c r="N213" i="3"/>
  <c r="N539" i="3" s="1"/>
  <c r="N201" i="3"/>
  <c r="N123" i="3"/>
  <c r="N84" i="3"/>
  <c r="F533" i="3"/>
  <c r="D572" i="3"/>
  <c r="K579" i="3" l="1"/>
  <c r="F540" i="3"/>
  <c r="M579" i="3"/>
  <c r="F567" i="3"/>
  <c r="F572" i="3"/>
  <c r="F573" i="3"/>
  <c r="F574" i="3"/>
  <c r="F568" i="3"/>
  <c r="D579" i="3"/>
  <c r="N574" i="3" s="1"/>
  <c r="F570" i="3"/>
  <c r="N570" i="3" l="1"/>
  <c r="N568" i="3"/>
  <c r="N579" i="3"/>
  <c r="N571" i="3"/>
  <c r="F579" i="3"/>
  <c r="N578" i="3"/>
  <c r="N569" i="3"/>
  <c r="N577" i="3"/>
  <c r="N576" i="3"/>
  <c r="N575" i="3"/>
  <c r="N567" i="3"/>
  <c r="N573" i="3"/>
  <c r="N572" i="3"/>
</calcChain>
</file>

<file path=xl/sharedStrings.xml><?xml version="1.0" encoding="utf-8"?>
<sst xmlns="http://schemas.openxmlformats.org/spreadsheetml/2006/main" count="1272" uniqueCount="106">
  <si>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</si>
  <si>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</si>
  <si>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</si>
  <si>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</si>
  <si>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</si>
  <si>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</si>
  <si>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</si>
  <si>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</si>
  <si>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</si>
  <si>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</si>
  <si>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</si>
  <si>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</si>
  <si>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</si>
  <si>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</si>
  <si>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</si>
  <si>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</si>
  <si>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</si>
  <si>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</si>
  <si>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</si>
  <si>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</si>
  <si>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</si>
  <si>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</si>
  <si>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</si>
  <si>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</si>
  <si>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</si>
  <si>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</si>
  <si>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</si>
  <si>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</si>
  <si>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</si>
  <si>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</si>
  <si>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</si>
  <si>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</si>
  <si>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</si>
  <si>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</si>
  <si>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</si>
  <si>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</si>
  <si>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</si>
  <si>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</si>
  <si>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</si>
  <si>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</si>
  <si>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</si>
  <si>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</si>
  <si>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</si>
  <si>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</si>
  <si>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</si>
  <si>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</si>
  <si>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</si>
  <si>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</si>
  <si>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</si>
  <si>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</si>
  <si>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</si>
  <si>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</si>
  <si>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</si>
  <si>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</si>
  <si>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</si>
  <si>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</si>
  <si>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</si>
  <si>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</si>
  <si>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</si>
  <si>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</si>
  <si>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</si>
  <si>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</si>
  <si>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</si>
  <si>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</si>
  <si>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</si>
  <si>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</si>
  <si>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</si>
  <si>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</si>
  <si>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</si>
  <si>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</si>
  <si>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</si>
  <si>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</si>
  <si>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</si>
  <si>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</si>
  <si>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</si>
  <si>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</si>
  <si>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</si>
  <si>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</si>
  <si>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</si>
  <si>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</si>
  <si>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</si>
  <si>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</si>
  <si>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</si>
  <si>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</si>
  <si>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</si>
  <si>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</si>
  <si>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</si>
  <si>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</si>
  <si>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</si>
  <si>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</si>
  <si>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</si>
  <si>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2020年丹东市电销业务统计表</t>
    <phoneticPr fontId="21" type="noConversion"/>
  </si>
  <si>
    <t>大家财险</t>
    <phoneticPr fontId="21" type="noConversion"/>
  </si>
  <si>
    <t>大家财险</t>
    <phoneticPr fontId="21" type="noConversion"/>
  </si>
  <si>
    <t>大家</t>
    <phoneticPr fontId="21" type="noConversion"/>
  </si>
  <si>
    <t>亚太财险</t>
    <phoneticPr fontId="21" type="noConversion"/>
  </si>
  <si>
    <t>（2020年910月）</t>
    <phoneticPr fontId="21" type="noConversion"/>
  </si>
  <si>
    <t>凤城市1月财产保险业务统计表</t>
    <phoneticPr fontId="21" type="noConversion"/>
  </si>
  <si>
    <t>宽甸县1月财产保险业务统计表</t>
    <phoneticPr fontId="21" type="noConversion"/>
  </si>
  <si>
    <t>2021年各财险公司摩托车交强险承保情况表</t>
    <phoneticPr fontId="21" type="noConversion"/>
  </si>
  <si>
    <t>（2021年1月）</t>
    <phoneticPr fontId="21" type="noConversion"/>
  </si>
  <si>
    <t>2021年1月县域财产保险业务统计表</t>
    <phoneticPr fontId="21" type="noConversion"/>
  </si>
  <si>
    <t>2021年1月丹东市财产保险业务统计表</t>
    <phoneticPr fontId="21" type="noConversion"/>
  </si>
  <si>
    <t>财字3号表                                             （2021年1月）                                           单位：万元</t>
    <phoneticPr fontId="21" type="noConversion"/>
  </si>
  <si>
    <t>东港市1月财产保险业务统计表</t>
    <phoneticPr fontId="21" type="noConversion"/>
  </si>
  <si>
    <t>人保财险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</si>
</sst>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_-* #,##0.00_-;\-* #,##0.00_-;_-* &quot;-&quot;??_-;_-@_-"/>
    <numFmt numFmtId="179" formatCode="0_);[Red]\(0\)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13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2" fillId="0" borderId="0">
      <alignment vertical="center"/>
    </xf>
  </cellStyleXfs>
  <cellXfs count="25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/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/>
    <xf numFmtId="176" fontId="7" fillId="0" borderId="4" xfId="0" applyNumberFormat="1" applyFont="1" applyFill="1" applyBorder="1">
      <alignment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55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/>
    <xf numFmtId="176" fontId="7" fillId="0" borderId="3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vertical="center"/>
    </xf>
    <xf numFmtId="176" fontId="7" fillId="0" borderId="4" xfId="212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6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>
      <alignment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/>
    <xf numFmtId="176" fontId="23" fillId="0" borderId="39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176" fontId="23" fillId="0" borderId="33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/>
    <xf numFmtId="176" fontId="28" fillId="0" borderId="18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/>
    <xf numFmtId="176" fontId="7" fillId="0" borderId="33" xfId="0" applyNumberFormat="1" applyFont="1" applyFill="1" applyBorder="1" applyAlignment="1"/>
    <xf numFmtId="176" fontId="7" fillId="0" borderId="2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/>
    <xf numFmtId="176" fontId="7" fillId="0" borderId="39" xfId="0" applyNumberFormat="1" applyFont="1" applyFill="1" applyBorder="1" applyAlignment="1"/>
    <xf numFmtId="176" fontId="7" fillId="0" borderId="40" xfId="0" applyNumberFormat="1" applyFont="1" applyFill="1" applyBorder="1" applyAlignment="1"/>
    <xf numFmtId="176" fontId="7" fillId="0" borderId="13" xfId="0" applyNumberFormat="1" applyFont="1" applyFill="1" applyBorder="1" applyAlignment="1"/>
    <xf numFmtId="176" fontId="7" fillId="0" borderId="4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9" fontId="23" fillId="0" borderId="18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horizontal="right" vertical="center"/>
    </xf>
    <xf numFmtId="179" fontId="23" fillId="0" borderId="11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vertical="center"/>
    </xf>
    <xf numFmtId="176" fontId="10" fillId="0" borderId="4" xfId="153" applyNumberFormat="1" applyFont="1" applyFill="1" applyBorder="1" applyAlignment="1" applyProtection="1">
      <alignment horizontal="right" vertical="center"/>
    </xf>
    <xf numFmtId="176" fontId="10" fillId="0" borderId="8" xfId="156" applyNumberFormat="1" applyFont="1" applyFill="1" applyBorder="1" applyAlignment="1" applyProtection="1">
      <alignment horizontal="right" vertical="center"/>
    </xf>
    <xf numFmtId="176" fontId="16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4" xfId="156" applyNumberFormat="1" applyFont="1" applyFill="1" applyBorder="1" applyAlignment="1" applyProtection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0" fillId="0" borderId="4" xfId="207" applyNumberFormat="1" applyFont="1" applyFill="1" applyBorder="1" applyAlignment="1">
      <alignment horizontal="right"/>
    </xf>
    <xf numFmtId="176" fontId="10" fillId="0" borderId="4" xfId="209" applyNumberFormat="1" applyFont="1" applyFill="1" applyBorder="1" applyAlignment="1">
      <alignment horizontal="right"/>
    </xf>
    <xf numFmtId="176" fontId="10" fillId="0" borderId="4" xfId="208" applyNumberFormat="1" applyFont="1" applyFill="1" applyBorder="1" applyAlignment="1">
      <alignment horizontal="right"/>
    </xf>
    <xf numFmtId="176" fontId="10" fillId="0" borderId="4" xfId="21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 vertical="center"/>
    </xf>
    <xf numFmtId="176" fontId="17" fillId="0" borderId="18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11" fillId="0" borderId="39" xfId="0" applyNumberFormat="1" applyFont="1" applyFill="1" applyBorder="1" applyAlignment="1">
      <alignment horizontal="right" vertical="center"/>
    </xf>
    <xf numFmtId="176" fontId="23" fillId="0" borderId="18" xfId="0" applyNumberFormat="1" applyFont="1" applyBorder="1" applyAlignment="1"/>
    <xf numFmtId="176" fontId="23" fillId="2" borderId="18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176" fontId="23" fillId="0" borderId="22" xfId="0" applyNumberFormat="1" applyFont="1" applyBorder="1" applyAlignment="1"/>
    <xf numFmtId="176" fontId="23" fillId="2" borderId="22" xfId="0" applyNumberFormat="1" applyFont="1" applyFill="1" applyBorder="1" applyAlignment="1">
      <alignment horizontal="right" vertical="center"/>
    </xf>
    <xf numFmtId="176" fontId="28" fillId="0" borderId="2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10" fillId="0" borderId="8" xfId="153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50" xfId="0" applyNumberFormat="1" applyFont="1" applyFill="1" applyBorder="1" applyAlignment="1">
      <alignment horizontal="right" vertical="center"/>
    </xf>
    <xf numFmtId="177" fontId="7" fillId="0" borderId="5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4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/>
    <xf numFmtId="177" fontId="10" fillId="0" borderId="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>
      <alignment vertical="center"/>
    </xf>
    <xf numFmtId="177" fontId="7" fillId="0" borderId="49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/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177" fontId="7" fillId="0" borderId="34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/>
    <xf numFmtId="176" fontId="10" fillId="3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8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0" borderId="51" xfId="0" applyNumberFormat="1" applyFont="1" applyFill="1" applyBorder="1" applyAlignment="1">
      <alignment horizontal="center" vertical="center" wrapText="1"/>
    </xf>
    <xf numFmtId="176" fontId="7" fillId="0" borderId="4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left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176" fontId="7" fillId="0" borderId="41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1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3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1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2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3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6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7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8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9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0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81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2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7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1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8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0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2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3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4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25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8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9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40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41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2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5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6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7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8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49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0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1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2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3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54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5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56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57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8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59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60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6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5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6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7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8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9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0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1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2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73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4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75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84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85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86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9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8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K212" sqref="K212"/>
    </sheetView>
  </sheetViews>
  <sheetFormatPr defaultColWidth="9" defaultRowHeight="13.5"/>
  <cols>
    <col min="1" max="1" width="3.375" style="10" customWidth="1"/>
    <col min="2" max="2" width="17.75" style="10" customWidth="1"/>
    <col min="3" max="5" width="9.125" style="10" customWidth="1"/>
    <col min="6" max="6" width="10" style="181" customWidth="1"/>
    <col min="7" max="7" width="9.125" style="10" customWidth="1"/>
    <col min="8" max="8" width="10.25" style="10" customWidth="1"/>
    <col min="9" max="12" width="9.125" style="10" customWidth="1"/>
    <col min="13" max="13" width="13.25" style="181" customWidth="1"/>
    <col min="14" max="14" width="9.125" style="181" customWidth="1"/>
    <col min="15" max="16384" width="9" style="10"/>
  </cols>
  <sheetData>
    <row r="1" spans="1:14" s="68" customFormat="1" ht="18.75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s="68" customFormat="1" ht="14.25" thickBot="1">
      <c r="B2" s="70" t="s">
        <v>0</v>
      </c>
      <c r="C2" s="69"/>
      <c r="D2" s="69"/>
      <c r="F2" s="173"/>
      <c r="G2" s="87" t="s">
        <v>100</v>
      </c>
      <c r="H2" s="69"/>
      <c r="I2" s="69"/>
      <c r="J2" s="69"/>
      <c r="K2" s="69"/>
      <c r="L2" s="70" t="s">
        <v>1</v>
      </c>
      <c r="M2" s="187"/>
      <c r="N2" s="187"/>
    </row>
    <row r="3" spans="1:14" s="68" customFormat="1">
      <c r="A3" s="200" t="s">
        <v>2</v>
      </c>
      <c r="B3" s="71" t="s">
        <v>3</v>
      </c>
      <c r="C3" s="197" t="s">
        <v>4</v>
      </c>
      <c r="D3" s="197"/>
      <c r="E3" s="197"/>
      <c r="F3" s="198"/>
      <c r="G3" s="197" t="s">
        <v>5</v>
      </c>
      <c r="H3" s="197"/>
      <c r="I3" s="197" t="s">
        <v>6</v>
      </c>
      <c r="J3" s="197"/>
      <c r="K3" s="197"/>
      <c r="L3" s="197"/>
      <c r="M3" s="197"/>
      <c r="N3" s="203" t="s">
        <v>7</v>
      </c>
    </row>
    <row r="4" spans="1:14" s="68" customFormat="1">
      <c r="A4" s="201"/>
      <c r="B4" s="69" t="s">
        <v>8</v>
      </c>
      <c r="C4" s="199" t="s">
        <v>9</v>
      </c>
      <c r="D4" s="199" t="s">
        <v>10</v>
      </c>
      <c r="E4" s="199" t="s">
        <v>11</v>
      </c>
      <c r="F4" s="174" t="s">
        <v>12</v>
      </c>
      <c r="G4" s="199" t="s">
        <v>13</v>
      </c>
      <c r="H4" s="199" t="s">
        <v>14</v>
      </c>
      <c r="I4" s="158" t="s">
        <v>13</v>
      </c>
      <c r="J4" s="199" t="s">
        <v>15</v>
      </c>
      <c r="K4" s="199"/>
      <c r="L4" s="199"/>
      <c r="M4" s="179" t="s">
        <v>12</v>
      </c>
      <c r="N4" s="204"/>
    </row>
    <row r="5" spans="1:14" s="68" customFormat="1">
      <c r="A5" s="201"/>
      <c r="B5" s="72" t="s">
        <v>16</v>
      </c>
      <c r="C5" s="199"/>
      <c r="D5" s="199"/>
      <c r="E5" s="199"/>
      <c r="F5" s="174" t="s">
        <v>17</v>
      </c>
      <c r="G5" s="199"/>
      <c r="H5" s="199"/>
      <c r="I5" s="41" t="s">
        <v>18</v>
      </c>
      <c r="J5" s="158" t="s">
        <v>9</v>
      </c>
      <c r="K5" s="158" t="s">
        <v>10</v>
      </c>
      <c r="L5" s="158" t="s">
        <v>11</v>
      </c>
      <c r="M5" s="179" t="s">
        <v>17</v>
      </c>
      <c r="N5" s="188" t="s">
        <v>17</v>
      </c>
    </row>
    <row r="6" spans="1:14" s="68" customFormat="1">
      <c r="A6" s="201"/>
      <c r="B6" s="158" t="s">
        <v>19</v>
      </c>
      <c r="C6" s="88">
        <v>2236.27</v>
      </c>
      <c r="D6" s="88">
        <v>2236.27</v>
      </c>
      <c r="E6" s="85">
        <v>3318.46</v>
      </c>
      <c r="F6" s="175">
        <f t="shared" ref="F6:F27" si="0">(D6-E6)/E6*100</f>
        <v>-32.611211224483647</v>
      </c>
      <c r="G6" s="86">
        <v>16246</v>
      </c>
      <c r="H6" s="86">
        <v>1541760.19</v>
      </c>
      <c r="I6" s="86">
        <v>2710</v>
      </c>
      <c r="J6" s="85">
        <v>1851.02</v>
      </c>
      <c r="K6" s="85">
        <v>1851.02</v>
      </c>
      <c r="L6" s="85">
        <v>1619.27</v>
      </c>
      <c r="M6" s="16">
        <f t="shared" ref="M6:M18" si="1">(K6-L6)/L6*100</f>
        <v>14.312004792282943</v>
      </c>
      <c r="N6" s="189">
        <f t="shared" ref="N6:N18" si="2">D6/D314*100</f>
        <v>34.404493852534102</v>
      </c>
    </row>
    <row r="7" spans="1:14" s="68" customFormat="1">
      <c r="A7" s="201"/>
      <c r="B7" s="158" t="s">
        <v>20</v>
      </c>
      <c r="C7" s="88">
        <v>500.25</v>
      </c>
      <c r="D7" s="88">
        <v>500.25</v>
      </c>
      <c r="E7" s="86">
        <v>624.74</v>
      </c>
      <c r="F7" s="175">
        <f t="shared" si="0"/>
        <v>-19.926689502833181</v>
      </c>
      <c r="G7" s="86">
        <v>6883</v>
      </c>
      <c r="H7" s="86">
        <v>137722.4</v>
      </c>
      <c r="I7" s="86">
        <v>1358</v>
      </c>
      <c r="J7" s="85">
        <v>705.13</v>
      </c>
      <c r="K7" s="85">
        <v>705.13</v>
      </c>
      <c r="L7" s="85">
        <v>530.39</v>
      </c>
      <c r="M7" s="16">
        <f t="shared" si="1"/>
        <v>32.945568355361154</v>
      </c>
      <c r="N7" s="189">
        <f t="shared" si="2"/>
        <v>40.216222025316583</v>
      </c>
    </row>
    <row r="8" spans="1:14" s="68" customFormat="1">
      <c r="A8" s="201"/>
      <c r="B8" s="158" t="s">
        <v>21</v>
      </c>
      <c r="C8" s="88">
        <v>1104.9100000000001</v>
      </c>
      <c r="D8" s="88">
        <v>1104.9100000000001</v>
      </c>
      <c r="E8" s="86">
        <v>240.24</v>
      </c>
      <c r="F8" s="175">
        <f t="shared" si="0"/>
        <v>359.91924741924748</v>
      </c>
      <c r="G8" s="86">
        <v>160</v>
      </c>
      <c r="H8" s="86">
        <v>402301.98</v>
      </c>
      <c r="I8" s="86">
        <v>39</v>
      </c>
      <c r="J8" s="85">
        <v>473.88</v>
      </c>
      <c r="K8" s="85">
        <v>473.88</v>
      </c>
      <c r="L8" s="85">
        <v>11.75</v>
      </c>
      <c r="M8" s="16">
        <f t="shared" si="1"/>
        <v>3933.0212765957449</v>
      </c>
      <c r="N8" s="189">
        <f t="shared" si="2"/>
        <v>82.350896980487207</v>
      </c>
    </row>
    <row r="9" spans="1:14" s="68" customFormat="1">
      <c r="A9" s="201"/>
      <c r="B9" s="158" t="s">
        <v>22</v>
      </c>
      <c r="C9" s="88">
        <v>124.29</v>
      </c>
      <c r="D9" s="88">
        <v>124.29</v>
      </c>
      <c r="E9" s="86">
        <v>159.38</v>
      </c>
      <c r="F9" s="175">
        <f t="shared" si="0"/>
        <v>-22.016564186221601</v>
      </c>
      <c r="G9" s="86">
        <v>1929</v>
      </c>
      <c r="H9" s="86">
        <v>110375.98</v>
      </c>
      <c r="I9" s="86">
        <v>316</v>
      </c>
      <c r="J9" s="85">
        <v>51.82</v>
      </c>
      <c r="K9" s="85">
        <v>51.82</v>
      </c>
      <c r="L9" s="85">
        <v>66.16</v>
      </c>
      <c r="M9" s="16">
        <f t="shared" si="1"/>
        <v>-21.674727932285364</v>
      </c>
      <c r="N9" s="189">
        <f t="shared" si="2"/>
        <v>77.337501241201878</v>
      </c>
    </row>
    <row r="10" spans="1:14" s="68" customFormat="1">
      <c r="A10" s="201"/>
      <c r="B10" s="158" t="s">
        <v>23</v>
      </c>
      <c r="C10" s="88">
        <v>10.06</v>
      </c>
      <c r="D10" s="88">
        <v>10.06</v>
      </c>
      <c r="E10" s="86">
        <v>9.8699999999999992</v>
      </c>
      <c r="F10" s="175">
        <f t="shared" si="0"/>
        <v>1.9250253292806614</v>
      </c>
      <c r="G10" s="86">
        <v>155</v>
      </c>
      <c r="H10" s="86">
        <v>6406.55</v>
      </c>
      <c r="I10" s="86">
        <v>0</v>
      </c>
      <c r="J10" s="85">
        <v>0</v>
      </c>
      <c r="K10" s="85">
        <v>0</v>
      </c>
      <c r="L10" s="85">
        <v>2.91</v>
      </c>
      <c r="M10" s="16">
        <f t="shared" si="1"/>
        <v>-100</v>
      </c>
      <c r="N10" s="189">
        <f t="shared" si="2"/>
        <v>37.745151192592949</v>
      </c>
    </row>
    <row r="11" spans="1:14" s="68" customFormat="1">
      <c r="A11" s="201"/>
      <c r="B11" s="158" t="s">
        <v>24</v>
      </c>
      <c r="C11" s="88">
        <v>174.03062499999999</v>
      </c>
      <c r="D11" s="88">
        <v>174.03</v>
      </c>
      <c r="E11" s="86">
        <v>196.05</v>
      </c>
      <c r="F11" s="175">
        <f t="shared" si="0"/>
        <v>-11.231828615149201</v>
      </c>
      <c r="G11" s="86">
        <v>214</v>
      </c>
      <c r="H11" s="86">
        <v>266173.11</v>
      </c>
      <c r="I11" s="86">
        <v>96</v>
      </c>
      <c r="J11" s="85">
        <v>229.29</v>
      </c>
      <c r="K11" s="85">
        <v>229.29</v>
      </c>
      <c r="L11" s="85">
        <v>110.54</v>
      </c>
      <c r="M11" s="16">
        <f t="shared" si="1"/>
        <v>107.42717568301066</v>
      </c>
      <c r="N11" s="189">
        <f t="shared" si="2"/>
        <v>27.078511654214559</v>
      </c>
    </row>
    <row r="12" spans="1:14" s="68" customFormat="1">
      <c r="A12" s="201"/>
      <c r="B12" s="158" t="s">
        <v>25</v>
      </c>
      <c r="C12" s="88">
        <v>446.02</v>
      </c>
      <c r="D12" s="88">
        <v>446.02</v>
      </c>
      <c r="E12" s="88">
        <v>407.97</v>
      </c>
      <c r="F12" s="175">
        <f t="shared" si="0"/>
        <v>9.3266661764345304</v>
      </c>
      <c r="G12" s="88">
        <v>213</v>
      </c>
      <c r="H12" s="88">
        <v>8725.52</v>
      </c>
      <c r="I12" s="88">
        <v>198</v>
      </c>
      <c r="J12" s="85">
        <v>43.81</v>
      </c>
      <c r="K12" s="85">
        <v>43.81</v>
      </c>
      <c r="L12" s="85">
        <v>18.899999999999999</v>
      </c>
      <c r="M12" s="16">
        <f t="shared" si="1"/>
        <v>131.79894179894183</v>
      </c>
      <c r="N12" s="189">
        <f t="shared" si="2"/>
        <v>57.306853854494285</v>
      </c>
    </row>
    <row r="13" spans="1:14" s="69" customFormat="1">
      <c r="A13" s="201"/>
      <c r="B13" s="158" t="s">
        <v>26</v>
      </c>
      <c r="C13" s="88">
        <v>253.21</v>
      </c>
      <c r="D13" s="88">
        <v>253.21</v>
      </c>
      <c r="E13" s="86">
        <v>488.51</v>
      </c>
      <c r="F13" s="175">
        <f t="shared" si="0"/>
        <v>-48.166874782501893</v>
      </c>
      <c r="G13" s="86">
        <v>5545</v>
      </c>
      <c r="H13" s="86">
        <v>790983.69</v>
      </c>
      <c r="I13" s="86">
        <v>16002</v>
      </c>
      <c r="J13" s="85">
        <v>925</v>
      </c>
      <c r="K13" s="85">
        <v>925</v>
      </c>
      <c r="L13" s="85">
        <v>111.37</v>
      </c>
      <c r="M13" s="16">
        <f t="shared" si="1"/>
        <v>730.56478405315613</v>
      </c>
      <c r="N13" s="189">
        <f t="shared" si="2"/>
        <v>27.880197120447892</v>
      </c>
    </row>
    <row r="14" spans="1:14" s="69" customFormat="1">
      <c r="A14" s="201"/>
      <c r="B14" s="158" t="s">
        <v>27</v>
      </c>
      <c r="C14" s="88">
        <v>-63.66</v>
      </c>
      <c r="D14" s="88">
        <v>-63.66</v>
      </c>
      <c r="E14" s="86">
        <v>353.92</v>
      </c>
      <c r="F14" s="175">
        <f t="shared" si="0"/>
        <v>-117.98711573236891</v>
      </c>
      <c r="G14" s="86">
        <v>-30</v>
      </c>
      <c r="H14" s="86">
        <v>440.52</v>
      </c>
      <c r="I14" s="86">
        <v>18</v>
      </c>
      <c r="J14" s="90">
        <v>63.22</v>
      </c>
      <c r="K14" s="85">
        <v>63.22</v>
      </c>
      <c r="L14" s="85">
        <v>57.45</v>
      </c>
      <c r="M14" s="16">
        <f t="shared" si="1"/>
        <v>10.043516100957346</v>
      </c>
      <c r="N14" s="189">
        <f t="shared" si="2"/>
        <v>-18.155232767152732</v>
      </c>
    </row>
    <row r="15" spans="1:14" s="69" customFormat="1">
      <c r="A15" s="201"/>
      <c r="B15" s="18" t="s">
        <v>28</v>
      </c>
      <c r="C15" s="88">
        <v>6.74</v>
      </c>
      <c r="D15" s="88">
        <v>6.74</v>
      </c>
      <c r="E15" s="89">
        <v>10.210000000000001</v>
      </c>
      <c r="F15" s="175">
        <f t="shared" si="0"/>
        <v>-33.986287952987269</v>
      </c>
      <c r="G15" s="89">
        <v>3</v>
      </c>
      <c r="H15" s="89">
        <v>690</v>
      </c>
      <c r="I15" s="89">
        <v>0</v>
      </c>
      <c r="J15" s="90"/>
      <c r="K15" s="85"/>
      <c r="L15" s="85">
        <v>0</v>
      </c>
      <c r="M15" s="16"/>
      <c r="N15" s="189">
        <f t="shared" si="2"/>
        <v>34.972836380051994</v>
      </c>
    </row>
    <row r="16" spans="1:14" s="69" customFormat="1">
      <c r="A16" s="201"/>
      <c r="B16" s="18" t="s">
        <v>29</v>
      </c>
      <c r="C16" s="88"/>
      <c r="D16" s="88"/>
      <c r="E16" s="89">
        <v>0</v>
      </c>
      <c r="F16" s="175" t="e">
        <f t="shared" si="0"/>
        <v>#DIV/0!</v>
      </c>
      <c r="G16" s="89"/>
      <c r="H16" s="89"/>
      <c r="I16" s="89"/>
      <c r="J16" s="90"/>
      <c r="K16" s="85"/>
      <c r="L16" s="85">
        <v>0</v>
      </c>
      <c r="M16" s="16" t="e">
        <f>(K16-L16)/L16*100</f>
        <v>#DIV/0!</v>
      </c>
      <c r="N16" s="189">
        <f t="shared" si="2"/>
        <v>0</v>
      </c>
    </row>
    <row r="17" spans="1:14" s="69" customFormat="1">
      <c r="A17" s="201"/>
      <c r="B17" s="18" t="s">
        <v>30</v>
      </c>
      <c r="C17" s="88">
        <v>-70.400000000000006</v>
      </c>
      <c r="D17" s="88">
        <v>-70.400000000000006</v>
      </c>
      <c r="E17" s="89">
        <v>343.71</v>
      </c>
      <c r="F17" s="175">
        <f t="shared" si="0"/>
        <v>-120.48238340461437</v>
      </c>
      <c r="G17" s="89">
        <v>-37</v>
      </c>
      <c r="H17" s="89">
        <v>-249.48</v>
      </c>
      <c r="I17" s="89">
        <v>18</v>
      </c>
      <c r="J17" s="90">
        <v>63.22</v>
      </c>
      <c r="K17" s="85">
        <v>63.22</v>
      </c>
      <c r="L17" s="85">
        <v>57.45</v>
      </c>
      <c r="M17" s="16">
        <f t="shared" si="1"/>
        <v>10.043516100957346</v>
      </c>
      <c r="N17" s="189">
        <f t="shared" si="2"/>
        <v>-25.419863661355631</v>
      </c>
    </row>
    <row r="18" spans="1:14" s="69" customFormat="1" ht="14.25" thickBot="1">
      <c r="A18" s="202"/>
      <c r="B18" s="19" t="s">
        <v>31</v>
      </c>
      <c r="C18" s="20">
        <f>C6+C8+C9+C10+C11+C12+C13+C14</f>
        <v>4285.1306249999998</v>
      </c>
      <c r="D18" s="20">
        <f t="shared" ref="D18:L18" si="3">D6+D8+D9+D10+D11+D12+D13+D14</f>
        <v>4285.13</v>
      </c>
      <c r="E18" s="20">
        <f t="shared" si="3"/>
        <v>5174.4000000000005</v>
      </c>
      <c r="F18" s="176">
        <f t="shared" si="0"/>
        <v>-17.185953927025363</v>
      </c>
      <c r="G18" s="20">
        <f t="shared" si="3"/>
        <v>24432</v>
      </c>
      <c r="H18" s="20">
        <f t="shared" si="3"/>
        <v>3127167.54</v>
      </c>
      <c r="I18" s="20">
        <f t="shared" si="3"/>
        <v>19379</v>
      </c>
      <c r="J18" s="20">
        <f t="shared" si="3"/>
        <v>3638.04</v>
      </c>
      <c r="K18" s="20">
        <f t="shared" si="3"/>
        <v>3638.04</v>
      </c>
      <c r="L18" s="20">
        <f t="shared" si="3"/>
        <v>1998.3500000000001</v>
      </c>
      <c r="M18" s="21">
        <f t="shared" si="1"/>
        <v>82.052193059273876</v>
      </c>
      <c r="N18" s="190">
        <f t="shared" si="2"/>
        <v>40.014857998909058</v>
      </c>
    </row>
    <row r="19" spans="1:14" s="68" customFormat="1" ht="14.25" thickTop="1">
      <c r="A19" s="215" t="s">
        <v>32</v>
      </c>
      <c r="B19" s="22" t="s">
        <v>19</v>
      </c>
      <c r="C19" s="25">
        <v>888.48764100000005</v>
      </c>
      <c r="D19" s="25">
        <v>888.48764100000005</v>
      </c>
      <c r="E19" s="24">
        <v>1059.9286770000001</v>
      </c>
      <c r="F19" s="177">
        <f t="shared" si="0"/>
        <v>-16.174770974707766</v>
      </c>
      <c r="G19" s="24">
        <v>5170</v>
      </c>
      <c r="H19" s="24">
        <v>548889.97479999997</v>
      </c>
      <c r="I19" s="24">
        <v>626</v>
      </c>
      <c r="J19" s="24">
        <v>558.43708600000002</v>
      </c>
      <c r="K19" s="24">
        <v>558.43708600000002</v>
      </c>
      <c r="L19" s="26">
        <v>363.86064800000003</v>
      </c>
      <c r="M19" s="191">
        <f t="shared" ref="M19:M31" si="4">(K19-L19)/L19*100</f>
        <v>53.475537700905754</v>
      </c>
      <c r="N19" s="192">
        <f t="shared" ref="N19:N27" si="5">D19/D314*100</f>
        <v>13.669175717975479</v>
      </c>
    </row>
    <row r="20" spans="1:14" s="68" customFormat="1">
      <c r="A20" s="201"/>
      <c r="B20" s="158" t="s">
        <v>20</v>
      </c>
      <c r="C20" s="25">
        <v>126.065454</v>
      </c>
      <c r="D20" s="25">
        <v>126.065454</v>
      </c>
      <c r="E20" s="24">
        <v>225.23930899999999</v>
      </c>
      <c r="F20" s="175">
        <f t="shared" si="0"/>
        <v>-44.030438310392789</v>
      </c>
      <c r="G20" s="24">
        <v>1104</v>
      </c>
      <c r="H20" s="24">
        <v>22027.8</v>
      </c>
      <c r="I20" s="24">
        <v>265</v>
      </c>
      <c r="J20" s="24">
        <v>185.09572399999999</v>
      </c>
      <c r="K20" s="24">
        <v>185.09572399999999</v>
      </c>
      <c r="L20" s="26">
        <v>149.02201700000001</v>
      </c>
      <c r="M20" s="16">
        <f t="shared" si="4"/>
        <v>24.206964666167405</v>
      </c>
      <c r="N20" s="189">
        <f t="shared" si="5"/>
        <v>10.134685232956191</v>
      </c>
    </row>
    <row r="21" spans="1:14" s="68" customFormat="1">
      <c r="A21" s="201"/>
      <c r="B21" s="158" t="s">
        <v>21</v>
      </c>
      <c r="C21" s="25">
        <v>21.573243999999999</v>
      </c>
      <c r="D21" s="25">
        <v>21.573243999999999</v>
      </c>
      <c r="E21" s="24">
        <v>11.907546</v>
      </c>
      <c r="F21" s="175">
        <f t="shared" si="0"/>
        <v>81.172879785641811</v>
      </c>
      <c r="G21" s="24">
        <v>35</v>
      </c>
      <c r="H21" s="24">
        <v>53320.416499999999</v>
      </c>
      <c r="I21" s="24"/>
      <c r="J21" s="24"/>
      <c r="K21" s="24"/>
      <c r="L21" s="26"/>
      <c r="M21" s="16" t="e">
        <f t="shared" si="4"/>
        <v>#DIV/0!</v>
      </c>
      <c r="N21" s="189">
        <f t="shared" si="5"/>
        <v>1.6078920402375882</v>
      </c>
    </row>
    <row r="22" spans="1:14" s="68" customFormat="1">
      <c r="A22" s="201"/>
      <c r="B22" s="158" t="s">
        <v>22</v>
      </c>
      <c r="C22" s="25">
        <v>12.458898</v>
      </c>
      <c r="D22" s="25">
        <v>12.458898</v>
      </c>
      <c r="E22" s="24">
        <v>1.941511</v>
      </c>
      <c r="F22" s="175">
        <f t="shared" si="0"/>
        <v>541.71142991206329</v>
      </c>
      <c r="G22" s="24">
        <v>393</v>
      </c>
      <c r="H22" s="24">
        <v>83145.595000000001</v>
      </c>
      <c r="I22" s="24">
        <v>6</v>
      </c>
      <c r="J22" s="24">
        <v>6.8861179999999997</v>
      </c>
      <c r="K22" s="24">
        <v>6.8861179999999997</v>
      </c>
      <c r="L22" s="26">
        <v>1.2</v>
      </c>
      <c r="M22" s="16">
        <f t="shared" si="4"/>
        <v>473.8431666666666</v>
      </c>
      <c r="N22" s="189">
        <f t="shared" si="5"/>
        <v>7.7523536852442483</v>
      </c>
    </row>
    <row r="23" spans="1:14" s="68" customFormat="1">
      <c r="A23" s="201"/>
      <c r="B23" s="158" t="s">
        <v>23</v>
      </c>
      <c r="C23" s="25">
        <v>1.2476590000000001</v>
      </c>
      <c r="D23" s="25">
        <v>1.2476590000000001</v>
      </c>
      <c r="E23" s="24">
        <v>0.75849299999999997</v>
      </c>
      <c r="F23" s="175">
        <f t="shared" si="0"/>
        <v>64.491827874482709</v>
      </c>
      <c r="G23" s="24">
        <v>87</v>
      </c>
      <c r="H23" s="24">
        <v>2886</v>
      </c>
      <c r="I23" s="24"/>
      <c r="J23" s="24"/>
      <c r="K23" s="24"/>
      <c r="L23" s="26"/>
      <c r="M23" s="16" t="e">
        <f t="shared" si="4"/>
        <v>#DIV/0!</v>
      </c>
      <c r="N23" s="189">
        <f t="shared" si="5"/>
        <v>4.6812204365605687</v>
      </c>
    </row>
    <row r="24" spans="1:14" s="68" customFormat="1">
      <c r="A24" s="201"/>
      <c r="B24" s="158" t="s">
        <v>24</v>
      </c>
      <c r="C24" s="25">
        <v>57.915722000000002</v>
      </c>
      <c r="D24" s="25">
        <v>57.915722000000002</v>
      </c>
      <c r="E24" s="24">
        <v>48.247622</v>
      </c>
      <c r="F24" s="175">
        <f t="shared" si="0"/>
        <v>20.038500550348374</v>
      </c>
      <c r="G24" s="24">
        <v>48</v>
      </c>
      <c r="H24" s="24">
        <v>157913.52729999999</v>
      </c>
      <c r="I24" s="24"/>
      <c r="J24" s="24">
        <v>-1.8436520000000001</v>
      </c>
      <c r="K24" s="24">
        <v>-1.8436520000000001</v>
      </c>
      <c r="L24" s="26">
        <v>21.514986</v>
      </c>
      <c r="M24" s="16">
        <f t="shared" si="4"/>
        <v>-108.56915268269289</v>
      </c>
      <c r="N24" s="189">
        <f t="shared" si="5"/>
        <v>9.0115011959963844</v>
      </c>
    </row>
    <row r="25" spans="1:14" s="68" customFormat="1">
      <c r="A25" s="201"/>
      <c r="B25" s="158" t="s">
        <v>25</v>
      </c>
      <c r="C25" s="24">
        <v>15.80702</v>
      </c>
      <c r="D25" s="24">
        <v>15.80702</v>
      </c>
      <c r="E25" s="24">
        <v>1.0992</v>
      </c>
      <c r="F25" s="175">
        <f t="shared" si="0"/>
        <v>1338.047671033479</v>
      </c>
      <c r="G25" s="26">
        <v>8</v>
      </c>
      <c r="H25" s="26">
        <v>762.19100000000003</v>
      </c>
      <c r="I25" s="26"/>
      <c r="J25" s="26"/>
      <c r="K25" s="26"/>
      <c r="L25" s="26"/>
      <c r="M25" s="16"/>
      <c r="N25" s="189">
        <f t="shared" si="5"/>
        <v>2.030964048731152</v>
      </c>
    </row>
    <row r="26" spans="1:14" s="69" customFormat="1">
      <c r="A26" s="201"/>
      <c r="B26" s="158" t="s">
        <v>26</v>
      </c>
      <c r="C26" s="24">
        <v>249.39</v>
      </c>
      <c r="D26" s="24">
        <v>249.39</v>
      </c>
      <c r="E26" s="24">
        <v>22.17</v>
      </c>
      <c r="F26" s="175">
        <f t="shared" si="0"/>
        <v>1024.8985115020296</v>
      </c>
      <c r="G26" s="24">
        <v>14797</v>
      </c>
      <c r="H26" s="24">
        <v>1094233.446</v>
      </c>
      <c r="I26" s="24">
        <v>2915</v>
      </c>
      <c r="J26" s="24">
        <v>781.52604599999995</v>
      </c>
      <c r="K26" s="24">
        <v>781.52604599999995</v>
      </c>
      <c r="L26" s="26">
        <v>14.229958999999999</v>
      </c>
      <c r="M26" s="16">
        <f t="shared" si="4"/>
        <v>5392.1173420106134</v>
      </c>
      <c r="N26" s="189">
        <f t="shared" si="5"/>
        <v>27.459588325376167</v>
      </c>
    </row>
    <row r="27" spans="1:14" s="69" customFormat="1">
      <c r="A27" s="201"/>
      <c r="B27" s="158" t="s">
        <v>27</v>
      </c>
      <c r="C27" s="155"/>
      <c r="D27" s="155"/>
      <c r="E27" s="24">
        <v>0.18867900000000001</v>
      </c>
      <c r="F27" s="175">
        <f t="shared" si="0"/>
        <v>-100</v>
      </c>
      <c r="G27" s="24"/>
      <c r="H27" s="24"/>
      <c r="I27" s="24"/>
      <c r="J27" s="24"/>
      <c r="K27" s="24"/>
      <c r="L27" s="24"/>
      <c r="M27" s="16"/>
      <c r="N27" s="189">
        <f t="shared" si="5"/>
        <v>0</v>
      </c>
    </row>
    <row r="28" spans="1:14" s="69" customFormat="1">
      <c r="A28" s="201"/>
      <c r="B28" s="18" t="s">
        <v>28</v>
      </c>
      <c r="C28" s="48"/>
      <c r="D28" s="48"/>
      <c r="E28" s="48"/>
      <c r="F28" s="175"/>
      <c r="G28" s="48"/>
      <c r="H28" s="48"/>
      <c r="I28" s="48"/>
      <c r="J28" s="48"/>
      <c r="K28" s="48"/>
      <c r="L28" s="48"/>
      <c r="M28" s="16"/>
      <c r="N28" s="189"/>
    </row>
    <row r="29" spans="1:14" s="69" customFormat="1">
      <c r="A29" s="201"/>
      <c r="B29" s="18" t="s">
        <v>29</v>
      </c>
      <c r="C29" s="48"/>
      <c r="D29" s="48"/>
      <c r="E29" s="48"/>
      <c r="F29" s="175" t="e">
        <f>(D29-E29)/E29*100</f>
        <v>#DIV/0!</v>
      </c>
      <c r="G29" s="48"/>
      <c r="H29" s="48"/>
      <c r="I29" s="48"/>
      <c r="J29" s="48"/>
      <c r="K29" s="48"/>
      <c r="L29" s="48"/>
      <c r="M29" s="16"/>
      <c r="N29" s="189">
        <f>D29/D324*100</f>
        <v>0</v>
      </c>
    </row>
    <row r="30" spans="1:14" s="69" customFormat="1">
      <c r="A30" s="201"/>
      <c r="B30" s="18" t="s">
        <v>30</v>
      </c>
      <c r="C30" s="155"/>
      <c r="D30" s="155"/>
      <c r="E30" s="48">
        <v>0.18867900000000001</v>
      </c>
      <c r="F30" s="175"/>
      <c r="G30" s="48"/>
      <c r="H30" s="24"/>
      <c r="I30" s="48"/>
      <c r="J30" s="48"/>
      <c r="K30" s="48"/>
      <c r="L30" s="48"/>
      <c r="M30" s="16"/>
      <c r="N30" s="189">
        <f>D30/D325*100</f>
        <v>0</v>
      </c>
    </row>
    <row r="31" spans="1:14" s="69" customFormat="1" ht="14.25" thickBot="1">
      <c r="A31" s="202"/>
      <c r="B31" s="19" t="s">
        <v>31</v>
      </c>
      <c r="C31" s="20">
        <f>C19+C21+C22+C23+C24+C25+C26+C27</f>
        <v>1246.8801840000001</v>
      </c>
      <c r="D31" s="20">
        <f>D19+D21+D22+D23+D24+D25+D26+D27</f>
        <v>1246.8801840000001</v>
      </c>
      <c r="E31" s="20">
        <f>E19+E21+E22+E23+E24+E25+E26+E27</f>
        <v>1146.2417280000004</v>
      </c>
      <c r="F31" s="176">
        <f t="shared" ref="F31:F37" si="6">(D31-E31)/E31*100</f>
        <v>8.7798632296868924</v>
      </c>
      <c r="G31" s="20">
        <f t="shared" ref="G31:L31" si="7">G19+G21+G22+G23+G24+G25+G26+G27</f>
        <v>20538</v>
      </c>
      <c r="H31" s="20">
        <f t="shared" si="7"/>
        <v>1941151.1505999998</v>
      </c>
      <c r="I31" s="20">
        <f t="shared" si="7"/>
        <v>3547</v>
      </c>
      <c r="J31" s="20">
        <f t="shared" si="7"/>
        <v>1345.005598</v>
      </c>
      <c r="K31" s="20">
        <f t="shared" si="7"/>
        <v>1345.005598</v>
      </c>
      <c r="L31" s="20">
        <f t="shared" si="7"/>
        <v>400.80559300000004</v>
      </c>
      <c r="M31" s="21">
        <f t="shared" si="4"/>
        <v>235.5755562023806</v>
      </c>
      <c r="N31" s="190">
        <f>D31/D326*100</f>
        <v>11.643458542544474</v>
      </c>
    </row>
    <row r="32" spans="1:14" s="68" customFormat="1" ht="14.25" thickTop="1">
      <c r="A32" s="215" t="s">
        <v>33</v>
      </c>
      <c r="B32" s="158" t="s">
        <v>19</v>
      </c>
      <c r="C32" s="113">
        <v>1561.430259</v>
      </c>
      <c r="D32" s="113">
        <v>1561.430259</v>
      </c>
      <c r="E32" s="105">
        <v>2070.4866000000002</v>
      </c>
      <c r="F32" s="32">
        <f t="shared" si="6"/>
        <v>-24.586314202661352</v>
      </c>
      <c r="G32" s="86">
        <v>10642</v>
      </c>
      <c r="H32" s="113">
        <v>1261694.7778749999</v>
      </c>
      <c r="I32" s="86">
        <v>1492</v>
      </c>
      <c r="J32" s="113">
        <v>1184.9738139999999</v>
      </c>
      <c r="K32" s="113">
        <v>1184.9738139999999</v>
      </c>
      <c r="L32" s="113">
        <v>1506.8513289999999</v>
      </c>
      <c r="M32" s="16">
        <f t="shared" ref="M32:M40" si="8">(K32-L32)/L32*100</f>
        <v>-21.360933809814487</v>
      </c>
      <c r="N32" s="189">
        <f t="shared" ref="N32:N37" si="9">D32/D314*100</f>
        <v>24.022241387187695</v>
      </c>
    </row>
    <row r="33" spans="1:14" s="68" customFormat="1">
      <c r="A33" s="201"/>
      <c r="B33" s="158" t="s">
        <v>20</v>
      </c>
      <c r="C33" s="113">
        <v>251.53879799999999</v>
      </c>
      <c r="D33" s="113">
        <v>251.53879799999999</v>
      </c>
      <c r="E33" s="105">
        <v>314.06970000000001</v>
      </c>
      <c r="F33" s="32">
        <f t="shared" si="6"/>
        <v>-19.909880513784049</v>
      </c>
      <c r="G33" s="86">
        <v>2805</v>
      </c>
      <c r="H33" s="113">
        <v>55944</v>
      </c>
      <c r="I33" s="86">
        <v>585</v>
      </c>
      <c r="J33" s="113">
        <v>312.56934200000001</v>
      </c>
      <c r="K33" s="113">
        <v>312.56934200000001</v>
      </c>
      <c r="L33" s="113">
        <v>581.49637099999995</v>
      </c>
      <c r="M33" s="16">
        <f t="shared" si="8"/>
        <v>-46.247413124440627</v>
      </c>
      <c r="N33" s="189">
        <f t="shared" si="9"/>
        <v>20.221769411992518</v>
      </c>
    </row>
    <row r="34" spans="1:14" s="68" customFormat="1">
      <c r="A34" s="201"/>
      <c r="B34" s="158" t="s">
        <v>21</v>
      </c>
      <c r="C34" s="113">
        <v>19.75122</v>
      </c>
      <c r="D34" s="113">
        <v>19.75122</v>
      </c>
      <c r="E34" s="105">
        <v>34.114385999999996</v>
      </c>
      <c r="F34" s="32">
        <f t="shared" si="6"/>
        <v>-42.102959144567329</v>
      </c>
      <c r="G34" s="86">
        <v>32</v>
      </c>
      <c r="H34" s="113">
        <v>20161.191362999998</v>
      </c>
      <c r="I34" s="86">
        <v>14</v>
      </c>
      <c r="J34" s="113">
        <v>1.2624739999999999</v>
      </c>
      <c r="K34" s="113">
        <v>1.2624739999999999</v>
      </c>
      <c r="L34" s="113">
        <v>12.494773</v>
      </c>
      <c r="M34" s="16">
        <f t="shared" si="8"/>
        <v>-89.895982904211237</v>
      </c>
      <c r="N34" s="189">
        <f t="shared" si="9"/>
        <v>1.4720933682009743</v>
      </c>
    </row>
    <row r="35" spans="1:14" s="68" customFormat="1">
      <c r="A35" s="201"/>
      <c r="B35" s="158" t="s">
        <v>22</v>
      </c>
      <c r="C35" s="113">
        <v>1.094627</v>
      </c>
      <c r="D35" s="113">
        <v>1.094627</v>
      </c>
      <c r="E35" s="105">
        <v>0.96121299999999987</v>
      </c>
      <c r="F35" s="32">
        <f t="shared" si="6"/>
        <v>13.879754019140417</v>
      </c>
      <c r="G35" s="86">
        <v>114</v>
      </c>
      <c r="H35" s="113">
        <v>6042.4</v>
      </c>
      <c r="I35" s="86">
        <v>122</v>
      </c>
      <c r="J35" s="113">
        <v>6.0500470000000002</v>
      </c>
      <c r="K35" s="113">
        <v>6.0500470000000002</v>
      </c>
      <c r="L35" s="113">
        <v>0.70929399999999998</v>
      </c>
      <c r="M35" s="16">
        <f t="shared" si="8"/>
        <v>752.96745778196362</v>
      </c>
      <c r="N35" s="189">
        <f t="shared" si="9"/>
        <v>0.68111446593573965</v>
      </c>
    </row>
    <row r="36" spans="1:14" s="68" customFormat="1">
      <c r="A36" s="201"/>
      <c r="B36" s="158" t="s">
        <v>23</v>
      </c>
      <c r="C36" s="113">
        <v>3.528686</v>
      </c>
      <c r="D36" s="113">
        <v>3.528686</v>
      </c>
      <c r="E36" s="105">
        <v>1.1963290000000002</v>
      </c>
      <c r="F36" s="32">
        <f t="shared" si="6"/>
        <v>194.95949692768457</v>
      </c>
      <c r="G36" s="86">
        <v>244</v>
      </c>
      <c r="H36" s="113">
        <v>24121</v>
      </c>
      <c r="I36" s="86">
        <v>0</v>
      </c>
      <c r="J36" s="113">
        <v>5.5703999999999997E-2</v>
      </c>
      <c r="K36" s="113">
        <v>5.5703999999999997E-2</v>
      </c>
      <c r="L36" s="113">
        <v>0.32766400000000001</v>
      </c>
      <c r="M36" s="16">
        <f t="shared" si="8"/>
        <v>-82.999658186434885</v>
      </c>
      <c r="N36" s="189">
        <f t="shared" si="9"/>
        <v>13.239640813239168</v>
      </c>
    </row>
    <row r="37" spans="1:14" s="68" customFormat="1">
      <c r="A37" s="201"/>
      <c r="B37" s="158" t="s">
        <v>24</v>
      </c>
      <c r="C37" s="113">
        <v>96.82915899999999</v>
      </c>
      <c r="D37" s="113">
        <v>96.82915899999999</v>
      </c>
      <c r="E37" s="105">
        <v>81.764248999999992</v>
      </c>
      <c r="F37" s="32">
        <f t="shared" si="6"/>
        <v>18.424813025555949</v>
      </c>
      <c r="G37" s="86">
        <v>269</v>
      </c>
      <c r="H37" s="113">
        <v>108819.57289400001</v>
      </c>
      <c r="I37" s="86">
        <v>24</v>
      </c>
      <c r="J37" s="113">
        <v>56.689239000000001</v>
      </c>
      <c r="K37" s="113">
        <v>56.689239000000001</v>
      </c>
      <c r="L37" s="113">
        <v>10.684217</v>
      </c>
      <c r="M37" s="16">
        <f t="shared" si="8"/>
        <v>430.58861496354854</v>
      </c>
      <c r="N37" s="189">
        <f t="shared" si="9"/>
        <v>15.066307593226997</v>
      </c>
    </row>
    <row r="38" spans="1:14" s="68" customFormat="1">
      <c r="A38" s="201"/>
      <c r="B38" s="158" t="s">
        <v>25</v>
      </c>
      <c r="C38" s="113">
        <v>0</v>
      </c>
      <c r="D38" s="113">
        <v>0</v>
      </c>
      <c r="E38" s="105">
        <v>0</v>
      </c>
      <c r="F38" s="32"/>
      <c r="G38" s="88">
        <v>0</v>
      </c>
      <c r="H38" s="113">
        <v>0</v>
      </c>
      <c r="I38" s="88">
        <v>0</v>
      </c>
      <c r="J38" s="113">
        <v>0</v>
      </c>
      <c r="K38" s="113">
        <v>0</v>
      </c>
      <c r="L38" s="113">
        <v>0</v>
      </c>
      <c r="M38" s="16"/>
      <c r="N38" s="189"/>
    </row>
    <row r="39" spans="1:14" s="69" customFormat="1">
      <c r="A39" s="201"/>
      <c r="B39" s="158" t="s">
        <v>26</v>
      </c>
      <c r="C39" s="113">
        <v>147.74780299999992</v>
      </c>
      <c r="D39" s="113">
        <v>147.74780299999992</v>
      </c>
      <c r="E39" s="105">
        <v>130.70362200000022</v>
      </c>
      <c r="F39" s="32">
        <f>(D39-E39)/E39*100</f>
        <v>13.040327987237927</v>
      </c>
      <c r="G39" s="86">
        <v>12798</v>
      </c>
      <c r="H39" s="113">
        <v>6896325.3699999982</v>
      </c>
      <c r="I39" s="86">
        <v>29</v>
      </c>
      <c r="J39" s="113">
        <v>62.710380989999898</v>
      </c>
      <c r="K39" s="113">
        <v>62.710380989999898</v>
      </c>
      <c r="L39" s="113">
        <v>6.249485000000008</v>
      </c>
      <c r="M39" s="16">
        <f t="shared" si="8"/>
        <v>903.44878001947075</v>
      </c>
      <c r="N39" s="189">
        <f>D39/D321*100</f>
        <v>16.26806947495399</v>
      </c>
    </row>
    <row r="40" spans="1:14" s="69" customFormat="1">
      <c r="A40" s="201"/>
      <c r="B40" s="158" t="s">
        <v>27</v>
      </c>
      <c r="C40" s="113">
        <v>53.953158999999999</v>
      </c>
      <c r="D40" s="113">
        <v>53.953158999999999</v>
      </c>
      <c r="E40" s="105">
        <v>0</v>
      </c>
      <c r="F40" s="32" t="e">
        <f>(D40-E40)/E40*100</f>
        <v>#DIV/0!</v>
      </c>
      <c r="G40" s="86">
        <v>2696</v>
      </c>
      <c r="H40" s="113">
        <v>8576.8811189999997</v>
      </c>
      <c r="I40" s="86">
        <v>0</v>
      </c>
      <c r="J40" s="113">
        <v>0.28606801000000126</v>
      </c>
      <c r="K40" s="113">
        <v>0.28606801000000126</v>
      </c>
      <c r="L40" s="113">
        <v>0</v>
      </c>
      <c r="M40" s="16" t="e">
        <f t="shared" si="8"/>
        <v>#DIV/0!</v>
      </c>
      <c r="N40" s="189">
        <f>D40/D322*100</f>
        <v>15.386933084640297</v>
      </c>
    </row>
    <row r="41" spans="1:14" s="69" customFormat="1">
      <c r="A41" s="201"/>
      <c r="B41" s="18" t="s">
        <v>28</v>
      </c>
      <c r="C41" s="113">
        <v>0</v>
      </c>
      <c r="D41" s="113">
        <v>0</v>
      </c>
      <c r="E41" s="105">
        <v>0</v>
      </c>
      <c r="F41" s="32"/>
      <c r="G41" s="86">
        <v>0</v>
      </c>
      <c r="H41" s="113">
        <v>0</v>
      </c>
      <c r="I41" s="89">
        <v>0</v>
      </c>
      <c r="J41" s="113">
        <v>1.2460000000000007E-15</v>
      </c>
      <c r="K41" s="113">
        <v>1.2460000000000007E-15</v>
      </c>
      <c r="L41" s="113">
        <v>1.2460000000000007E-7</v>
      </c>
      <c r="M41" s="16"/>
      <c r="N41" s="189"/>
    </row>
    <row r="42" spans="1:14" s="69" customFormat="1">
      <c r="A42" s="201"/>
      <c r="B42" s="18" t="s">
        <v>29</v>
      </c>
      <c r="C42" s="113">
        <v>0</v>
      </c>
      <c r="D42" s="113">
        <v>0</v>
      </c>
      <c r="E42" s="105">
        <v>0</v>
      </c>
      <c r="F42" s="32" t="e">
        <f>(D42-E42)/E42*100</f>
        <v>#DIV/0!</v>
      </c>
      <c r="G42" s="86">
        <v>0</v>
      </c>
      <c r="H42" s="113">
        <v>0</v>
      </c>
      <c r="I42" s="89">
        <v>0</v>
      </c>
      <c r="J42" s="113">
        <v>7.0099999999999998E-6</v>
      </c>
      <c r="K42" s="113">
        <v>7.0099999999999998E-6</v>
      </c>
      <c r="L42" s="113">
        <v>2.0791000000000006E-6</v>
      </c>
      <c r="M42" s="16">
        <f>(K42-L42)/L42*100</f>
        <v>237.16511952287033</v>
      </c>
      <c r="N42" s="189">
        <f>D42/D324*100</f>
        <v>0</v>
      </c>
    </row>
    <row r="43" spans="1:14" s="69" customFormat="1">
      <c r="A43" s="201"/>
      <c r="B43" s="18" t="s">
        <v>30</v>
      </c>
      <c r="C43" s="113">
        <v>1.4150999999999999E-2</v>
      </c>
      <c r="D43" s="113">
        <v>1.4150999999999999E-2</v>
      </c>
      <c r="E43" s="105">
        <v>0</v>
      </c>
      <c r="F43" s="32"/>
      <c r="G43" s="86">
        <v>1</v>
      </c>
      <c r="H43" s="113">
        <v>-0.62888100000000002</v>
      </c>
      <c r="I43" s="89">
        <v>0</v>
      </c>
      <c r="J43" s="113">
        <v>0</v>
      </c>
      <c r="K43" s="113">
        <v>0</v>
      </c>
      <c r="L43" s="113">
        <v>0</v>
      </c>
      <c r="M43" s="16" t="e">
        <f>(K43-L43)/L43*100</f>
        <v>#DIV/0!</v>
      </c>
      <c r="N43" s="189"/>
    </row>
    <row r="44" spans="1:14" s="69" customFormat="1" ht="14.25" thickBot="1">
      <c r="A44" s="202"/>
      <c r="B44" s="19" t="s">
        <v>31</v>
      </c>
      <c r="C44" s="20">
        <f t="shared" ref="C44:L44" si="10">C32+C34+C35+C36+C37+C38+C39+C40</f>
        <v>1884.3349129999999</v>
      </c>
      <c r="D44" s="20">
        <f t="shared" si="10"/>
        <v>1884.3349129999999</v>
      </c>
      <c r="E44" s="20">
        <f t="shared" si="10"/>
        <v>2319.2263990000001</v>
      </c>
      <c r="F44" s="176">
        <f>(D44-E44)/E44*100</f>
        <v>-18.75157536097019</v>
      </c>
      <c r="G44" s="20">
        <f t="shared" si="10"/>
        <v>26795</v>
      </c>
      <c r="H44" s="20">
        <f t="shared" si="10"/>
        <v>8325741.1932509979</v>
      </c>
      <c r="I44" s="20">
        <f t="shared" si="10"/>
        <v>1681</v>
      </c>
      <c r="J44" s="20">
        <f t="shared" si="10"/>
        <v>1312.0277270000001</v>
      </c>
      <c r="K44" s="20">
        <f t="shared" si="10"/>
        <v>1312.0277270000001</v>
      </c>
      <c r="L44" s="20">
        <f t="shared" si="10"/>
        <v>1537.3167619999997</v>
      </c>
      <c r="M44" s="21">
        <f t="shared" ref="M44" si="11">(K44-L44)/L44*100</f>
        <v>-14.654691900119907</v>
      </c>
      <c r="N44" s="190">
        <f>D44/D326*100</f>
        <v>17.596057521261116</v>
      </c>
    </row>
    <row r="45" spans="1:14" s="68" customFormat="1" ht="14.25" thickTop="1">
      <c r="A45" s="73"/>
      <c r="B45" s="9"/>
      <c r="C45" s="133"/>
      <c r="D45" s="133"/>
      <c r="E45" s="133"/>
      <c r="F45" s="178"/>
      <c r="G45" s="133"/>
      <c r="H45" s="133"/>
      <c r="I45" s="133"/>
      <c r="J45" s="133"/>
      <c r="K45" s="133"/>
      <c r="L45" s="133"/>
      <c r="M45" s="178"/>
      <c r="N45" s="187"/>
    </row>
    <row r="46" spans="1:14" s="68" customFormat="1">
      <c r="A46" s="73"/>
      <c r="B46" s="9"/>
      <c r="C46" s="133"/>
      <c r="D46" s="133"/>
      <c r="E46" s="133"/>
      <c r="F46" s="178"/>
      <c r="G46" s="133"/>
      <c r="H46" s="133"/>
      <c r="I46" s="133"/>
      <c r="J46" s="133"/>
      <c r="K46" s="133"/>
      <c r="L46" s="133"/>
      <c r="M46" s="178"/>
      <c r="N46" s="187"/>
    </row>
    <row r="48" spans="1:14" s="68" customFormat="1" ht="18.75">
      <c r="A48" s="196" t="str">
        <f>A1</f>
        <v>2021年1月丹东市财产保险业务统计表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</row>
    <row r="49" spans="1:14" s="68" customFormat="1" ht="14.25" thickBot="1">
      <c r="B49" s="70" t="s">
        <v>0</v>
      </c>
      <c r="C49" s="69"/>
      <c r="D49" s="69"/>
      <c r="F49" s="173"/>
      <c r="G49" s="87" t="str">
        <f>G2</f>
        <v>（2021年1月）</v>
      </c>
      <c r="H49" s="69"/>
      <c r="I49" s="69"/>
      <c r="J49" s="69"/>
      <c r="K49" s="69"/>
      <c r="L49" s="70" t="s">
        <v>1</v>
      </c>
      <c r="M49" s="187"/>
      <c r="N49" s="187"/>
    </row>
    <row r="50" spans="1:14">
      <c r="A50" s="200" t="s">
        <v>34</v>
      </c>
      <c r="B50" s="11" t="s">
        <v>3</v>
      </c>
      <c r="C50" s="205" t="s">
        <v>4</v>
      </c>
      <c r="D50" s="206"/>
      <c r="E50" s="206"/>
      <c r="F50" s="207"/>
      <c r="G50" s="197" t="s">
        <v>5</v>
      </c>
      <c r="H50" s="197"/>
      <c r="I50" s="197" t="s">
        <v>6</v>
      </c>
      <c r="J50" s="197"/>
      <c r="K50" s="197"/>
      <c r="L50" s="197"/>
      <c r="M50" s="197"/>
      <c r="N50" s="203" t="s">
        <v>7</v>
      </c>
    </row>
    <row r="51" spans="1:14">
      <c r="A51" s="201"/>
      <c r="B51" s="12" t="s">
        <v>8</v>
      </c>
      <c r="C51" s="208" t="s">
        <v>9</v>
      </c>
      <c r="D51" s="208" t="s">
        <v>10</v>
      </c>
      <c r="E51" s="208" t="s">
        <v>11</v>
      </c>
      <c r="F51" s="179" t="s">
        <v>12</v>
      </c>
      <c r="G51" s="199" t="s">
        <v>13</v>
      </c>
      <c r="H51" s="199" t="s">
        <v>14</v>
      </c>
      <c r="I51" s="158" t="s">
        <v>13</v>
      </c>
      <c r="J51" s="199" t="s">
        <v>15</v>
      </c>
      <c r="K51" s="199"/>
      <c r="L51" s="199"/>
      <c r="M51" s="179" t="s">
        <v>12</v>
      </c>
      <c r="N51" s="204"/>
    </row>
    <row r="52" spans="1:14">
      <c r="A52" s="201"/>
      <c r="B52" s="74" t="s">
        <v>16</v>
      </c>
      <c r="C52" s="209"/>
      <c r="D52" s="209"/>
      <c r="E52" s="209"/>
      <c r="F52" s="180" t="s">
        <v>17</v>
      </c>
      <c r="G52" s="199"/>
      <c r="H52" s="199"/>
      <c r="I52" s="41" t="s">
        <v>18</v>
      </c>
      <c r="J52" s="158" t="s">
        <v>9</v>
      </c>
      <c r="K52" s="158" t="s">
        <v>10</v>
      </c>
      <c r="L52" s="158" t="s">
        <v>11</v>
      </c>
      <c r="M52" s="179" t="s">
        <v>17</v>
      </c>
      <c r="N52" s="188" t="s">
        <v>17</v>
      </c>
    </row>
    <row r="53" spans="1:14">
      <c r="A53" s="201"/>
      <c r="B53" s="158" t="s">
        <v>19</v>
      </c>
      <c r="C53" s="85">
        <v>364.99849999999998</v>
      </c>
      <c r="D53" s="85">
        <v>364.99849999999998</v>
      </c>
      <c r="E53" s="85">
        <v>474.91699999999997</v>
      </c>
      <c r="F53" s="175">
        <f t="shared" ref="F53:F69" si="12">(D53-E53)/E53*100</f>
        <v>-23.144781088063809</v>
      </c>
      <c r="G53" s="86">
        <v>2518</v>
      </c>
      <c r="H53" s="86">
        <v>408772.99</v>
      </c>
      <c r="I53" s="86">
        <v>518</v>
      </c>
      <c r="J53" s="86">
        <v>280.35840000000002</v>
      </c>
      <c r="K53" s="86">
        <v>280.35840000000002</v>
      </c>
      <c r="L53" s="86">
        <v>333.26010000000002</v>
      </c>
      <c r="M53" s="16">
        <f t="shared" ref="M53:M65" si="13">(K53-L53)/L53*100</f>
        <v>-15.873997517254541</v>
      </c>
      <c r="N53" s="189">
        <f t="shared" ref="N53:N65" si="14">D53/D314*100</f>
        <v>5.6154170334683053</v>
      </c>
    </row>
    <row r="54" spans="1:14">
      <c r="A54" s="201"/>
      <c r="B54" s="158" t="s">
        <v>20</v>
      </c>
      <c r="C54" s="86">
        <v>85.442400000000006</v>
      </c>
      <c r="D54" s="86">
        <v>85.442400000000006</v>
      </c>
      <c r="E54" s="86">
        <v>102.22029999999999</v>
      </c>
      <c r="F54" s="175">
        <f t="shared" si="12"/>
        <v>-16.413471688108906</v>
      </c>
      <c r="G54" s="86">
        <v>826</v>
      </c>
      <c r="H54" s="86">
        <v>134093</v>
      </c>
      <c r="I54" s="86">
        <v>215</v>
      </c>
      <c r="J54" s="86">
        <v>87.001800000000003</v>
      </c>
      <c r="K54" s="86">
        <v>87.001800000000003</v>
      </c>
      <c r="L54" s="86">
        <v>111.9893</v>
      </c>
      <c r="M54" s="16">
        <f t="shared" si="13"/>
        <v>-22.312399488165386</v>
      </c>
      <c r="N54" s="189">
        <f t="shared" si="14"/>
        <v>6.8689066042496947</v>
      </c>
    </row>
    <row r="55" spans="1:14">
      <c r="A55" s="201"/>
      <c r="B55" s="158" t="s">
        <v>21</v>
      </c>
      <c r="C55" s="86">
        <v>47.728299999999997</v>
      </c>
      <c r="D55" s="86">
        <v>47.728299999999997</v>
      </c>
      <c r="E55" s="86">
        <v>47.182499999999997</v>
      </c>
      <c r="F55" s="175">
        <f t="shared" si="12"/>
        <v>1.1567848248821064</v>
      </c>
      <c r="G55" s="86">
        <v>42</v>
      </c>
      <c r="H55" s="86">
        <v>28802.33</v>
      </c>
      <c r="I55" s="86">
        <v>2</v>
      </c>
      <c r="J55" s="86">
        <v>11.197699999999999</v>
      </c>
      <c r="K55" s="86">
        <v>11.197699999999999</v>
      </c>
      <c r="L55" s="86">
        <v>68.295199999999994</v>
      </c>
      <c r="M55" s="16">
        <f t="shared" si="13"/>
        <v>-83.603972167882958</v>
      </c>
      <c r="N55" s="189">
        <f t="shared" si="14"/>
        <v>3.5572746344532917</v>
      </c>
    </row>
    <row r="56" spans="1:14">
      <c r="A56" s="201"/>
      <c r="B56" s="158" t="s">
        <v>22</v>
      </c>
      <c r="C56" s="86">
        <v>3.9329999999999998</v>
      </c>
      <c r="D56" s="86">
        <v>3.9329999999999998</v>
      </c>
      <c r="E56" s="86">
        <v>14.0403</v>
      </c>
      <c r="F56" s="175">
        <f t="shared" si="12"/>
        <v>-71.987778038930799</v>
      </c>
      <c r="G56" s="86">
        <v>193</v>
      </c>
      <c r="H56" s="86">
        <v>13393.32</v>
      </c>
      <c r="I56" s="86">
        <v>10</v>
      </c>
      <c r="J56" s="86">
        <v>1.5640000000000001</v>
      </c>
      <c r="K56" s="86">
        <v>1.5640000000000001</v>
      </c>
      <c r="L56" s="86">
        <v>0.3755</v>
      </c>
      <c r="M56" s="16">
        <f t="shared" si="13"/>
        <v>316.51131824234358</v>
      </c>
      <c r="N56" s="189">
        <f t="shared" si="14"/>
        <v>2.4472475048808993</v>
      </c>
    </row>
    <row r="57" spans="1:14">
      <c r="A57" s="201"/>
      <c r="B57" s="158" t="s">
        <v>23</v>
      </c>
      <c r="C57" s="86">
        <v>0</v>
      </c>
      <c r="D57" s="86">
        <v>0</v>
      </c>
      <c r="E57" s="86">
        <v>0</v>
      </c>
      <c r="F57" s="175" t="e">
        <f t="shared" si="12"/>
        <v>#DIV/0!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16"/>
      <c r="N57" s="189">
        <f t="shared" si="14"/>
        <v>0</v>
      </c>
    </row>
    <row r="58" spans="1:14">
      <c r="A58" s="201"/>
      <c r="B58" s="158" t="s">
        <v>24</v>
      </c>
      <c r="C58" s="86">
        <v>133.96180000000001</v>
      </c>
      <c r="D58" s="86">
        <v>133.96180000000001</v>
      </c>
      <c r="E58" s="86">
        <v>86.914299999999997</v>
      </c>
      <c r="F58" s="175">
        <f t="shared" si="12"/>
        <v>54.130908262506885</v>
      </c>
      <c r="G58" s="86">
        <v>166</v>
      </c>
      <c r="H58" s="86">
        <v>252514.18</v>
      </c>
      <c r="I58" s="86">
        <v>38</v>
      </c>
      <c r="J58" s="86">
        <v>70.760099999999994</v>
      </c>
      <c r="K58" s="86">
        <v>70.760099999999994</v>
      </c>
      <c r="L58" s="86">
        <v>55.570799999999998</v>
      </c>
      <c r="M58" s="16">
        <f t="shared" si="13"/>
        <v>27.333239759010119</v>
      </c>
      <c r="N58" s="189">
        <f t="shared" si="14"/>
        <v>20.844027825774639</v>
      </c>
    </row>
    <row r="59" spans="1:14">
      <c r="A59" s="201"/>
      <c r="B59" s="158" t="s">
        <v>25</v>
      </c>
      <c r="C59" s="88">
        <v>10.4123</v>
      </c>
      <c r="D59" s="88">
        <v>10.4123</v>
      </c>
      <c r="E59" s="88">
        <v>245.63890000000001</v>
      </c>
      <c r="F59" s="175">
        <f t="shared" si="12"/>
        <v>-95.76113555304147</v>
      </c>
      <c r="G59" s="88">
        <v>13</v>
      </c>
      <c r="H59" s="88">
        <v>379.51839999999999</v>
      </c>
      <c r="I59" s="88">
        <v>267</v>
      </c>
      <c r="J59" s="86">
        <v>56.936599999999999</v>
      </c>
      <c r="K59" s="88">
        <v>56.936599999999999</v>
      </c>
      <c r="L59" s="88">
        <v>28.610199999999999</v>
      </c>
      <c r="M59" s="16">
        <f t="shared" si="13"/>
        <v>99.008046081467455</v>
      </c>
      <c r="N59" s="189">
        <f t="shared" si="14"/>
        <v>1.3378237621388076</v>
      </c>
    </row>
    <row r="60" spans="1:14">
      <c r="A60" s="201"/>
      <c r="B60" s="158" t="s">
        <v>26</v>
      </c>
      <c r="C60" s="86">
        <v>29.8096</v>
      </c>
      <c r="D60" s="86">
        <v>29.8096</v>
      </c>
      <c r="E60" s="86">
        <v>41.502000000000002</v>
      </c>
      <c r="F60" s="175">
        <f t="shared" si="12"/>
        <v>-28.17310009156186</v>
      </c>
      <c r="G60" s="86">
        <v>348</v>
      </c>
      <c r="H60" s="86">
        <v>152356</v>
      </c>
      <c r="I60" s="86">
        <v>41</v>
      </c>
      <c r="J60" s="86">
        <v>21.595500000000001</v>
      </c>
      <c r="K60" s="86">
        <v>21.595500000000001</v>
      </c>
      <c r="L60" s="86">
        <v>12.424099999999999</v>
      </c>
      <c r="M60" s="16">
        <f t="shared" si="13"/>
        <v>73.819431588606037</v>
      </c>
      <c r="N60" s="189">
        <f t="shared" si="14"/>
        <v>3.2822460569555045</v>
      </c>
    </row>
    <row r="61" spans="1:14">
      <c r="A61" s="201"/>
      <c r="B61" s="158" t="s">
        <v>27</v>
      </c>
      <c r="C61" s="86">
        <v>12.5321</v>
      </c>
      <c r="D61" s="86">
        <v>12.5321</v>
      </c>
      <c r="E61" s="86">
        <v>14.1037</v>
      </c>
      <c r="F61" s="175">
        <f t="shared" si="12"/>
        <v>-11.143175195161554</v>
      </c>
      <c r="G61" s="86">
        <v>21</v>
      </c>
      <c r="H61" s="86">
        <v>1693.83</v>
      </c>
      <c r="I61" s="86">
        <v>0</v>
      </c>
      <c r="J61" s="86">
        <v>18.938300000000002</v>
      </c>
      <c r="K61" s="86">
        <v>18.938300000000002</v>
      </c>
      <c r="L61" s="86">
        <v>0</v>
      </c>
      <c r="M61" s="16" t="e">
        <f t="shared" si="13"/>
        <v>#DIV/0!</v>
      </c>
      <c r="N61" s="189">
        <f t="shared" si="14"/>
        <v>3.5740369550932258</v>
      </c>
    </row>
    <row r="62" spans="1:14">
      <c r="A62" s="201"/>
      <c r="B62" s="18" t="s">
        <v>28</v>
      </c>
      <c r="C62" s="89">
        <v>12.5321</v>
      </c>
      <c r="D62" s="89">
        <v>12.5321</v>
      </c>
      <c r="E62" s="89">
        <v>14.1037</v>
      </c>
      <c r="F62" s="175">
        <f t="shared" si="12"/>
        <v>-11.143175195161554</v>
      </c>
      <c r="G62" s="89">
        <v>21</v>
      </c>
      <c r="H62" s="89">
        <v>1693.83</v>
      </c>
      <c r="I62" s="89">
        <v>0</v>
      </c>
      <c r="J62" s="86">
        <v>0</v>
      </c>
      <c r="K62" s="89">
        <v>0</v>
      </c>
      <c r="L62" s="89">
        <v>0</v>
      </c>
      <c r="M62" s="16"/>
      <c r="N62" s="189">
        <f t="shared" si="14"/>
        <v>65.027163619947999</v>
      </c>
    </row>
    <row r="63" spans="1:14">
      <c r="A63" s="201"/>
      <c r="B63" s="18" t="s">
        <v>29</v>
      </c>
      <c r="C63" s="89">
        <v>0</v>
      </c>
      <c r="D63" s="89">
        <v>0</v>
      </c>
      <c r="E63" s="89">
        <v>0</v>
      </c>
      <c r="F63" s="175" t="e">
        <f t="shared" si="12"/>
        <v>#DIV/0!</v>
      </c>
      <c r="G63" s="89">
        <v>0</v>
      </c>
      <c r="H63" s="89">
        <v>0</v>
      </c>
      <c r="I63" s="89">
        <v>0</v>
      </c>
      <c r="J63" s="86">
        <v>0</v>
      </c>
      <c r="K63" s="89">
        <v>0</v>
      </c>
      <c r="L63" s="89">
        <v>0</v>
      </c>
      <c r="M63" s="16" t="e">
        <f>(K63-L63)/L63*100</f>
        <v>#DIV/0!</v>
      </c>
      <c r="N63" s="189">
        <f t="shared" si="14"/>
        <v>0</v>
      </c>
    </row>
    <row r="64" spans="1:14">
      <c r="A64" s="201"/>
      <c r="B64" s="18" t="s">
        <v>30</v>
      </c>
      <c r="C64" s="89">
        <v>0</v>
      </c>
      <c r="D64" s="89">
        <v>0</v>
      </c>
      <c r="E64" s="89">
        <v>0</v>
      </c>
      <c r="F64" s="175" t="e">
        <f t="shared" si="12"/>
        <v>#DIV/0!</v>
      </c>
      <c r="G64" s="89">
        <v>0</v>
      </c>
      <c r="H64" s="89">
        <v>0</v>
      </c>
      <c r="I64" s="89">
        <v>0</v>
      </c>
      <c r="J64" s="86">
        <v>18.938300000000002</v>
      </c>
      <c r="K64" s="86">
        <v>18.938300000000002</v>
      </c>
      <c r="L64" s="89">
        <v>0</v>
      </c>
      <c r="M64" s="16" t="e">
        <f>(K64-L64)/L64*100</f>
        <v>#DIV/0!</v>
      </c>
      <c r="N64" s="189">
        <f t="shared" si="14"/>
        <v>0</v>
      </c>
    </row>
    <row r="65" spans="1:14" ht="14.25" thickBot="1">
      <c r="A65" s="202"/>
      <c r="B65" s="19" t="s">
        <v>31</v>
      </c>
      <c r="C65" s="20">
        <f t="shared" ref="C65:L65" si="15">C53+C55+C56+C57+C58+C59+C60+C61</f>
        <v>603.37559999999996</v>
      </c>
      <c r="D65" s="20">
        <f t="shared" si="15"/>
        <v>603.37559999999996</v>
      </c>
      <c r="E65" s="20">
        <f>E53+E55+E56+E57+E58+E59+E60+E61</f>
        <v>924.29869999999994</v>
      </c>
      <c r="F65" s="176">
        <f t="shared" si="12"/>
        <v>-34.720713120120152</v>
      </c>
      <c r="G65" s="20">
        <f t="shared" si="15"/>
        <v>3301</v>
      </c>
      <c r="H65" s="20">
        <f>H53+H55+H56+H57+H58+H59+H60+H61</f>
        <v>857912.16839999997</v>
      </c>
      <c r="I65" s="20">
        <f t="shared" si="15"/>
        <v>876</v>
      </c>
      <c r="J65" s="20">
        <f t="shared" si="15"/>
        <v>461.3506000000001</v>
      </c>
      <c r="K65" s="20">
        <f t="shared" si="15"/>
        <v>461.3506000000001</v>
      </c>
      <c r="L65" s="20">
        <f t="shared" si="15"/>
        <v>498.53590000000003</v>
      </c>
      <c r="M65" s="21">
        <f t="shared" si="13"/>
        <v>-7.4589011543601824</v>
      </c>
      <c r="N65" s="190">
        <f t="shared" si="14"/>
        <v>5.6343655744415102</v>
      </c>
    </row>
    <row r="66" spans="1:14" ht="14.25" thickTop="1">
      <c r="A66" s="201" t="s">
        <v>35</v>
      </c>
      <c r="B66" s="158" t="s">
        <v>19</v>
      </c>
      <c r="C66" s="40">
        <v>55.496119999999998</v>
      </c>
      <c r="D66" s="40">
        <v>55.496119999999998</v>
      </c>
      <c r="E66" s="40">
        <v>87.392002000000005</v>
      </c>
      <c r="F66" s="175">
        <f t="shared" si="12"/>
        <v>-36.497484060383471</v>
      </c>
      <c r="G66" s="39">
        <v>453</v>
      </c>
      <c r="H66" s="39">
        <v>43393.010679999999</v>
      </c>
      <c r="I66" s="39">
        <v>53</v>
      </c>
      <c r="J66" s="39">
        <v>60.414078000000003</v>
      </c>
      <c r="K66" s="39">
        <v>60.414078000000003</v>
      </c>
      <c r="L66" s="82">
        <v>95.032634999999999</v>
      </c>
      <c r="M66" s="16">
        <f t="shared" ref="M66:M82" si="16">(K66-L66)/L66*100</f>
        <v>-36.428072314316019</v>
      </c>
      <c r="N66" s="189">
        <f>D66/D314*100</f>
        <v>0.85379489926506835</v>
      </c>
    </row>
    <row r="67" spans="1:14">
      <c r="A67" s="201"/>
      <c r="B67" s="158" t="s">
        <v>20</v>
      </c>
      <c r="C67" s="39">
        <v>6.1868040000000004</v>
      </c>
      <c r="D67" s="39">
        <v>6.1868040000000004</v>
      </c>
      <c r="E67" s="39">
        <v>21.964759000000001</v>
      </c>
      <c r="F67" s="175">
        <f t="shared" si="12"/>
        <v>-71.833044013822317</v>
      </c>
      <c r="G67" s="39">
        <v>92</v>
      </c>
      <c r="H67" s="39">
        <v>1840</v>
      </c>
      <c r="I67" s="39">
        <v>13</v>
      </c>
      <c r="J67" s="39">
        <v>23.098015</v>
      </c>
      <c r="K67" s="39">
        <v>23.098015</v>
      </c>
      <c r="L67" s="82">
        <v>28.63279</v>
      </c>
      <c r="M67" s="16">
        <f t="shared" si="16"/>
        <v>-19.33019800026473</v>
      </c>
      <c r="N67" s="189">
        <f>D67/D315*100</f>
        <v>0.49737108104171268</v>
      </c>
    </row>
    <row r="68" spans="1:14">
      <c r="A68" s="201"/>
      <c r="B68" s="158" t="s">
        <v>21</v>
      </c>
      <c r="C68" s="39">
        <v>17.219749</v>
      </c>
      <c r="D68" s="39">
        <v>17.219749</v>
      </c>
      <c r="E68" s="39">
        <v>17.219749</v>
      </c>
      <c r="F68" s="175">
        <f t="shared" si="12"/>
        <v>0</v>
      </c>
      <c r="G68" s="39">
        <v>1</v>
      </c>
      <c r="H68" s="39">
        <v>22816.166686</v>
      </c>
      <c r="I68" s="39"/>
      <c r="J68" s="39"/>
      <c r="K68" s="39"/>
      <c r="L68" s="82"/>
      <c r="M68" s="16"/>
      <c r="N68" s="189">
        <f>D68/D316*100</f>
        <v>1.2834183561818135</v>
      </c>
    </row>
    <row r="69" spans="1:14">
      <c r="A69" s="201"/>
      <c r="B69" s="158" t="s">
        <v>22</v>
      </c>
      <c r="C69" s="39">
        <v>0.47452499999999997</v>
      </c>
      <c r="D69" s="39">
        <v>0.47452499999999997</v>
      </c>
      <c r="E69" s="39">
        <v>1.1322E-2</v>
      </c>
      <c r="F69" s="175">
        <f t="shared" si="12"/>
        <v>4091.1764705882347</v>
      </c>
      <c r="G69" s="39">
        <v>2</v>
      </c>
      <c r="H69" s="39">
        <v>1207.5</v>
      </c>
      <c r="I69" s="39"/>
      <c r="J69" s="39"/>
      <c r="K69" s="39"/>
      <c r="L69" s="82"/>
      <c r="M69" s="16"/>
      <c r="N69" s="189">
        <f>D69/D317*100</f>
        <v>0.29526573156715197</v>
      </c>
    </row>
    <row r="70" spans="1:14">
      <c r="A70" s="201"/>
      <c r="B70" s="158" t="s">
        <v>23</v>
      </c>
      <c r="C70" s="39"/>
      <c r="D70" s="39"/>
      <c r="E70" s="39">
        <v>0.1</v>
      </c>
      <c r="F70" s="175"/>
      <c r="G70" s="39"/>
      <c r="H70" s="39"/>
      <c r="I70" s="39"/>
      <c r="J70" s="39"/>
      <c r="K70" s="39"/>
      <c r="L70" s="82"/>
      <c r="M70" s="16"/>
      <c r="N70" s="189"/>
    </row>
    <row r="71" spans="1:14">
      <c r="A71" s="201"/>
      <c r="B71" s="158" t="s">
        <v>24</v>
      </c>
      <c r="C71" s="39">
        <v>15.463868</v>
      </c>
      <c r="D71" s="39">
        <v>15.463868</v>
      </c>
      <c r="E71" s="39">
        <v>2.9943420000000001</v>
      </c>
      <c r="F71" s="175">
        <f>(D71-E71)/E71*100</f>
        <v>416.43626546333053</v>
      </c>
      <c r="G71" s="39">
        <v>21</v>
      </c>
      <c r="H71" s="39">
        <v>40792.683814000004</v>
      </c>
      <c r="I71" s="39"/>
      <c r="J71" s="39"/>
      <c r="K71" s="39"/>
      <c r="L71" s="82">
        <v>4.4999999999999998E-2</v>
      </c>
      <c r="M71" s="16">
        <f>(K71-L71)/L71*100</f>
        <v>-100</v>
      </c>
      <c r="N71" s="189">
        <f>D71/D319*100</f>
        <v>2.4061284253130819</v>
      </c>
    </row>
    <row r="72" spans="1:14">
      <c r="A72" s="201"/>
      <c r="B72" s="158" t="s">
        <v>25</v>
      </c>
      <c r="C72" s="41"/>
      <c r="D72" s="41"/>
      <c r="E72" s="41"/>
      <c r="F72" s="175"/>
      <c r="G72" s="41"/>
      <c r="H72" s="41"/>
      <c r="I72" s="41"/>
      <c r="J72" s="41"/>
      <c r="K72" s="41"/>
      <c r="L72" s="83"/>
      <c r="M72" s="16"/>
      <c r="N72" s="189"/>
    </row>
    <row r="73" spans="1:14">
      <c r="A73" s="201"/>
      <c r="B73" s="158" t="s">
        <v>26</v>
      </c>
      <c r="C73" s="39">
        <v>13.503949</v>
      </c>
      <c r="D73" s="39">
        <v>13.503949</v>
      </c>
      <c r="E73" s="39">
        <v>40.512898999999997</v>
      </c>
      <c r="F73" s="175">
        <f>(D73-E73)/E73*100</f>
        <v>-66.667532234610022</v>
      </c>
      <c r="G73" s="39">
        <v>162</v>
      </c>
      <c r="H73" s="39">
        <v>43259.4</v>
      </c>
      <c r="I73" s="39">
        <v>7</v>
      </c>
      <c r="J73" s="39">
        <v>3.4863819999999999</v>
      </c>
      <c r="K73" s="39">
        <v>3.4863819999999999</v>
      </c>
      <c r="L73" s="82">
        <v>1.1829730000000001</v>
      </c>
      <c r="M73" s="16">
        <f t="shared" si="16"/>
        <v>194.71357334444656</v>
      </c>
      <c r="N73" s="189">
        <f>D73/D321*100</f>
        <v>1.48687950722513</v>
      </c>
    </row>
    <row r="74" spans="1:14">
      <c r="A74" s="201"/>
      <c r="B74" s="158" t="s">
        <v>27</v>
      </c>
      <c r="C74" s="39"/>
      <c r="D74" s="39"/>
      <c r="E74" s="39"/>
      <c r="F74" s="175"/>
      <c r="G74" s="39"/>
      <c r="H74" s="39"/>
      <c r="I74" s="39"/>
      <c r="J74" s="39"/>
      <c r="K74" s="39"/>
      <c r="L74" s="39"/>
      <c r="M74" s="16"/>
      <c r="N74" s="189"/>
    </row>
    <row r="75" spans="1:14">
      <c r="A75" s="201"/>
      <c r="B75" s="18" t="s">
        <v>28</v>
      </c>
      <c r="C75" s="42"/>
      <c r="D75" s="42"/>
      <c r="E75" s="42"/>
      <c r="F75" s="175"/>
      <c r="G75" s="42"/>
      <c r="H75" s="42"/>
      <c r="I75" s="42"/>
      <c r="J75" s="42"/>
      <c r="K75" s="42"/>
      <c r="L75" s="42"/>
      <c r="M75" s="16"/>
      <c r="N75" s="189"/>
    </row>
    <row r="76" spans="1:14">
      <c r="A76" s="201"/>
      <c r="B76" s="18" t="s">
        <v>29</v>
      </c>
      <c r="C76" s="42"/>
      <c r="D76" s="42"/>
      <c r="E76" s="39"/>
      <c r="F76" s="175"/>
      <c r="G76" s="39"/>
      <c r="H76" s="39"/>
      <c r="I76" s="42"/>
      <c r="J76" s="42"/>
      <c r="K76" s="42"/>
      <c r="L76" s="42"/>
      <c r="M76" s="16"/>
      <c r="N76" s="189"/>
    </row>
    <row r="77" spans="1:14">
      <c r="A77" s="201"/>
      <c r="B77" s="18" t="s">
        <v>30</v>
      </c>
      <c r="C77" s="39"/>
      <c r="D77" s="39"/>
      <c r="E77" s="39"/>
      <c r="F77" s="175"/>
      <c r="G77" s="42"/>
      <c r="H77" s="42"/>
      <c r="I77" s="42"/>
      <c r="J77" s="42"/>
      <c r="K77" s="42"/>
      <c r="L77" s="42"/>
      <c r="M77" s="16"/>
      <c r="N77" s="189"/>
    </row>
    <row r="78" spans="1:14" ht="14.25" thickBot="1">
      <c r="A78" s="202"/>
      <c r="B78" s="19" t="s">
        <v>31</v>
      </c>
      <c r="C78" s="20">
        <f t="shared" ref="C78:K78" si="17">C66+C68+C69+C70+C71+C72+C73+C74</f>
        <v>102.15821100000001</v>
      </c>
      <c r="D78" s="20">
        <f t="shared" si="17"/>
        <v>102.15821100000001</v>
      </c>
      <c r="E78" s="20">
        <f t="shared" si="17"/>
        <v>148.23031399999999</v>
      </c>
      <c r="F78" s="176">
        <f t="shared" ref="F78:F84" si="18">(D78-E78)/E78*100</f>
        <v>-31.081431157192302</v>
      </c>
      <c r="G78" s="20">
        <f t="shared" si="17"/>
        <v>639</v>
      </c>
      <c r="H78" s="20">
        <f t="shared" si="17"/>
        <v>151468.76118</v>
      </c>
      <c r="I78" s="20">
        <f t="shared" si="17"/>
        <v>60</v>
      </c>
      <c r="J78" s="20">
        <f t="shared" si="17"/>
        <v>63.900460000000002</v>
      </c>
      <c r="K78" s="20">
        <f t="shared" si="17"/>
        <v>63.900460000000002</v>
      </c>
      <c r="L78" s="20">
        <f>L66+L68+L69+L70+L71+L72+L73+L74</f>
        <v>96.260608000000005</v>
      </c>
      <c r="M78" s="21">
        <f t="shared" si="16"/>
        <v>-33.617227931907514</v>
      </c>
      <c r="N78" s="190">
        <f>D78/D326*100</f>
        <v>0.95396086153456006</v>
      </c>
    </row>
    <row r="79" spans="1:14" ht="14.25" thickTop="1">
      <c r="A79" s="214" t="s">
        <v>36</v>
      </c>
      <c r="B79" s="158" t="s">
        <v>19</v>
      </c>
      <c r="C79" s="28">
        <v>99.304900000000004</v>
      </c>
      <c r="D79" s="28">
        <v>99.304900000000004</v>
      </c>
      <c r="E79" s="15">
        <v>206.3254</v>
      </c>
      <c r="F79" s="175">
        <f t="shared" si="18"/>
        <v>-51.869764944112553</v>
      </c>
      <c r="G79" s="28">
        <v>921</v>
      </c>
      <c r="H79" s="28">
        <v>86454.407099999997</v>
      </c>
      <c r="I79" s="28">
        <v>106</v>
      </c>
      <c r="J79" s="28">
        <v>70.764800000000008</v>
      </c>
      <c r="K79" s="28">
        <v>70.764800000000008</v>
      </c>
      <c r="L79" s="28">
        <v>90.431899999999999</v>
      </c>
      <c r="M79" s="16">
        <f t="shared" si="16"/>
        <v>-21.747967254917778</v>
      </c>
      <c r="N79" s="189">
        <f t="shared" ref="N79:N84" si="19">D79/D314*100</f>
        <v>1.5277827907974055</v>
      </c>
    </row>
    <row r="80" spans="1:14">
      <c r="A80" s="212"/>
      <c r="B80" s="158" t="s">
        <v>20</v>
      </c>
      <c r="C80" s="28">
        <v>12.812099999999999</v>
      </c>
      <c r="D80" s="28">
        <v>12.812099999999999</v>
      </c>
      <c r="E80" s="28">
        <v>67.913600000000002</v>
      </c>
      <c r="F80" s="175">
        <f t="shared" si="18"/>
        <v>-81.134706450548933</v>
      </c>
      <c r="G80" s="28">
        <v>153</v>
      </c>
      <c r="H80" s="28">
        <v>3060</v>
      </c>
      <c r="I80" s="28">
        <v>51</v>
      </c>
      <c r="J80" s="28">
        <v>26.441299999999998</v>
      </c>
      <c r="K80" s="28">
        <v>26.441299999999998</v>
      </c>
      <c r="L80" s="28">
        <v>48.796599999999998</v>
      </c>
      <c r="M80" s="16">
        <f t="shared" si="16"/>
        <v>-45.81323288917671</v>
      </c>
      <c r="N80" s="189">
        <f t="shared" si="19"/>
        <v>1.0299935196612864</v>
      </c>
    </row>
    <row r="81" spans="1:14">
      <c r="A81" s="212"/>
      <c r="B81" s="158" t="s">
        <v>21</v>
      </c>
      <c r="C81" s="28">
        <v>1.1103000000000001</v>
      </c>
      <c r="D81" s="28">
        <v>1.1103000000000001</v>
      </c>
      <c r="E81" s="28">
        <v>0.9546</v>
      </c>
      <c r="F81" s="175">
        <f t="shared" si="18"/>
        <v>16.31049654305469</v>
      </c>
      <c r="G81" s="28">
        <v>2</v>
      </c>
      <c r="H81" s="28">
        <v>12287.454400000001</v>
      </c>
      <c r="I81" s="28">
        <v>3</v>
      </c>
      <c r="J81" s="28">
        <v>10.2753</v>
      </c>
      <c r="K81" s="28">
        <v>10.2753</v>
      </c>
      <c r="L81" s="28">
        <v>0</v>
      </c>
      <c r="M81" s="16" t="e">
        <f t="shared" si="16"/>
        <v>#DIV/0!</v>
      </c>
      <c r="N81" s="189">
        <f t="shared" si="19"/>
        <v>8.2752623215859161E-2</v>
      </c>
    </row>
    <row r="82" spans="1:14">
      <c r="A82" s="212"/>
      <c r="B82" s="158" t="s">
        <v>22</v>
      </c>
      <c r="C82" s="28">
        <v>0.41049999999999998</v>
      </c>
      <c r="D82" s="28">
        <v>0.41049999999999998</v>
      </c>
      <c r="E82" s="28">
        <v>0.83540000000000003</v>
      </c>
      <c r="F82" s="175">
        <f t="shared" si="18"/>
        <v>-50.861862580799624</v>
      </c>
      <c r="G82" s="28">
        <v>35</v>
      </c>
      <c r="H82" s="28">
        <v>2430.6</v>
      </c>
      <c r="I82" s="28">
        <v>1</v>
      </c>
      <c r="J82" s="28">
        <v>0.1</v>
      </c>
      <c r="K82" s="28">
        <v>0.1</v>
      </c>
      <c r="L82" s="28">
        <v>0.74</v>
      </c>
      <c r="M82" s="16">
        <f t="shared" si="16"/>
        <v>-86.486486486486484</v>
      </c>
      <c r="N82" s="189">
        <f t="shared" si="19"/>
        <v>0.25542718046112617</v>
      </c>
    </row>
    <row r="83" spans="1:14">
      <c r="A83" s="212"/>
      <c r="B83" s="158" t="s">
        <v>23</v>
      </c>
      <c r="C83" s="28">
        <v>3.8774000000000002</v>
      </c>
      <c r="D83" s="28">
        <v>3.8774000000000002</v>
      </c>
      <c r="E83" s="28">
        <v>2.9415</v>
      </c>
      <c r="F83" s="175">
        <f t="shared" si="18"/>
        <v>31.817100118986918</v>
      </c>
      <c r="G83" s="28">
        <v>39</v>
      </c>
      <c r="H83" s="28">
        <v>37053</v>
      </c>
      <c r="I83" s="28">
        <v>0</v>
      </c>
      <c r="J83" s="28">
        <v>0</v>
      </c>
      <c r="K83" s="28">
        <v>0</v>
      </c>
      <c r="L83" s="28">
        <v>0</v>
      </c>
      <c r="M83" s="16"/>
      <c r="N83" s="189">
        <f t="shared" si="19"/>
        <v>14.548016822481102</v>
      </c>
    </row>
    <row r="84" spans="1:14">
      <c r="A84" s="212"/>
      <c r="B84" s="158" t="s">
        <v>24</v>
      </c>
      <c r="C84" s="28">
        <v>6.2182000000000004</v>
      </c>
      <c r="D84" s="28">
        <v>6.2182000000000004</v>
      </c>
      <c r="E84" s="28">
        <v>3.8894000000000002</v>
      </c>
      <c r="F84" s="175">
        <f t="shared" si="18"/>
        <v>59.875559212217823</v>
      </c>
      <c r="G84" s="28">
        <v>28</v>
      </c>
      <c r="H84" s="28">
        <v>3139.8152</v>
      </c>
      <c r="I84" s="28">
        <v>2</v>
      </c>
      <c r="J84" s="28">
        <v>20.052700000000002</v>
      </c>
      <c r="K84" s="28">
        <v>20.052700000000002</v>
      </c>
      <c r="L84" s="28">
        <v>60.1357</v>
      </c>
      <c r="M84" s="16">
        <f>(K84-L84)/L84*100</f>
        <v>-66.654250303896021</v>
      </c>
      <c r="N84" s="189">
        <f t="shared" si="19"/>
        <v>0.96753204141950799</v>
      </c>
    </row>
    <row r="85" spans="1:14">
      <c r="A85" s="212"/>
      <c r="B85" s="158" t="s">
        <v>25</v>
      </c>
      <c r="C85" s="28">
        <v>0</v>
      </c>
      <c r="D85" s="28">
        <v>0</v>
      </c>
      <c r="E85" s="28">
        <v>0</v>
      </c>
      <c r="F85" s="175"/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16"/>
      <c r="N85" s="189"/>
    </row>
    <row r="86" spans="1:14">
      <c r="A86" s="212"/>
      <c r="B86" s="158" t="s">
        <v>26</v>
      </c>
      <c r="C86" s="28">
        <v>32.626899999999999</v>
      </c>
      <c r="D86" s="28">
        <v>32.626899999999999</v>
      </c>
      <c r="E86" s="28">
        <v>21.7319</v>
      </c>
      <c r="F86" s="175">
        <f>(D86-E86)/E86*100</f>
        <v>50.133674460125434</v>
      </c>
      <c r="G86" s="28">
        <v>371</v>
      </c>
      <c r="H86" s="28">
        <v>109804.4</v>
      </c>
      <c r="I86" s="28">
        <v>72</v>
      </c>
      <c r="J86" s="28">
        <v>26.250399999999999</v>
      </c>
      <c r="K86" s="28">
        <v>26.250399999999999</v>
      </c>
      <c r="L86" s="28">
        <v>16.088999999999999</v>
      </c>
      <c r="M86" s="16">
        <f>(K86-L86)/L86*100</f>
        <v>63.157436758033448</v>
      </c>
      <c r="N86" s="189">
        <f>D86/D321*100</f>
        <v>3.5924505486716209</v>
      </c>
    </row>
    <row r="87" spans="1:14">
      <c r="A87" s="212"/>
      <c r="B87" s="158" t="s">
        <v>27</v>
      </c>
      <c r="C87" s="28">
        <v>0</v>
      </c>
      <c r="D87" s="28">
        <v>0</v>
      </c>
      <c r="E87" s="28">
        <v>0.80120000000000002</v>
      </c>
      <c r="F87" s="175">
        <f>(D87-E87)/E87*100</f>
        <v>-100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16" t="e">
        <f>(K87-L87)/L87*100</f>
        <v>#DIV/0!</v>
      </c>
      <c r="N87" s="189">
        <f>D87/D322*100</f>
        <v>0</v>
      </c>
    </row>
    <row r="88" spans="1:14">
      <c r="A88" s="212"/>
      <c r="B88" s="18" t="s">
        <v>28</v>
      </c>
      <c r="C88" s="28">
        <v>0</v>
      </c>
      <c r="D88" s="28">
        <v>0</v>
      </c>
      <c r="E88" s="28">
        <v>0.80120000000000002</v>
      </c>
      <c r="F88" s="175">
        <f>(D88-E88)/E88*100</f>
        <v>-100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16"/>
      <c r="N88" s="189">
        <f>D88/D323*100</f>
        <v>0</v>
      </c>
    </row>
    <row r="89" spans="1:14">
      <c r="A89" s="212"/>
      <c r="B89" s="18" t="s">
        <v>29</v>
      </c>
      <c r="C89" s="28">
        <v>0</v>
      </c>
      <c r="D89" s="28">
        <v>0</v>
      </c>
      <c r="E89" s="17">
        <v>0</v>
      </c>
      <c r="F89" s="175"/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16" t="e">
        <f>(K89-L89)/L89*100</f>
        <v>#DIV/0!</v>
      </c>
      <c r="N89" s="189">
        <f>D89/D324*100</f>
        <v>0</v>
      </c>
    </row>
    <row r="90" spans="1:14">
      <c r="A90" s="212"/>
      <c r="B90" s="18" t="s">
        <v>30</v>
      </c>
      <c r="C90" s="41">
        <v>0</v>
      </c>
      <c r="D90" s="41">
        <v>0</v>
      </c>
      <c r="E90" s="41">
        <v>0</v>
      </c>
      <c r="F90" s="175"/>
      <c r="G90" s="75">
        <v>0</v>
      </c>
      <c r="H90" s="75">
        <v>0</v>
      </c>
      <c r="I90" s="91">
        <v>0</v>
      </c>
      <c r="J90" s="28">
        <v>0</v>
      </c>
      <c r="K90" s="28">
        <v>0</v>
      </c>
      <c r="L90" s="17">
        <v>0</v>
      </c>
      <c r="M90" s="16"/>
      <c r="N90" s="189"/>
    </row>
    <row r="91" spans="1:14" ht="14.25" thickBot="1">
      <c r="A91" s="213"/>
      <c r="B91" s="19" t="s">
        <v>31</v>
      </c>
      <c r="C91" s="20">
        <f t="shared" ref="C91:K91" si="20">C79+C81+C82+C83+C84+C85+C86+C87</f>
        <v>143.54819999999998</v>
      </c>
      <c r="D91" s="20">
        <f t="shared" si="20"/>
        <v>143.54819999999998</v>
      </c>
      <c r="E91" s="20">
        <f t="shared" si="20"/>
        <v>237.47939999999997</v>
      </c>
      <c r="F91" s="176">
        <f>(D91-E91)/E91*100</f>
        <v>-39.553409685219016</v>
      </c>
      <c r="G91" s="20">
        <f t="shared" si="20"/>
        <v>1396</v>
      </c>
      <c r="H91" s="20">
        <f t="shared" si="20"/>
        <v>251169.67670000001</v>
      </c>
      <c r="I91" s="20">
        <f t="shared" si="20"/>
        <v>184</v>
      </c>
      <c r="J91" s="20">
        <f t="shared" si="20"/>
        <v>127.4432</v>
      </c>
      <c r="K91" s="20">
        <f t="shared" si="20"/>
        <v>127.4432</v>
      </c>
      <c r="L91" s="20">
        <f>L79+L81+L82+L83+L84+L85+L86+L87</f>
        <v>167.39659999999998</v>
      </c>
      <c r="M91" s="21">
        <f>(K91-L91)/L91*100</f>
        <v>-23.867509853844091</v>
      </c>
      <c r="N91" s="190">
        <f>D91/D326*100</f>
        <v>1.3404636123055769</v>
      </c>
    </row>
    <row r="92" spans="1:14" ht="14.25" thickTop="1"/>
    <row r="95" spans="1:14" s="68" customFormat="1" ht="18.75">
      <c r="A95" s="196" t="str">
        <f>A1</f>
        <v>2021年1月丹东市财产保险业务统计表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</row>
    <row r="96" spans="1:14" s="68" customFormat="1" ht="14.25" thickBot="1">
      <c r="B96" s="70" t="s">
        <v>0</v>
      </c>
      <c r="C96" s="69"/>
      <c r="D96" s="69"/>
      <c r="F96" s="173"/>
      <c r="G96" s="87" t="str">
        <f>G2</f>
        <v>（2021年1月）</v>
      </c>
      <c r="H96" s="69"/>
      <c r="I96" s="69"/>
      <c r="J96" s="69"/>
      <c r="K96" s="69"/>
      <c r="L96" s="70" t="s">
        <v>1</v>
      </c>
      <c r="M96" s="187"/>
      <c r="N96" s="187"/>
    </row>
    <row r="97" spans="1:14">
      <c r="A97" s="200" t="s">
        <v>37</v>
      </c>
      <c r="B97" s="11" t="s">
        <v>3</v>
      </c>
      <c r="C97" s="205" t="s">
        <v>4</v>
      </c>
      <c r="D97" s="206"/>
      <c r="E97" s="206"/>
      <c r="F97" s="207"/>
      <c r="G97" s="197" t="s">
        <v>5</v>
      </c>
      <c r="H97" s="197"/>
      <c r="I97" s="197" t="s">
        <v>6</v>
      </c>
      <c r="J97" s="197"/>
      <c r="K97" s="197"/>
      <c r="L97" s="197"/>
      <c r="M97" s="197"/>
      <c r="N97" s="203" t="s">
        <v>7</v>
      </c>
    </row>
    <row r="98" spans="1:14">
      <c r="A98" s="201"/>
      <c r="B98" s="12" t="s">
        <v>8</v>
      </c>
      <c r="C98" s="208" t="s">
        <v>9</v>
      </c>
      <c r="D98" s="208" t="s">
        <v>10</v>
      </c>
      <c r="E98" s="208" t="s">
        <v>11</v>
      </c>
      <c r="F98" s="179" t="s">
        <v>12</v>
      </c>
      <c r="G98" s="199" t="s">
        <v>13</v>
      </c>
      <c r="H98" s="199" t="s">
        <v>14</v>
      </c>
      <c r="I98" s="158" t="s">
        <v>13</v>
      </c>
      <c r="J98" s="199" t="s">
        <v>15</v>
      </c>
      <c r="K98" s="199"/>
      <c r="L98" s="199"/>
      <c r="M98" s="179" t="s">
        <v>12</v>
      </c>
      <c r="N98" s="204"/>
    </row>
    <row r="99" spans="1:14">
      <c r="A99" s="201"/>
      <c r="B99" s="74" t="s">
        <v>16</v>
      </c>
      <c r="C99" s="209"/>
      <c r="D99" s="209"/>
      <c r="E99" s="209"/>
      <c r="F99" s="180" t="s">
        <v>17</v>
      </c>
      <c r="G99" s="199"/>
      <c r="H99" s="199"/>
      <c r="I99" s="41" t="s">
        <v>18</v>
      </c>
      <c r="J99" s="158" t="s">
        <v>9</v>
      </c>
      <c r="K99" s="158" t="s">
        <v>10</v>
      </c>
      <c r="L99" s="158" t="s">
        <v>11</v>
      </c>
      <c r="M99" s="179" t="s">
        <v>17</v>
      </c>
      <c r="N99" s="188" t="s">
        <v>17</v>
      </c>
    </row>
    <row r="100" spans="1:14">
      <c r="A100" s="201"/>
      <c r="B100" s="158" t="s">
        <v>19</v>
      </c>
      <c r="C100" s="89">
        <v>65.55</v>
      </c>
      <c r="D100" s="89">
        <v>65.55</v>
      </c>
      <c r="E100" s="89">
        <v>99.49</v>
      </c>
      <c r="F100" s="175">
        <f>(D100-E100)/E100*100</f>
        <v>-34.113981304653734</v>
      </c>
      <c r="G100" s="89">
        <v>511</v>
      </c>
      <c r="H100" s="89">
        <v>41154.699999999997</v>
      </c>
      <c r="I100" s="86">
        <v>134</v>
      </c>
      <c r="J100" s="86">
        <v>72.849999999999994</v>
      </c>
      <c r="K100" s="86">
        <v>72.849999999999994</v>
      </c>
      <c r="L100" s="86">
        <v>56.15</v>
      </c>
      <c r="M100" s="16">
        <f>(K100-L100)/L100*100</f>
        <v>29.741763134461259</v>
      </c>
      <c r="N100" s="189">
        <f t="shared" ref="N100:N105" si="21">D100/D314*100</f>
        <v>1.0084715047975468</v>
      </c>
    </row>
    <row r="101" spans="1:14">
      <c r="A101" s="201"/>
      <c r="B101" s="158" t="s">
        <v>20</v>
      </c>
      <c r="C101" s="89">
        <v>15.19</v>
      </c>
      <c r="D101" s="89">
        <v>15.19</v>
      </c>
      <c r="E101" s="89">
        <v>15.8</v>
      </c>
      <c r="F101" s="175">
        <f>(D101-E101)/E101*100</f>
        <v>-3.8607594936708933</v>
      </c>
      <c r="G101" s="89">
        <v>149</v>
      </c>
      <c r="H101" s="89">
        <v>2980</v>
      </c>
      <c r="I101" s="86">
        <v>47</v>
      </c>
      <c r="J101" s="86">
        <v>15.92</v>
      </c>
      <c r="K101" s="86">
        <v>15.92</v>
      </c>
      <c r="L101" s="86">
        <v>23.61</v>
      </c>
      <c r="M101" s="16">
        <f>(K101-L101)/L101*100</f>
        <v>-32.570944515035997</v>
      </c>
      <c r="N101" s="189">
        <f t="shared" si="21"/>
        <v>1.2211582460061146</v>
      </c>
    </row>
    <row r="102" spans="1:14">
      <c r="A102" s="201"/>
      <c r="B102" s="158" t="s">
        <v>21</v>
      </c>
      <c r="C102" s="89">
        <v>1.52</v>
      </c>
      <c r="D102" s="89">
        <v>1.52</v>
      </c>
      <c r="E102" s="89">
        <v>0</v>
      </c>
      <c r="F102" s="175" t="e">
        <f>(D102-E102)/E102*100</f>
        <v>#DIV/0!</v>
      </c>
      <c r="G102" s="89">
        <v>1</v>
      </c>
      <c r="H102" s="89">
        <v>630</v>
      </c>
      <c r="I102" s="86"/>
      <c r="J102" s="86"/>
      <c r="K102" s="86"/>
      <c r="L102" s="86"/>
      <c r="M102" s="16" t="e">
        <f>(K102-L102)/L102*100</f>
        <v>#DIV/0!</v>
      </c>
      <c r="N102" s="189">
        <f t="shared" si="21"/>
        <v>0.11328828901027282</v>
      </c>
    </row>
    <row r="103" spans="1:14">
      <c r="A103" s="201"/>
      <c r="B103" s="158" t="s">
        <v>22</v>
      </c>
      <c r="C103" s="89"/>
      <c r="D103" s="89"/>
      <c r="E103" s="89"/>
      <c r="F103" s="175" t="e">
        <f>(D103-E103)/E103*100</f>
        <v>#DIV/0!</v>
      </c>
      <c r="G103" s="89"/>
      <c r="H103" s="89"/>
      <c r="I103" s="86"/>
      <c r="J103" s="86"/>
      <c r="K103" s="86"/>
      <c r="L103" s="86"/>
      <c r="M103" s="16"/>
      <c r="N103" s="189">
        <f t="shared" si="21"/>
        <v>0</v>
      </c>
    </row>
    <row r="104" spans="1:14">
      <c r="A104" s="201"/>
      <c r="B104" s="158" t="s">
        <v>23</v>
      </c>
      <c r="C104" s="89"/>
      <c r="D104" s="89"/>
      <c r="E104" s="89"/>
      <c r="F104" s="175"/>
      <c r="G104" s="89"/>
      <c r="H104" s="89"/>
      <c r="I104" s="86"/>
      <c r="J104" s="86"/>
      <c r="K104" s="86"/>
      <c r="L104" s="86"/>
      <c r="M104" s="16"/>
      <c r="N104" s="189">
        <f t="shared" si="21"/>
        <v>0</v>
      </c>
    </row>
    <row r="105" spans="1:14">
      <c r="A105" s="201"/>
      <c r="B105" s="158" t="s">
        <v>24</v>
      </c>
      <c r="C105" s="89">
        <v>6.36</v>
      </c>
      <c r="D105" s="89">
        <v>6.36</v>
      </c>
      <c r="E105" s="89">
        <v>12.44</v>
      </c>
      <c r="F105" s="175">
        <f>(D105-E105)/E105*100</f>
        <v>-48.874598070739545</v>
      </c>
      <c r="G105" s="89">
        <v>10</v>
      </c>
      <c r="H105" s="89">
        <v>11115</v>
      </c>
      <c r="I105" s="86">
        <v>11</v>
      </c>
      <c r="J105" s="86">
        <v>4.4000000000000004</v>
      </c>
      <c r="K105" s="86">
        <v>4.4000000000000004</v>
      </c>
      <c r="L105" s="86">
        <v>3.48</v>
      </c>
      <c r="M105" s="16">
        <f>(K105-L105)/L105*100</f>
        <v>26.436781609195414</v>
      </c>
      <c r="N105" s="189">
        <f t="shared" si="21"/>
        <v>0.98959566810782396</v>
      </c>
    </row>
    <row r="106" spans="1:14">
      <c r="A106" s="201"/>
      <c r="B106" s="158" t="s">
        <v>25</v>
      </c>
      <c r="C106" s="89"/>
      <c r="D106" s="89"/>
      <c r="E106" s="89"/>
      <c r="F106" s="175"/>
      <c r="G106" s="89"/>
      <c r="H106" s="89"/>
      <c r="I106" s="86"/>
      <c r="J106" s="86"/>
      <c r="K106" s="86"/>
      <c r="L106" s="86"/>
      <c r="M106" s="16"/>
      <c r="N106" s="189"/>
    </row>
    <row r="107" spans="1:14">
      <c r="A107" s="201"/>
      <c r="B107" s="158" t="s">
        <v>26</v>
      </c>
      <c r="C107" s="89">
        <v>14.03</v>
      </c>
      <c r="D107" s="89">
        <v>14.03</v>
      </c>
      <c r="E107" s="89">
        <v>9.6999999999999993</v>
      </c>
      <c r="F107" s="175">
        <f>(D107-E107)/E107*100</f>
        <v>44.639175257731964</v>
      </c>
      <c r="G107" s="89">
        <v>254</v>
      </c>
      <c r="H107" s="89">
        <v>7727.1</v>
      </c>
      <c r="I107" s="86">
        <v>2</v>
      </c>
      <c r="J107" s="86">
        <v>0.08</v>
      </c>
      <c r="K107" s="86">
        <v>0.08</v>
      </c>
      <c r="L107" s="86">
        <v>0.05</v>
      </c>
      <c r="M107" s="16">
        <f>(K107-L107)/L107*100</f>
        <v>60</v>
      </c>
      <c r="N107" s="189">
        <f>D107/D321*100</f>
        <v>1.5448014122660396</v>
      </c>
    </row>
    <row r="108" spans="1:14">
      <c r="A108" s="201"/>
      <c r="B108" s="158" t="s">
        <v>27</v>
      </c>
      <c r="C108" s="42"/>
      <c r="D108" s="42"/>
      <c r="E108" s="42"/>
      <c r="F108" s="175"/>
      <c r="G108" s="42"/>
      <c r="H108" s="42"/>
      <c r="I108" s="39"/>
      <c r="J108" s="39"/>
      <c r="K108" s="39"/>
      <c r="L108" s="39"/>
      <c r="M108" s="16"/>
      <c r="N108" s="189"/>
    </row>
    <row r="109" spans="1:14">
      <c r="A109" s="201"/>
      <c r="B109" s="18" t="s">
        <v>28</v>
      </c>
      <c r="C109" s="42"/>
      <c r="D109" s="42"/>
      <c r="E109" s="42"/>
      <c r="F109" s="175"/>
      <c r="G109" s="42"/>
      <c r="H109" s="42"/>
      <c r="I109" s="42"/>
      <c r="J109" s="42"/>
      <c r="K109" s="42"/>
      <c r="L109" s="42"/>
      <c r="M109" s="16"/>
      <c r="N109" s="189"/>
    </row>
    <row r="110" spans="1:14">
      <c r="A110" s="201"/>
      <c r="B110" s="18" t="s">
        <v>29</v>
      </c>
      <c r="C110" s="42"/>
      <c r="D110" s="42"/>
      <c r="E110" s="42"/>
      <c r="F110" s="175"/>
      <c r="G110" s="42"/>
      <c r="H110" s="42"/>
      <c r="I110" s="42"/>
      <c r="J110" s="42"/>
      <c r="K110" s="42"/>
      <c r="L110" s="42"/>
      <c r="M110" s="16"/>
      <c r="N110" s="189"/>
    </row>
    <row r="111" spans="1:14">
      <c r="A111" s="201"/>
      <c r="B111" s="18" t="s">
        <v>30</v>
      </c>
      <c r="C111" s="42"/>
      <c r="D111" s="42"/>
      <c r="E111" s="42"/>
      <c r="F111" s="175"/>
      <c r="G111" s="42"/>
      <c r="H111" s="42"/>
      <c r="I111" s="42"/>
      <c r="J111" s="42"/>
      <c r="K111" s="42"/>
      <c r="L111" s="42"/>
      <c r="M111" s="16"/>
      <c r="N111" s="189"/>
    </row>
    <row r="112" spans="1:14" ht="14.25" thickBot="1">
      <c r="A112" s="202"/>
      <c r="B112" s="19" t="s">
        <v>31</v>
      </c>
      <c r="C112" s="20">
        <f t="shared" ref="C112:L112" si="22">C100+C102+C103+C104+C105+C106+C107+C108</f>
        <v>87.46</v>
      </c>
      <c r="D112" s="20">
        <f t="shared" si="22"/>
        <v>87.46</v>
      </c>
      <c r="E112" s="20">
        <f t="shared" si="22"/>
        <v>121.63</v>
      </c>
      <c r="F112" s="176">
        <f>(D112-E112)/E112*100</f>
        <v>-28.093398010359287</v>
      </c>
      <c r="G112" s="20">
        <f t="shared" si="22"/>
        <v>776</v>
      </c>
      <c r="H112" s="20">
        <f t="shared" si="22"/>
        <v>60626.799999999996</v>
      </c>
      <c r="I112" s="20">
        <f t="shared" si="22"/>
        <v>147</v>
      </c>
      <c r="J112" s="20">
        <f t="shared" si="22"/>
        <v>77.33</v>
      </c>
      <c r="K112" s="20">
        <f t="shared" si="22"/>
        <v>77.33</v>
      </c>
      <c r="L112" s="20">
        <f t="shared" si="22"/>
        <v>59.679999999999993</v>
      </c>
      <c r="M112" s="21">
        <f>(K112-L112)/L112*100</f>
        <v>29.574396782841838</v>
      </c>
      <c r="N112" s="190">
        <f>D112/D326*100</f>
        <v>0.81670788997873711</v>
      </c>
    </row>
    <row r="113" spans="1:14" ht="14.25" thickTop="1">
      <c r="A113" s="214" t="s">
        <v>90</v>
      </c>
      <c r="B113" s="22" t="s">
        <v>19</v>
      </c>
      <c r="C113" s="42">
        <v>33.759839999999997</v>
      </c>
      <c r="D113" s="42">
        <v>33.759839999999997</v>
      </c>
      <c r="E113" s="42">
        <v>33.288826999999998</v>
      </c>
      <c r="F113" s="177">
        <f>(D113-E113)/E113*100</f>
        <v>1.4149281979806596</v>
      </c>
      <c r="G113" s="42">
        <v>248</v>
      </c>
      <c r="H113" s="42">
        <v>24272.859980000001</v>
      </c>
      <c r="I113" s="42">
        <v>64</v>
      </c>
      <c r="J113" s="42">
        <v>5.9320729999999999</v>
      </c>
      <c r="K113" s="42">
        <v>5.9320729999999999</v>
      </c>
      <c r="L113" s="42">
        <v>5.9320729999999999</v>
      </c>
      <c r="M113" s="191">
        <f t="shared" ref="M113:M128" si="23">(K113-L113)/L113*100</f>
        <v>0</v>
      </c>
      <c r="N113" s="192">
        <f>D113/D314*100</f>
        <v>0.51938728675094448</v>
      </c>
    </row>
    <row r="114" spans="1:14">
      <c r="A114" s="212"/>
      <c r="B114" s="158" t="s">
        <v>20</v>
      </c>
      <c r="C114" s="42">
        <v>1.8113269999999999</v>
      </c>
      <c r="D114" s="42">
        <v>1.8113269999999999</v>
      </c>
      <c r="E114" s="42">
        <v>7.3798240000000002</v>
      </c>
      <c r="F114" s="175">
        <f>(D114-E114)/E114*100</f>
        <v>-75.455688374140095</v>
      </c>
      <c r="G114" s="42">
        <v>20</v>
      </c>
      <c r="H114" s="42">
        <v>400</v>
      </c>
      <c r="I114" s="42">
        <v>21</v>
      </c>
      <c r="J114" s="42">
        <v>2.2997999999999998</v>
      </c>
      <c r="K114" s="42">
        <v>2.2997999999999998</v>
      </c>
      <c r="L114" s="42">
        <v>2.2997999999999998</v>
      </c>
      <c r="M114" s="16">
        <f t="shared" si="23"/>
        <v>0</v>
      </c>
      <c r="N114" s="189">
        <f>D114/D315*100</f>
        <v>0.14561664926027107</v>
      </c>
    </row>
    <row r="115" spans="1:14">
      <c r="A115" s="212"/>
      <c r="B115" s="158" t="s">
        <v>21</v>
      </c>
      <c r="C115" s="42">
        <v>1.1320749999999999</v>
      </c>
      <c r="D115" s="42">
        <v>1.1320749999999999</v>
      </c>
      <c r="E115" s="42">
        <v>0.28301900000000002</v>
      </c>
      <c r="F115" s="175"/>
      <c r="G115" s="42">
        <v>1</v>
      </c>
      <c r="H115" s="42">
        <v>1500</v>
      </c>
      <c r="I115" s="42"/>
      <c r="J115" s="42">
        <v>0</v>
      </c>
      <c r="K115" s="42">
        <v>0</v>
      </c>
      <c r="L115" s="42">
        <v>0</v>
      </c>
      <c r="M115" s="16"/>
      <c r="N115" s="189"/>
    </row>
    <row r="116" spans="1:14">
      <c r="A116" s="212"/>
      <c r="B116" s="158" t="s">
        <v>22</v>
      </c>
      <c r="C116" s="42">
        <v>0</v>
      </c>
      <c r="D116" s="42">
        <v>0</v>
      </c>
      <c r="E116" s="42">
        <v>0</v>
      </c>
      <c r="F116" s="175"/>
      <c r="G116" s="42">
        <v>0</v>
      </c>
      <c r="H116" s="42">
        <v>0</v>
      </c>
      <c r="I116" s="42"/>
      <c r="J116" s="42">
        <v>0</v>
      </c>
      <c r="K116" s="42">
        <v>0</v>
      </c>
      <c r="L116" s="42">
        <v>0</v>
      </c>
      <c r="M116" s="16"/>
      <c r="N116" s="189"/>
    </row>
    <row r="117" spans="1:14">
      <c r="A117" s="212"/>
      <c r="B117" s="158" t="s">
        <v>23</v>
      </c>
      <c r="C117" s="42">
        <v>0</v>
      </c>
      <c r="D117" s="42">
        <v>0</v>
      </c>
      <c r="E117" s="42">
        <v>0</v>
      </c>
      <c r="F117" s="175"/>
      <c r="G117" s="42"/>
      <c r="H117" s="42"/>
      <c r="I117" s="42"/>
      <c r="J117" s="42">
        <v>0</v>
      </c>
      <c r="K117" s="42">
        <v>0</v>
      </c>
      <c r="L117" s="42">
        <v>0</v>
      </c>
      <c r="M117" s="16"/>
      <c r="N117" s="189"/>
    </row>
    <row r="118" spans="1:14">
      <c r="A118" s="212"/>
      <c r="B118" s="158" t="s">
        <v>24</v>
      </c>
      <c r="C118" s="42">
        <v>18.065802000000001</v>
      </c>
      <c r="D118" s="42">
        <v>18.065802000000001</v>
      </c>
      <c r="E118" s="42">
        <v>2.9726430000000001</v>
      </c>
      <c r="F118" s="175">
        <f>(D118-E118)/E118*100</f>
        <v>507.73533855225804</v>
      </c>
      <c r="G118" s="42">
        <v>9</v>
      </c>
      <c r="H118" s="42">
        <v>12963</v>
      </c>
      <c r="I118" s="42"/>
      <c r="J118" s="42">
        <v>0.14233599999999999</v>
      </c>
      <c r="K118" s="42">
        <v>0.14233599999999999</v>
      </c>
      <c r="L118" s="42">
        <v>1423.36</v>
      </c>
      <c r="M118" s="16"/>
      <c r="N118" s="189">
        <f>D118/D319*100</f>
        <v>2.810981037750576</v>
      </c>
    </row>
    <row r="119" spans="1:14">
      <c r="A119" s="212"/>
      <c r="B119" s="158" t="s">
        <v>25</v>
      </c>
      <c r="C119" s="42">
        <v>0</v>
      </c>
      <c r="D119" s="42">
        <v>0</v>
      </c>
      <c r="E119" s="42">
        <v>0</v>
      </c>
      <c r="F119" s="175"/>
      <c r="G119" s="42"/>
      <c r="H119" s="42"/>
      <c r="I119" s="42"/>
      <c r="J119" s="42">
        <v>0</v>
      </c>
      <c r="K119" s="42">
        <v>0</v>
      </c>
      <c r="L119" s="42">
        <v>0</v>
      </c>
      <c r="M119" s="16"/>
      <c r="N119" s="189"/>
    </row>
    <row r="120" spans="1:14">
      <c r="A120" s="212"/>
      <c r="B120" s="158" t="s">
        <v>26</v>
      </c>
      <c r="C120" s="42">
        <v>3.046557</v>
      </c>
      <c r="D120" s="42">
        <v>3.046557</v>
      </c>
      <c r="E120" s="42">
        <v>0.25725399999999998</v>
      </c>
      <c r="F120" s="175">
        <f>(D120-E120)/E120*100</f>
        <v>1084.2603030467944</v>
      </c>
      <c r="G120" s="42">
        <v>82</v>
      </c>
      <c r="H120" s="42">
        <v>8176.67</v>
      </c>
      <c r="I120" s="42"/>
      <c r="J120" s="42"/>
      <c r="K120" s="42"/>
      <c r="L120" s="42"/>
      <c r="M120" s="16"/>
      <c r="N120" s="189">
        <f>D120/D321*100</f>
        <v>0.33544729552024155</v>
      </c>
    </row>
    <row r="121" spans="1:14">
      <c r="A121" s="212"/>
      <c r="B121" s="158" t="s">
        <v>27</v>
      </c>
      <c r="C121" s="39">
        <v>0</v>
      </c>
      <c r="D121" s="39">
        <v>0</v>
      </c>
      <c r="E121" s="39">
        <v>0</v>
      </c>
      <c r="F121" s="175"/>
      <c r="G121" s="42"/>
      <c r="H121" s="42"/>
      <c r="I121" s="42"/>
      <c r="J121" s="42">
        <v>0</v>
      </c>
      <c r="K121" s="42">
        <v>0</v>
      </c>
      <c r="L121" s="42">
        <v>0</v>
      </c>
      <c r="M121" s="16"/>
      <c r="N121" s="189"/>
    </row>
    <row r="122" spans="1:14">
      <c r="A122" s="212"/>
      <c r="B122" s="18" t="s">
        <v>28</v>
      </c>
      <c r="C122" s="42">
        <v>0</v>
      </c>
      <c r="D122" s="42">
        <v>0</v>
      </c>
      <c r="E122" s="42">
        <v>0</v>
      </c>
      <c r="F122" s="175"/>
      <c r="G122" s="42"/>
      <c r="H122" s="42"/>
      <c r="I122" s="42"/>
      <c r="J122" s="42">
        <v>0</v>
      </c>
      <c r="K122" s="42"/>
      <c r="L122" s="42"/>
      <c r="M122" s="16"/>
      <c r="N122" s="189"/>
    </row>
    <row r="123" spans="1:14">
      <c r="A123" s="212"/>
      <c r="B123" s="18" t="s">
        <v>29</v>
      </c>
      <c r="C123" s="42">
        <v>0</v>
      </c>
      <c r="D123" s="42">
        <v>0</v>
      </c>
      <c r="E123" s="42">
        <v>0</v>
      </c>
      <c r="F123" s="175"/>
      <c r="G123" s="42"/>
      <c r="H123" s="42"/>
      <c r="I123" s="42"/>
      <c r="J123" s="42">
        <v>0</v>
      </c>
      <c r="K123" s="42">
        <v>0</v>
      </c>
      <c r="L123" s="42"/>
      <c r="M123" s="16"/>
      <c r="N123" s="189"/>
    </row>
    <row r="124" spans="1:14">
      <c r="A124" s="212"/>
      <c r="B124" s="18" t="s">
        <v>30</v>
      </c>
      <c r="C124" s="42">
        <v>0</v>
      </c>
      <c r="D124" s="42">
        <v>0</v>
      </c>
      <c r="E124" s="42">
        <v>0</v>
      </c>
      <c r="F124" s="175"/>
      <c r="G124" s="39"/>
      <c r="H124" s="39"/>
      <c r="I124" s="39"/>
      <c r="J124" s="39">
        <v>0</v>
      </c>
      <c r="K124" s="39"/>
      <c r="L124" s="39"/>
      <c r="M124" s="16"/>
      <c r="N124" s="189"/>
    </row>
    <row r="125" spans="1:14" ht="14.25" thickBot="1">
      <c r="A125" s="213"/>
      <c r="B125" s="19" t="s">
        <v>31</v>
      </c>
      <c r="C125" s="20">
        <f t="shared" ref="C125:L125" si="24">C113+C115+C116+C117+C118+C119+C120+C121</f>
        <v>56.004274000000002</v>
      </c>
      <c r="D125" s="20">
        <f t="shared" si="24"/>
        <v>56.004274000000002</v>
      </c>
      <c r="E125" s="20">
        <f t="shared" si="24"/>
        <v>36.801743000000002</v>
      </c>
      <c r="F125" s="176">
        <f t="shared" ref="F125:F131" si="25">(D125-E125)/E125*100</f>
        <v>52.178319380144579</v>
      </c>
      <c r="G125" s="20">
        <f t="shared" si="24"/>
        <v>340</v>
      </c>
      <c r="H125" s="20">
        <f>H113+H115+H116+H117+H118+H119+H120+H121</f>
        <v>46912.529979999999</v>
      </c>
      <c r="I125" s="20">
        <f t="shared" si="24"/>
        <v>64</v>
      </c>
      <c r="J125" s="20">
        <f t="shared" si="24"/>
        <v>6.0744090000000002</v>
      </c>
      <c r="K125" s="20">
        <f t="shared" si="24"/>
        <v>6.0744090000000002</v>
      </c>
      <c r="L125" s="20">
        <f t="shared" si="24"/>
        <v>1429.2920729999998</v>
      </c>
      <c r="M125" s="21">
        <f t="shared" si="23"/>
        <v>-99.575005758812452</v>
      </c>
      <c r="N125" s="190">
        <f>D125/D326*100</f>
        <v>0.5229720151878694</v>
      </c>
    </row>
    <row r="126" spans="1:14" ht="14.25" thickTop="1">
      <c r="A126" s="214" t="s">
        <v>38</v>
      </c>
      <c r="B126" s="158" t="s">
        <v>19</v>
      </c>
      <c r="C126" s="85">
        <v>185.22531699999999</v>
      </c>
      <c r="D126" s="90">
        <v>185.22531699999999</v>
      </c>
      <c r="E126" s="90">
        <v>238.563208</v>
      </c>
      <c r="F126" s="175">
        <f t="shared" si="25"/>
        <v>-22.357970219783436</v>
      </c>
      <c r="G126" s="92">
        <v>1380</v>
      </c>
      <c r="H126" s="92">
        <v>108638.68018</v>
      </c>
      <c r="I126" s="92">
        <v>344</v>
      </c>
      <c r="J126" s="92">
        <v>137.10516799999999</v>
      </c>
      <c r="K126" s="92">
        <v>137.10516799999999</v>
      </c>
      <c r="L126" s="92">
        <v>151.280913</v>
      </c>
      <c r="M126" s="16">
        <f t="shared" si="23"/>
        <v>-9.3704782175660242</v>
      </c>
      <c r="N126" s="189">
        <f t="shared" ref="N126:N131" si="26">D126/D314*100</f>
        <v>2.849648423517813</v>
      </c>
    </row>
    <row r="127" spans="1:14">
      <c r="A127" s="212"/>
      <c r="B127" s="158" t="s">
        <v>20</v>
      </c>
      <c r="C127" s="86">
        <v>40.62265</v>
      </c>
      <c r="D127" s="92">
        <v>40.62265</v>
      </c>
      <c r="E127" s="92">
        <v>59.652627000000003</v>
      </c>
      <c r="F127" s="175">
        <f t="shared" si="25"/>
        <v>-31.901322635799428</v>
      </c>
      <c r="G127" s="92">
        <v>489</v>
      </c>
      <c r="H127" s="92">
        <v>9767.7999999999993</v>
      </c>
      <c r="I127" s="92">
        <v>127</v>
      </c>
      <c r="J127" s="92">
        <v>56.790402999999998</v>
      </c>
      <c r="K127" s="92">
        <v>56.790402999999998</v>
      </c>
      <c r="L127" s="92">
        <v>64.597482999999997</v>
      </c>
      <c r="M127" s="16">
        <f t="shared" si="23"/>
        <v>-12.085734052517184</v>
      </c>
      <c r="N127" s="189">
        <f t="shared" si="26"/>
        <v>3.2657461502383343</v>
      </c>
    </row>
    <row r="128" spans="1:14">
      <c r="A128" s="212"/>
      <c r="B128" s="158" t="s">
        <v>21</v>
      </c>
      <c r="C128" s="86">
        <v>0.57641500000000001</v>
      </c>
      <c r="D128" s="92">
        <v>0.57641500000000001</v>
      </c>
      <c r="E128" s="92">
        <v>1.735849</v>
      </c>
      <c r="F128" s="175">
        <f t="shared" si="25"/>
        <v>-66.793482612830957</v>
      </c>
      <c r="G128" s="92">
        <v>5</v>
      </c>
      <c r="H128" s="92">
        <v>355</v>
      </c>
      <c r="I128" s="92"/>
      <c r="J128" s="92"/>
      <c r="K128" s="92"/>
      <c r="L128" s="92"/>
      <c r="M128" s="16" t="e">
        <f t="shared" si="23"/>
        <v>#DIV/0!</v>
      </c>
      <c r="N128" s="189">
        <f t="shared" si="26"/>
        <v>4.2961229677537113E-2</v>
      </c>
    </row>
    <row r="129" spans="1:14">
      <c r="A129" s="212"/>
      <c r="B129" s="158" t="s">
        <v>22</v>
      </c>
      <c r="C129" s="86">
        <v>7.3580999999999994E-2</v>
      </c>
      <c r="D129" s="92">
        <v>7.3580999999999994E-2</v>
      </c>
      <c r="E129" s="92">
        <v>0.113769</v>
      </c>
      <c r="F129" s="175">
        <f t="shared" si="25"/>
        <v>-35.324209582575222</v>
      </c>
      <c r="G129" s="92">
        <v>5</v>
      </c>
      <c r="H129" s="92">
        <v>1767</v>
      </c>
      <c r="I129" s="92">
        <v>2</v>
      </c>
      <c r="J129" s="92">
        <v>0.25580000000000003</v>
      </c>
      <c r="K129" s="92">
        <v>0.25580000000000003</v>
      </c>
      <c r="L129" s="92"/>
      <c r="M129" s="16"/>
      <c r="N129" s="189">
        <f t="shared" si="26"/>
        <v>4.5784622084068506E-2</v>
      </c>
    </row>
    <row r="130" spans="1:14">
      <c r="A130" s="212"/>
      <c r="B130" s="158" t="s">
        <v>23</v>
      </c>
      <c r="C130" s="86"/>
      <c r="D130" s="92"/>
      <c r="E130" s="92"/>
      <c r="F130" s="175" t="e">
        <f t="shared" si="25"/>
        <v>#DIV/0!</v>
      </c>
      <c r="G130" s="92"/>
      <c r="H130" s="92"/>
      <c r="I130" s="92"/>
      <c r="J130" s="92"/>
      <c r="K130" s="92"/>
      <c r="L130" s="92"/>
      <c r="M130" s="16"/>
      <c r="N130" s="189">
        <f t="shared" si="26"/>
        <v>0</v>
      </c>
    </row>
    <row r="131" spans="1:14">
      <c r="A131" s="212"/>
      <c r="B131" s="158" t="s">
        <v>24</v>
      </c>
      <c r="C131" s="86">
        <v>42.398860999999997</v>
      </c>
      <c r="D131" s="92">
        <v>42.398860999999997</v>
      </c>
      <c r="E131" s="92">
        <v>5.8621309999999998</v>
      </c>
      <c r="F131" s="175">
        <f t="shared" si="25"/>
        <v>623.26703378003663</v>
      </c>
      <c r="G131" s="92">
        <v>29</v>
      </c>
      <c r="H131" s="92">
        <v>16880.375</v>
      </c>
      <c r="I131" s="92">
        <v>3</v>
      </c>
      <c r="J131" s="92">
        <v>0.84409999999999996</v>
      </c>
      <c r="K131" s="92">
        <v>0.84409999999999996</v>
      </c>
      <c r="L131" s="92">
        <v>1.0525</v>
      </c>
      <c r="M131" s="16">
        <f>(K131-L131)/L131*100</f>
        <v>-19.800475059382425</v>
      </c>
      <c r="N131" s="189">
        <f t="shared" si="26"/>
        <v>6.597127229293358</v>
      </c>
    </row>
    <row r="132" spans="1:14">
      <c r="A132" s="212"/>
      <c r="B132" s="158" t="s">
        <v>25</v>
      </c>
      <c r="C132" s="88"/>
      <c r="D132" s="93"/>
      <c r="E132" s="93"/>
      <c r="F132" s="175"/>
      <c r="G132" s="93"/>
      <c r="H132" s="93"/>
      <c r="I132" s="93"/>
      <c r="J132" s="93"/>
      <c r="K132" s="93"/>
      <c r="L132" s="93"/>
      <c r="M132" s="16"/>
      <c r="N132" s="189"/>
    </row>
    <row r="133" spans="1:14">
      <c r="A133" s="212"/>
      <c r="B133" s="158" t="s">
        <v>26</v>
      </c>
      <c r="C133" s="86">
        <v>67.426247000000004</v>
      </c>
      <c r="D133" s="92">
        <v>67.426247000000004</v>
      </c>
      <c r="E133" s="92">
        <v>35.514719999999997</v>
      </c>
      <c r="F133" s="175">
        <f>(D133-E133)/E133*100</f>
        <v>89.854367428491642</v>
      </c>
      <c r="G133" s="92">
        <v>3336</v>
      </c>
      <c r="H133" s="92">
        <v>934932.25</v>
      </c>
      <c r="I133" s="92">
        <v>18</v>
      </c>
      <c r="J133" s="92">
        <v>3.4985170000000001</v>
      </c>
      <c r="K133" s="92">
        <v>3.4985170000000001</v>
      </c>
      <c r="L133" s="92">
        <v>4.7077229999999997</v>
      </c>
      <c r="M133" s="16">
        <f>(K133-L133)/L133*100</f>
        <v>-25.68558090609833</v>
      </c>
      <c r="N133" s="189">
        <f>D133/D321*100</f>
        <v>7.424102750491719</v>
      </c>
    </row>
    <row r="134" spans="1:14">
      <c r="A134" s="212"/>
      <c r="B134" s="158" t="s">
        <v>27</v>
      </c>
      <c r="C134" s="89"/>
      <c r="D134" s="92"/>
      <c r="E134" s="92"/>
      <c r="F134" s="175" t="e">
        <f>(D134-E134)/E134*100</f>
        <v>#DIV/0!</v>
      </c>
      <c r="G134" s="92"/>
      <c r="H134" s="92"/>
      <c r="I134" s="92"/>
      <c r="J134" s="92"/>
      <c r="K134" s="92"/>
      <c r="L134" s="92"/>
      <c r="M134" s="16"/>
      <c r="N134" s="189">
        <f>D134/D322*100</f>
        <v>0</v>
      </c>
    </row>
    <row r="135" spans="1:14">
      <c r="A135" s="212"/>
      <c r="B135" s="18" t="s">
        <v>28</v>
      </c>
      <c r="C135" s="89"/>
      <c r="D135" s="94"/>
      <c r="E135" s="94"/>
      <c r="F135" s="175"/>
      <c r="G135" s="94"/>
      <c r="H135" s="94"/>
      <c r="I135" s="95"/>
      <c r="J135" s="94"/>
      <c r="K135" s="94"/>
      <c r="L135" s="95"/>
      <c r="M135" s="16"/>
      <c r="N135" s="189"/>
    </row>
    <row r="136" spans="1:14">
      <c r="A136" s="212"/>
      <c r="B136" s="18" t="s">
        <v>29</v>
      </c>
      <c r="C136" s="89"/>
      <c r="D136" s="89"/>
      <c r="E136" s="89"/>
      <c r="F136" s="175"/>
      <c r="G136" s="94"/>
      <c r="H136" s="94"/>
      <c r="I136" s="89"/>
      <c r="J136" s="89"/>
      <c r="K136" s="89"/>
      <c r="L136" s="89"/>
      <c r="M136" s="16"/>
      <c r="N136" s="189">
        <f>D136/D324*100</f>
        <v>0</v>
      </c>
    </row>
    <row r="137" spans="1:14">
      <c r="A137" s="212"/>
      <c r="B137" s="18" t="s">
        <v>30</v>
      </c>
      <c r="C137" s="89"/>
      <c r="D137" s="95"/>
      <c r="E137" s="95"/>
      <c r="F137" s="175"/>
      <c r="G137" s="95"/>
      <c r="H137" s="95"/>
      <c r="I137" s="89"/>
      <c r="J137" s="89"/>
      <c r="K137" s="89"/>
      <c r="L137" s="94"/>
      <c r="M137" s="16"/>
      <c r="N137" s="189"/>
    </row>
    <row r="138" spans="1:14" ht="14.25" thickBot="1">
      <c r="A138" s="213"/>
      <c r="B138" s="19" t="s">
        <v>31</v>
      </c>
      <c r="C138" s="20">
        <f t="shared" ref="C138:L138" si="27">C126+C128+C129+C130+C131+C132+C133+C134</f>
        <v>295.70042099999995</v>
      </c>
      <c r="D138" s="20">
        <f t="shared" si="27"/>
        <v>295.70042099999995</v>
      </c>
      <c r="E138" s="20">
        <f t="shared" si="27"/>
        <v>281.78967699999998</v>
      </c>
      <c r="F138" s="176">
        <f>(D138-E138)/E138*100</f>
        <v>4.9365697665354746</v>
      </c>
      <c r="G138" s="20">
        <f t="shared" si="27"/>
        <v>4755</v>
      </c>
      <c r="H138" s="20">
        <f t="shared" si="27"/>
        <v>1062573.3051799999</v>
      </c>
      <c r="I138" s="20">
        <f t="shared" si="27"/>
        <v>367</v>
      </c>
      <c r="J138" s="20">
        <f t="shared" si="27"/>
        <v>141.70358499999998</v>
      </c>
      <c r="K138" s="20">
        <f t="shared" si="27"/>
        <v>141.70358499999998</v>
      </c>
      <c r="L138" s="20">
        <f t="shared" si="27"/>
        <v>157.04113599999999</v>
      </c>
      <c r="M138" s="21">
        <f>(K138-L138)/L138*100</f>
        <v>-9.7665817954857506</v>
      </c>
      <c r="N138" s="190">
        <f>D138/D326*100</f>
        <v>2.7612722033013291</v>
      </c>
    </row>
    <row r="139" spans="1:14" ht="14.25" thickTop="1"/>
    <row r="142" spans="1:14" s="68" customFormat="1" ht="18.75">
      <c r="A142" s="196" t="str">
        <f>A1</f>
        <v>2021年1月丹东市财产保险业务统计表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</row>
    <row r="143" spans="1:14" s="68" customFormat="1" ht="14.25" thickBot="1">
      <c r="B143" s="70" t="s">
        <v>0</v>
      </c>
      <c r="C143" s="69"/>
      <c r="D143" s="69"/>
      <c r="F143" s="173"/>
      <c r="G143" s="87" t="str">
        <f>G2</f>
        <v>（2021年1月）</v>
      </c>
      <c r="H143" s="69"/>
      <c r="I143" s="69"/>
      <c r="J143" s="69"/>
      <c r="K143" s="69"/>
      <c r="L143" s="70" t="s">
        <v>1</v>
      </c>
      <c r="M143" s="187"/>
      <c r="N143" s="187"/>
    </row>
    <row r="144" spans="1:14">
      <c r="A144" s="200" t="s">
        <v>39</v>
      </c>
      <c r="B144" s="71" t="s">
        <v>3</v>
      </c>
      <c r="C144" s="197" t="s">
        <v>4</v>
      </c>
      <c r="D144" s="197"/>
      <c r="E144" s="197"/>
      <c r="F144" s="197"/>
      <c r="G144" s="197" t="s">
        <v>5</v>
      </c>
      <c r="H144" s="197"/>
      <c r="I144" s="197" t="s">
        <v>6</v>
      </c>
      <c r="J144" s="197"/>
      <c r="K144" s="197"/>
      <c r="L144" s="197"/>
      <c r="M144" s="197"/>
      <c r="N144" s="203" t="s">
        <v>7</v>
      </c>
    </row>
    <row r="145" spans="1:14">
      <c r="A145" s="201"/>
      <c r="B145" s="69" t="s">
        <v>8</v>
      </c>
      <c r="C145" s="199" t="s">
        <v>9</v>
      </c>
      <c r="D145" s="199" t="s">
        <v>10</v>
      </c>
      <c r="E145" s="199" t="s">
        <v>11</v>
      </c>
      <c r="F145" s="179" t="s">
        <v>12</v>
      </c>
      <c r="G145" s="199" t="s">
        <v>13</v>
      </c>
      <c r="H145" s="199" t="s">
        <v>14</v>
      </c>
      <c r="I145" s="158" t="s">
        <v>13</v>
      </c>
      <c r="J145" s="199" t="s">
        <v>15</v>
      </c>
      <c r="K145" s="199"/>
      <c r="L145" s="199"/>
      <c r="M145" s="179" t="s">
        <v>12</v>
      </c>
      <c r="N145" s="204"/>
    </row>
    <row r="146" spans="1:14">
      <c r="A146" s="201"/>
      <c r="B146" s="72" t="s">
        <v>16</v>
      </c>
      <c r="C146" s="199"/>
      <c r="D146" s="199"/>
      <c r="E146" s="199"/>
      <c r="F146" s="179" t="s">
        <v>17</v>
      </c>
      <c r="G146" s="199"/>
      <c r="H146" s="199"/>
      <c r="I146" s="41" t="s">
        <v>18</v>
      </c>
      <c r="J146" s="158" t="s">
        <v>9</v>
      </c>
      <c r="K146" s="158" t="s">
        <v>10</v>
      </c>
      <c r="L146" s="158" t="s">
        <v>11</v>
      </c>
      <c r="M146" s="179" t="s">
        <v>17</v>
      </c>
      <c r="N146" s="188" t="s">
        <v>17</v>
      </c>
    </row>
    <row r="147" spans="1:14">
      <c r="A147" s="201"/>
      <c r="B147" s="158" t="s">
        <v>19</v>
      </c>
      <c r="C147" s="28">
        <v>8.4045000000000005</v>
      </c>
      <c r="D147" s="138">
        <v>8.4045000000000005</v>
      </c>
      <c r="E147" s="138">
        <v>14.136699999999999</v>
      </c>
      <c r="F147" s="16">
        <f>(D147-E147)/E147*100</f>
        <v>-40.548359942560843</v>
      </c>
      <c r="G147" s="24">
        <v>76</v>
      </c>
      <c r="H147" s="24">
        <v>7153.5392000000002</v>
      </c>
      <c r="I147" s="24"/>
      <c r="J147" s="28">
        <v>1.4165000000000001</v>
      </c>
      <c r="K147" s="28">
        <v>1.4165000000000001</v>
      </c>
      <c r="L147" s="28">
        <v>2.0708000000000002</v>
      </c>
      <c r="M147" s="16">
        <f>(K147-L147)/L147*100</f>
        <v>-31.596484450453932</v>
      </c>
      <c r="N147" s="189">
        <f>D147/D314*100</f>
        <v>0.12930127783479761</v>
      </c>
    </row>
    <row r="148" spans="1:14">
      <c r="A148" s="201"/>
      <c r="B148" s="158" t="s">
        <v>20</v>
      </c>
      <c r="C148" s="139">
        <v>0.95550000000000002</v>
      </c>
      <c r="D148" s="139">
        <v>0.95550000000000002</v>
      </c>
      <c r="E148" s="172">
        <v>3.9579</v>
      </c>
      <c r="F148" s="16">
        <f>(D148-E148)/E148*100</f>
        <v>-75.85840976275297</v>
      </c>
      <c r="G148" s="24">
        <v>12</v>
      </c>
      <c r="H148" s="24">
        <v>991.01199999999994</v>
      </c>
      <c r="I148" s="24"/>
      <c r="J148" s="139">
        <v>0.51080000000000003</v>
      </c>
      <c r="K148" s="139">
        <v>0.51080000000000003</v>
      </c>
      <c r="L148" s="139">
        <v>96.843599999999995</v>
      </c>
      <c r="M148" s="16">
        <f>(K148-L148)/L148*100</f>
        <v>-99.472551619311957</v>
      </c>
      <c r="N148" s="189">
        <f>D148/D315*100</f>
        <v>7.6814792893933032E-2</v>
      </c>
    </row>
    <row r="149" spans="1:14">
      <c r="A149" s="201"/>
      <c r="B149" s="158" t="s">
        <v>21</v>
      </c>
      <c r="C149" s="28">
        <v>0.45</v>
      </c>
      <c r="D149" s="28">
        <v>0.45</v>
      </c>
      <c r="E149" s="28">
        <v>0.89390000000000003</v>
      </c>
      <c r="F149" s="16">
        <f>(D149-E149)/E149*100</f>
        <v>-49.658798523324762</v>
      </c>
      <c r="G149" s="37">
        <v>1</v>
      </c>
      <c r="H149" s="37">
        <v>3100</v>
      </c>
      <c r="I149" s="24"/>
      <c r="J149" s="28"/>
      <c r="K149" s="28"/>
      <c r="L149" s="28"/>
      <c r="M149" s="16" t="e">
        <f>(K149-L149)/L149*100</f>
        <v>#DIV/0!</v>
      </c>
      <c r="N149" s="189">
        <f>D149/D316*100</f>
        <v>3.3539296088567615E-2</v>
      </c>
    </row>
    <row r="150" spans="1:14">
      <c r="A150" s="201"/>
      <c r="B150" s="158" t="s">
        <v>22</v>
      </c>
      <c r="C150" s="28">
        <v>0.03</v>
      </c>
      <c r="D150" s="28">
        <v>0.03</v>
      </c>
      <c r="E150" s="28">
        <v>0</v>
      </c>
      <c r="F150" s="16" t="e">
        <f>(D150-E150)/E150*100</f>
        <v>#DIV/0!</v>
      </c>
      <c r="G150" s="37">
        <v>3</v>
      </c>
      <c r="H150" s="37">
        <v>426</v>
      </c>
      <c r="I150" s="24"/>
      <c r="J150" s="28">
        <v>0</v>
      </c>
      <c r="K150" s="28">
        <v>0</v>
      </c>
      <c r="L150" s="28">
        <v>2.3400000000000001E-2</v>
      </c>
      <c r="M150" s="16">
        <f>(K150-L150)/L150*100</f>
        <v>-100</v>
      </c>
      <c r="N150" s="189">
        <f>D150/D317*100</f>
        <v>1.8667029022737598E-2</v>
      </c>
    </row>
    <row r="151" spans="1:14" ht="15">
      <c r="A151" s="201"/>
      <c r="B151" s="158" t="s">
        <v>23</v>
      </c>
      <c r="C151" s="140"/>
      <c r="D151" s="140"/>
      <c r="E151" s="140"/>
      <c r="F151" s="16"/>
      <c r="G151" s="37">
        <v>0</v>
      </c>
      <c r="H151" s="37">
        <v>0</v>
      </c>
      <c r="I151" s="24"/>
      <c r="J151" s="24"/>
      <c r="K151" s="24"/>
      <c r="L151" s="24"/>
      <c r="M151" s="16"/>
      <c r="N151" s="189"/>
    </row>
    <row r="152" spans="1:14">
      <c r="A152" s="201"/>
      <c r="B152" s="158" t="s">
        <v>24</v>
      </c>
      <c r="C152" s="28">
        <v>0.56000000000000005</v>
      </c>
      <c r="D152" s="28">
        <v>0.56000000000000005</v>
      </c>
      <c r="E152" s="28">
        <v>0</v>
      </c>
      <c r="F152" s="16" t="e">
        <f>(D152-E152)/E152*100</f>
        <v>#DIV/0!</v>
      </c>
      <c r="G152" s="37">
        <v>2</v>
      </c>
      <c r="H152" s="37">
        <v>521</v>
      </c>
      <c r="I152" s="24"/>
      <c r="J152" s="195">
        <v>9.5999999999999992E-3</v>
      </c>
      <c r="K152" s="195">
        <v>9.5999999999999992E-3</v>
      </c>
      <c r="L152" s="28">
        <v>7.4561000000000002</v>
      </c>
      <c r="M152" s="16">
        <f>(K152-L152)/L152*100</f>
        <v>-99.87124636203913</v>
      </c>
      <c r="N152" s="189">
        <f>D152/D319*100</f>
        <v>8.7134209770500223E-2</v>
      </c>
    </row>
    <row r="153" spans="1:14">
      <c r="A153" s="201"/>
      <c r="B153" s="158" t="s">
        <v>25</v>
      </c>
      <c r="C153" s="24"/>
      <c r="D153" s="24"/>
      <c r="E153" s="24"/>
      <c r="F153" s="16"/>
      <c r="G153" s="37"/>
      <c r="H153" s="37"/>
      <c r="I153" s="24"/>
      <c r="J153" s="24"/>
      <c r="K153" s="24"/>
      <c r="L153" s="24"/>
      <c r="M153" s="16"/>
      <c r="N153" s="189"/>
    </row>
    <row r="154" spans="1:14">
      <c r="A154" s="201"/>
      <c r="B154" s="158" t="s">
        <v>26</v>
      </c>
      <c r="C154" s="141">
        <v>5.08</v>
      </c>
      <c r="D154" s="141">
        <v>5.08</v>
      </c>
      <c r="E154" s="141">
        <v>4.9569999999999999</v>
      </c>
      <c r="F154" s="16">
        <f>(D154-E154)/E154*100</f>
        <v>2.4813395198708941</v>
      </c>
      <c r="G154" s="37">
        <v>12</v>
      </c>
      <c r="H154" s="37">
        <v>104518</v>
      </c>
      <c r="I154" s="24">
        <v>1</v>
      </c>
      <c r="J154" s="28"/>
      <c r="K154" s="28"/>
      <c r="L154" s="28">
        <v>4.4000000000000003E-3</v>
      </c>
      <c r="M154" s="16">
        <f>(K154-L154)/L154*100</f>
        <v>-100</v>
      </c>
      <c r="N154" s="189">
        <f>D154/D321*100</f>
        <v>0.5593436332367413</v>
      </c>
    </row>
    <row r="155" spans="1:14">
      <c r="A155" s="201"/>
      <c r="B155" s="158" t="s">
        <v>27</v>
      </c>
      <c r="C155" s="24">
        <v>0</v>
      </c>
      <c r="D155" s="24">
        <v>0</v>
      </c>
      <c r="E155" s="24">
        <v>0</v>
      </c>
      <c r="F155" s="16" t="e">
        <f>(D155-E155)/E155*100</f>
        <v>#DIV/0!</v>
      </c>
      <c r="G155" s="37"/>
      <c r="H155" s="37"/>
      <c r="I155" s="24"/>
      <c r="J155" s="28">
        <v>0</v>
      </c>
      <c r="K155" s="28">
        <v>0</v>
      </c>
      <c r="L155" s="28">
        <v>-5.0000000000000001E-4</v>
      </c>
      <c r="M155" s="16">
        <f>(K155-L155)/L155*100</f>
        <v>-100</v>
      </c>
      <c r="N155" s="189">
        <f>D155/D322*100</f>
        <v>0</v>
      </c>
    </row>
    <row r="156" spans="1:14">
      <c r="A156" s="201"/>
      <c r="B156" s="18" t="s">
        <v>28</v>
      </c>
      <c r="C156" s="24"/>
      <c r="D156" s="24"/>
      <c r="E156" s="24"/>
      <c r="F156" s="16"/>
      <c r="G156" s="37"/>
      <c r="H156" s="37"/>
      <c r="I156" s="37"/>
      <c r="J156" s="37"/>
      <c r="K156" s="37"/>
      <c r="L156" s="37"/>
      <c r="M156" s="16"/>
      <c r="N156" s="189"/>
    </row>
    <row r="157" spans="1:14">
      <c r="A157" s="201"/>
      <c r="B157" s="18" t="s">
        <v>29</v>
      </c>
      <c r="C157" s="37">
        <v>0</v>
      </c>
      <c r="D157" s="141">
        <v>0</v>
      </c>
      <c r="E157" s="37">
        <v>0</v>
      </c>
      <c r="F157" s="16"/>
      <c r="G157" s="39"/>
      <c r="H157" s="39"/>
      <c r="I157" s="39"/>
      <c r="J157" s="39">
        <v>0</v>
      </c>
      <c r="K157" s="39">
        <v>-4.8300000000000003E-2</v>
      </c>
      <c r="L157" s="39">
        <v>0</v>
      </c>
      <c r="M157" s="16"/>
      <c r="N157" s="189"/>
    </row>
    <row r="158" spans="1:14">
      <c r="A158" s="201"/>
      <c r="B158" s="18" t="s">
        <v>30</v>
      </c>
      <c r="C158" s="42"/>
      <c r="D158" s="42"/>
      <c r="E158" s="42"/>
      <c r="F158" s="16"/>
      <c r="G158" s="142"/>
      <c r="H158" s="142"/>
      <c r="I158" s="142"/>
      <c r="J158" s="142"/>
      <c r="K158" s="142"/>
      <c r="L158" s="142"/>
      <c r="M158" s="16"/>
      <c r="N158" s="189"/>
    </row>
    <row r="159" spans="1:14" ht="14.25" thickBot="1">
      <c r="A159" s="202"/>
      <c r="B159" s="19" t="s">
        <v>31</v>
      </c>
      <c r="C159" s="20">
        <f t="shared" ref="C159:L159" si="28">C147+C149+C150+C151+C152+C153+C154+C155</f>
        <v>14.5245</v>
      </c>
      <c r="D159" s="20">
        <f t="shared" si="28"/>
        <v>14.5245</v>
      </c>
      <c r="E159" s="20">
        <v>19.9876</v>
      </c>
      <c r="F159" s="21">
        <f t="shared" ref="F159:F165" si="29">(D159-E159)/E159*100</f>
        <v>-27.332446116592291</v>
      </c>
      <c r="G159" s="20">
        <f t="shared" si="28"/>
        <v>94</v>
      </c>
      <c r="H159" s="20">
        <f t="shared" si="28"/>
        <v>115718.5392</v>
      </c>
      <c r="I159" s="20">
        <f t="shared" si="28"/>
        <v>1</v>
      </c>
      <c r="J159" s="20">
        <f t="shared" si="28"/>
        <v>1.4261000000000001</v>
      </c>
      <c r="K159" s="20">
        <f t="shared" si="28"/>
        <v>1.4261000000000001</v>
      </c>
      <c r="L159" s="20">
        <f t="shared" si="28"/>
        <v>9.5541999999999998</v>
      </c>
      <c r="M159" s="21">
        <f>(K159-L159)/L159*100</f>
        <v>-85.073580205564042</v>
      </c>
      <c r="N159" s="190">
        <f>D159/D326*100</f>
        <v>0.13563084550647345</v>
      </c>
    </row>
    <row r="160" spans="1:14" ht="14.25" thickTop="1">
      <c r="A160" s="214" t="s">
        <v>40</v>
      </c>
      <c r="B160" s="158" t="s">
        <v>19</v>
      </c>
      <c r="C160" s="35">
        <v>578.30037900000002</v>
      </c>
      <c r="D160" s="35">
        <v>578.30037900000002</v>
      </c>
      <c r="E160" s="35">
        <v>683.62417100000005</v>
      </c>
      <c r="F160" s="16">
        <f t="shared" si="29"/>
        <v>-15.40668052241822</v>
      </c>
      <c r="G160" s="35">
        <v>4123</v>
      </c>
      <c r="H160" s="35">
        <v>366888.26328200003</v>
      </c>
      <c r="I160" s="37">
        <v>408</v>
      </c>
      <c r="J160" s="37">
        <v>256.64999999999998</v>
      </c>
      <c r="K160" s="35">
        <v>256.64999999999998</v>
      </c>
      <c r="L160" s="35">
        <v>201.36</v>
      </c>
      <c r="M160" s="193">
        <f t="shared" ref="M160:M175" si="30">(K160-L160)/L160*100</f>
        <v>27.458283671036931</v>
      </c>
      <c r="N160" s="189">
        <f t="shared" ref="N160:N168" si="31">D160/D314*100</f>
        <v>8.8970168334877453</v>
      </c>
    </row>
    <row r="161" spans="1:14">
      <c r="A161" s="212"/>
      <c r="B161" s="158" t="s">
        <v>20</v>
      </c>
      <c r="C161" s="35">
        <v>107.912989</v>
      </c>
      <c r="D161" s="35">
        <v>107.912989</v>
      </c>
      <c r="E161" s="35">
        <v>108.261072</v>
      </c>
      <c r="F161" s="16">
        <f t="shared" si="29"/>
        <v>-0.32152184859207988</v>
      </c>
      <c r="G161" s="35">
        <v>1254</v>
      </c>
      <c r="H161" s="35">
        <v>25087.8</v>
      </c>
      <c r="I161" s="37">
        <v>147</v>
      </c>
      <c r="J161" s="37">
        <v>60.79</v>
      </c>
      <c r="K161" s="35">
        <v>60.79</v>
      </c>
      <c r="L161" s="35">
        <v>177.11</v>
      </c>
      <c r="M161" s="193">
        <f t="shared" si="30"/>
        <v>-65.676698097227714</v>
      </c>
      <c r="N161" s="189">
        <f t="shared" si="31"/>
        <v>8.6753677661959934</v>
      </c>
    </row>
    <row r="162" spans="1:14">
      <c r="A162" s="212"/>
      <c r="B162" s="158" t="s">
        <v>21</v>
      </c>
      <c r="C162" s="35">
        <v>85.453365000000005</v>
      </c>
      <c r="D162" s="35">
        <v>85.453365000000005</v>
      </c>
      <c r="E162" s="35">
        <v>60.127427000000004</v>
      </c>
      <c r="F162" s="16">
        <f t="shared" si="29"/>
        <v>42.12044197400963</v>
      </c>
      <c r="G162" s="35">
        <v>40</v>
      </c>
      <c r="H162" s="35">
        <v>105499.902042</v>
      </c>
      <c r="I162" s="37">
        <v>1</v>
      </c>
      <c r="J162" s="37"/>
      <c r="K162" s="35"/>
      <c r="L162" s="35"/>
      <c r="M162" s="193" t="e">
        <f t="shared" si="30"/>
        <v>#DIV/0!</v>
      </c>
      <c r="N162" s="189">
        <f t="shared" si="31"/>
        <v>6.368990467776535</v>
      </c>
    </row>
    <row r="163" spans="1:14">
      <c r="A163" s="212"/>
      <c r="B163" s="158" t="s">
        <v>22</v>
      </c>
      <c r="C163" s="35">
        <v>16.158697</v>
      </c>
      <c r="D163" s="35">
        <v>16.158697</v>
      </c>
      <c r="E163" s="35">
        <v>7.3761039999999998</v>
      </c>
      <c r="F163" s="16">
        <f t="shared" si="29"/>
        <v>119.06818287811561</v>
      </c>
      <c r="G163" s="35">
        <v>814</v>
      </c>
      <c r="H163" s="35">
        <v>34748.400000000001</v>
      </c>
      <c r="I163" s="37">
        <v>60</v>
      </c>
      <c r="J163" s="37">
        <v>10.45</v>
      </c>
      <c r="K163" s="35">
        <v>10.45</v>
      </c>
      <c r="L163" s="35">
        <v>2.0499999999999998</v>
      </c>
      <c r="M163" s="193">
        <f t="shared" si="30"/>
        <v>409.7560975609756</v>
      </c>
      <c r="N163" s="189">
        <f t="shared" si="31"/>
        <v>10.054495528954099</v>
      </c>
    </row>
    <row r="164" spans="1:14">
      <c r="A164" s="212"/>
      <c r="B164" s="158" t="s">
        <v>23</v>
      </c>
      <c r="C164" s="35">
        <v>7.9386850000000004</v>
      </c>
      <c r="D164" s="35">
        <v>7.9386850000000004</v>
      </c>
      <c r="E164" s="35">
        <v>6.4867919999999994</v>
      </c>
      <c r="F164" s="16">
        <f t="shared" si="29"/>
        <v>22.382296210515168</v>
      </c>
      <c r="G164" s="35">
        <v>13</v>
      </c>
      <c r="H164" s="35">
        <v>14301.44</v>
      </c>
      <c r="I164" s="37"/>
      <c r="J164" s="37"/>
      <c r="K164" s="35"/>
      <c r="L164" s="35"/>
      <c r="M164" s="193" t="e">
        <f t="shared" si="30"/>
        <v>#DIV/0!</v>
      </c>
      <c r="N164" s="189">
        <f t="shared" si="31"/>
        <v>29.785970735126217</v>
      </c>
    </row>
    <row r="165" spans="1:14">
      <c r="A165" s="212"/>
      <c r="B165" s="158" t="s">
        <v>24</v>
      </c>
      <c r="C165" s="35">
        <v>55.101770999999999</v>
      </c>
      <c r="D165" s="35">
        <v>55.101770999999999</v>
      </c>
      <c r="E165" s="35">
        <v>18.823186</v>
      </c>
      <c r="F165" s="16">
        <f t="shared" si="29"/>
        <v>192.73349899427228</v>
      </c>
      <c r="G165" s="35">
        <v>60</v>
      </c>
      <c r="H165" s="35">
        <v>61605.8</v>
      </c>
      <c r="I165" s="37">
        <v>15</v>
      </c>
      <c r="J165" s="37">
        <v>23.42</v>
      </c>
      <c r="K165" s="35">
        <v>23.42</v>
      </c>
      <c r="L165" s="35">
        <v>2.4700000000000002</v>
      </c>
      <c r="M165" s="193">
        <f t="shared" si="30"/>
        <v>848.17813765182188</v>
      </c>
      <c r="N165" s="189">
        <f t="shared" si="31"/>
        <v>8.5736594161429736</v>
      </c>
    </row>
    <row r="166" spans="1:14">
      <c r="A166" s="212"/>
      <c r="B166" s="158" t="s">
        <v>25</v>
      </c>
      <c r="C166" s="35">
        <v>24.312000000000001</v>
      </c>
      <c r="D166" s="35">
        <v>24.312000000000001</v>
      </c>
      <c r="E166" s="35">
        <v>0</v>
      </c>
      <c r="F166" s="16"/>
      <c r="G166" s="35">
        <v>15</v>
      </c>
      <c r="H166" s="35">
        <v>1215.5999999999999</v>
      </c>
      <c r="I166" s="143"/>
      <c r="J166" s="37"/>
      <c r="K166" s="35"/>
      <c r="L166" s="35"/>
      <c r="M166" s="193"/>
      <c r="N166" s="189">
        <f t="shared" si="31"/>
        <v>3.1237259111933668</v>
      </c>
    </row>
    <row r="167" spans="1:14">
      <c r="A167" s="212"/>
      <c r="B167" s="158" t="s">
        <v>26</v>
      </c>
      <c r="C167" s="35">
        <v>44.945909</v>
      </c>
      <c r="D167" s="35">
        <v>44.945909</v>
      </c>
      <c r="E167" s="35">
        <v>14.006097</v>
      </c>
      <c r="F167" s="16">
        <f>(D167-E167)/E167*100</f>
        <v>220.90245412408609</v>
      </c>
      <c r="G167" s="35">
        <v>2097</v>
      </c>
      <c r="H167" s="35">
        <v>125585.9</v>
      </c>
      <c r="I167" s="37">
        <v>13</v>
      </c>
      <c r="J167" s="37">
        <v>2.68</v>
      </c>
      <c r="K167" s="35">
        <v>2.68</v>
      </c>
      <c r="L167" s="35">
        <v>50.68</v>
      </c>
      <c r="M167" s="193">
        <f t="shared" si="30"/>
        <v>-94.711917916337811</v>
      </c>
      <c r="N167" s="189">
        <f t="shared" si="31"/>
        <v>4.9488598502338492</v>
      </c>
    </row>
    <row r="168" spans="1:14">
      <c r="A168" s="212"/>
      <c r="B168" s="158" t="s">
        <v>27</v>
      </c>
      <c r="C168" s="35">
        <v>0.48282999999999998</v>
      </c>
      <c r="D168" s="35">
        <v>0.48283000000000004</v>
      </c>
      <c r="E168" s="35">
        <v>2.2054459999999998</v>
      </c>
      <c r="F168" s="16">
        <f>(D168-E168)/E168*100</f>
        <v>-78.10737601374052</v>
      </c>
      <c r="G168" s="35">
        <v>1</v>
      </c>
      <c r="H168" s="35">
        <v>700</v>
      </c>
      <c r="I168" s="37"/>
      <c r="J168" s="37"/>
      <c r="K168" s="35"/>
      <c r="L168" s="37"/>
      <c r="M168" s="193" t="e">
        <f t="shared" si="30"/>
        <v>#DIV/0!</v>
      </c>
      <c r="N168" s="189">
        <f t="shared" si="31"/>
        <v>0.13769857111159842</v>
      </c>
    </row>
    <row r="169" spans="1:14">
      <c r="A169" s="212"/>
      <c r="B169" s="18" t="s">
        <v>28</v>
      </c>
      <c r="C169" s="35">
        <v>0</v>
      </c>
      <c r="D169" s="35">
        <v>0</v>
      </c>
      <c r="E169" s="35"/>
      <c r="F169" s="16"/>
      <c r="G169" s="35">
        <v>0</v>
      </c>
      <c r="H169" s="35">
        <v>0</v>
      </c>
      <c r="I169" s="35"/>
      <c r="J169" s="35"/>
      <c r="K169" s="35"/>
      <c r="L169" s="35"/>
      <c r="M169" s="193"/>
      <c r="N169" s="189"/>
    </row>
    <row r="170" spans="1:14">
      <c r="A170" s="212"/>
      <c r="B170" s="18" t="s">
        <v>29</v>
      </c>
      <c r="C170" s="35">
        <v>0</v>
      </c>
      <c r="D170" s="35">
        <v>0</v>
      </c>
      <c r="E170" s="35"/>
      <c r="F170" s="16" t="e">
        <f>(D170-E170)/E170*100</f>
        <v>#DIV/0!</v>
      </c>
      <c r="G170" s="35">
        <v>0</v>
      </c>
      <c r="H170" s="35">
        <v>0</v>
      </c>
      <c r="I170" s="35"/>
      <c r="J170" s="35"/>
      <c r="K170" s="35"/>
      <c r="L170" s="35"/>
      <c r="M170" s="193"/>
      <c r="N170" s="189">
        <f>D170/D324*100</f>
        <v>0</v>
      </c>
    </row>
    <row r="171" spans="1:14">
      <c r="A171" s="212"/>
      <c r="B171" s="18" t="s">
        <v>30</v>
      </c>
      <c r="C171" s="42">
        <v>0</v>
      </c>
      <c r="D171" s="42">
        <v>0</v>
      </c>
      <c r="E171" s="42"/>
      <c r="F171" s="16"/>
      <c r="G171" s="49">
        <v>0</v>
      </c>
      <c r="H171" s="49">
        <v>0</v>
      </c>
      <c r="I171" s="49"/>
      <c r="J171" s="144"/>
      <c r="K171" s="41"/>
      <c r="L171" s="144"/>
      <c r="M171" s="193"/>
      <c r="N171" s="189"/>
    </row>
    <row r="172" spans="1:14" ht="14.25" thickBot="1">
      <c r="A172" s="213"/>
      <c r="B172" s="19" t="s">
        <v>31</v>
      </c>
      <c r="C172" s="20">
        <f t="shared" ref="C172:L172" si="32">C160+C162+C163+C164+C165+C166+C167+C168</f>
        <v>812.69363599999997</v>
      </c>
      <c r="D172" s="20">
        <f t="shared" si="32"/>
        <v>812.69363599999997</v>
      </c>
      <c r="E172" s="20">
        <f t="shared" si="32"/>
        <v>792.64922300000012</v>
      </c>
      <c r="F172" s="21">
        <f t="shared" ref="F172:F178" si="33">(D172-E172)/E172*100</f>
        <v>2.5287873145369684</v>
      </c>
      <c r="G172" s="20">
        <f t="shared" si="32"/>
        <v>7163</v>
      </c>
      <c r="H172" s="20">
        <f t="shared" si="32"/>
        <v>710545.30532400007</v>
      </c>
      <c r="I172" s="20">
        <f>I160+I162+I163+I164+I165+I166+I167+I168</f>
        <v>497</v>
      </c>
      <c r="J172" s="20">
        <f t="shared" si="32"/>
        <v>293.2</v>
      </c>
      <c r="K172" s="20">
        <f t="shared" si="32"/>
        <v>293.2</v>
      </c>
      <c r="L172" s="20">
        <f t="shared" si="32"/>
        <v>256.56</v>
      </c>
      <c r="M172" s="21">
        <f t="shared" si="30"/>
        <v>14.281259744309319</v>
      </c>
      <c r="N172" s="190">
        <f>D172/D326*100</f>
        <v>7.5889927356129414</v>
      </c>
    </row>
    <row r="173" spans="1:14" ht="14.25" thickTop="1">
      <c r="A173" s="214" t="s">
        <v>41</v>
      </c>
      <c r="B173" s="158" t="s">
        <v>19</v>
      </c>
      <c r="C173" s="85">
        <v>65.709999999999994</v>
      </c>
      <c r="D173" s="118">
        <v>65.709999999999994</v>
      </c>
      <c r="E173" s="118">
        <v>85.16</v>
      </c>
      <c r="F173" s="16">
        <f t="shared" si="33"/>
        <v>-22.839361202442465</v>
      </c>
      <c r="G173" s="86">
        <v>538</v>
      </c>
      <c r="H173" s="86">
        <v>43579.3655</v>
      </c>
      <c r="I173" s="86">
        <v>266</v>
      </c>
      <c r="J173" s="86">
        <v>39.64</v>
      </c>
      <c r="K173" s="119">
        <v>39.64</v>
      </c>
      <c r="L173" s="119">
        <v>14.09</v>
      </c>
      <c r="M173" s="16">
        <f t="shared" si="30"/>
        <v>181.33427963094394</v>
      </c>
      <c r="N173" s="189">
        <f t="shared" ref="N173:N178" si="34">D173/D314*100</f>
        <v>1.0109330675857635</v>
      </c>
    </row>
    <row r="174" spans="1:14">
      <c r="A174" s="212"/>
      <c r="B174" s="158" t="s">
        <v>20</v>
      </c>
      <c r="C174" s="86">
        <v>12.8</v>
      </c>
      <c r="D174" s="119">
        <v>12.8</v>
      </c>
      <c r="E174" s="119">
        <v>26.52</v>
      </c>
      <c r="F174" s="16">
        <f t="shared" si="33"/>
        <v>-51.734539969834081</v>
      </c>
      <c r="G174" s="86">
        <v>138</v>
      </c>
      <c r="H174" s="86">
        <v>2740</v>
      </c>
      <c r="I174" s="86">
        <v>69</v>
      </c>
      <c r="J174" s="86">
        <v>8.34</v>
      </c>
      <c r="K174" s="119">
        <v>8.34</v>
      </c>
      <c r="L174" s="119">
        <v>6.18</v>
      </c>
      <c r="M174" s="16">
        <f t="shared" si="30"/>
        <v>34.951456310679617</v>
      </c>
      <c r="N174" s="189">
        <f t="shared" si="34"/>
        <v>1.0290207734613739</v>
      </c>
    </row>
    <row r="175" spans="1:14">
      <c r="A175" s="212"/>
      <c r="B175" s="158" t="s">
        <v>21</v>
      </c>
      <c r="C175" s="86">
        <v>0.44</v>
      </c>
      <c r="D175" s="119">
        <v>0.44</v>
      </c>
      <c r="E175" s="119">
        <v>3.05</v>
      </c>
      <c r="F175" s="16">
        <f t="shared" si="33"/>
        <v>-85.573770491803288</v>
      </c>
      <c r="G175" s="86">
        <v>1</v>
      </c>
      <c r="H175" s="86">
        <v>507</v>
      </c>
      <c r="I175" s="119"/>
      <c r="J175" s="86"/>
      <c r="K175" s="86"/>
      <c r="L175" s="119"/>
      <c r="M175" s="16" t="e">
        <f t="shared" si="30"/>
        <v>#DIV/0!</v>
      </c>
      <c r="N175" s="189">
        <f t="shared" si="34"/>
        <v>3.2793978397710553E-2</v>
      </c>
    </row>
    <row r="176" spans="1:14">
      <c r="A176" s="212"/>
      <c r="B176" s="158" t="s">
        <v>22</v>
      </c>
      <c r="C176" s="86"/>
      <c r="D176" s="119"/>
      <c r="E176" s="119"/>
      <c r="F176" s="16" t="e">
        <f t="shared" si="33"/>
        <v>#DIV/0!</v>
      </c>
      <c r="G176" s="86"/>
      <c r="H176" s="86"/>
      <c r="I176" s="119"/>
      <c r="J176" s="86"/>
      <c r="K176" s="86"/>
      <c r="L176" s="119"/>
      <c r="M176" s="16"/>
      <c r="N176" s="189">
        <f t="shared" si="34"/>
        <v>0</v>
      </c>
    </row>
    <row r="177" spans="1:14">
      <c r="A177" s="212"/>
      <c r="B177" s="158" t="s">
        <v>23</v>
      </c>
      <c r="C177" s="86"/>
      <c r="D177" s="86"/>
      <c r="E177" s="119"/>
      <c r="F177" s="16" t="e">
        <f t="shared" si="33"/>
        <v>#DIV/0!</v>
      </c>
      <c r="G177" s="86"/>
      <c r="H177" s="86"/>
      <c r="I177" s="119"/>
      <c r="J177" s="86"/>
      <c r="K177" s="86"/>
      <c r="L177" s="119"/>
      <c r="M177" s="16"/>
      <c r="N177" s="189">
        <f t="shared" si="34"/>
        <v>0</v>
      </c>
    </row>
    <row r="178" spans="1:14">
      <c r="A178" s="212"/>
      <c r="B178" s="158" t="s">
        <v>24</v>
      </c>
      <c r="C178" s="86">
        <v>1.1000000000000001</v>
      </c>
      <c r="D178" s="119">
        <v>1.1000000000000001</v>
      </c>
      <c r="E178" s="119">
        <v>0.28000000000000003</v>
      </c>
      <c r="F178" s="16">
        <f t="shared" si="33"/>
        <v>292.85714285714283</v>
      </c>
      <c r="G178" s="86">
        <v>6</v>
      </c>
      <c r="H178" s="86">
        <v>336</v>
      </c>
      <c r="I178" s="119"/>
      <c r="J178" s="86"/>
      <c r="K178" s="119"/>
      <c r="L178" s="119"/>
      <c r="M178" s="16" t="e">
        <f>(K178-L178)/L178*100</f>
        <v>#DIV/0!</v>
      </c>
      <c r="N178" s="189">
        <f t="shared" si="34"/>
        <v>0.1711564834777683</v>
      </c>
    </row>
    <row r="179" spans="1:14">
      <c r="A179" s="212"/>
      <c r="B179" s="158" t="s">
        <v>25</v>
      </c>
      <c r="C179" s="88"/>
      <c r="D179" s="88"/>
      <c r="E179" s="153"/>
      <c r="F179" s="16"/>
      <c r="G179" s="86"/>
      <c r="H179" s="86"/>
      <c r="I179" s="119"/>
      <c r="J179" s="88"/>
      <c r="K179" s="88"/>
      <c r="L179" s="153"/>
      <c r="M179" s="16"/>
      <c r="N179" s="189"/>
    </row>
    <row r="180" spans="1:14">
      <c r="A180" s="212"/>
      <c r="B180" s="158" t="s">
        <v>26</v>
      </c>
      <c r="C180" s="86">
        <v>2.48</v>
      </c>
      <c r="D180" s="119">
        <v>2.48</v>
      </c>
      <c r="E180" s="119">
        <v>0.19</v>
      </c>
      <c r="F180" s="16">
        <f>(D180-E180)/E180*100</f>
        <v>1205.2631578947369</v>
      </c>
      <c r="G180" s="86">
        <v>20</v>
      </c>
      <c r="H180" s="86">
        <v>6812.7</v>
      </c>
      <c r="I180" s="119">
        <v>2</v>
      </c>
      <c r="J180" s="86"/>
      <c r="K180" s="86"/>
      <c r="L180" s="119">
        <v>0.3</v>
      </c>
      <c r="M180" s="16">
        <f>(K180-L180)/L180*100</f>
        <v>-100</v>
      </c>
      <c r="N180" s="189">
        <f>D180/D321*100</f>
        <v>0.2730653957533698</v>
      </c>
    </row>
    <row r="181" spans="1:14">
      <c r="A181" s="212"/>
      <c r="B181" s="158" t="s">
        <v>27</v>
      </c>
      <c r="C181" s="86"/>
      <c r="D181" s="86"/>
      <c r="E181" s="119"/>
      <c r="F181" s="16"/>
      <c r="G181" s="86"/>
      <c r="H181" s="86"/>
      <c r="I181" s="119"/>
      <c r="J181" s="86"/>
      <c r="K181" s="86"/>
      <c r="L181" s="119"/>
      <c r="M181" s="16"/>
      <c r="N181" s="189">
        <f>D181/D322*100</f>
        <v>0</v>
      </c>
    </row>
    <row r="182" spans="1:14">
      <c r="A182" s="212"/>
      <c r="B182" s="18" t="s">
        <v>28</v>
      </c>
      <c r="C182" s="89"/>
      <c r="D182" s="89"/>
      <c r="E182" s="145"/>
      <c r="F182" s="16"/>
      <c r="G182" s="89"/>
      <c r="H182" s="89"/>
      <c r="I182" s="145"/>
      <c r="J182" s="86"/>
      <c r="K182" s="86"/>
      <c r="L182" s="119"/>
      <c r="M182" s="16"/>
      <c r="N182" s="189"/>
    </row>
    <row r="183" spans="1:14">
      <c r="A183" s="212"/>
      <c r="B183" s="18" t="s">
        <v>29</v>
      </c>
      <c r="C183" s="89"/>
      <c r="D183" s="89"/>
      <c r="E183" s="145"/>
      <c r="F183" s="16"/>
      <c r="G183" s="86"/>
      <c r="H183" s="86"/>
      <c r="I183" s="119"/>
      <c r="J183" s="86"/>
      <c r="K183" s="86"/>
      <c r="L183" s="119">
        <v>0</v>
      </c>
      <c r="M183" s="16"/>
      <c r="N183" s="189">
        <f>D183/D324*100</f>
        <v>0</v>
      </c>
    </row>
    <row r="184" spans="1:14">
      <c r="A184" s="212"/>
      <c r="B184" s="18" t="s">
        <v>30</v>
      </c>
      <c r="C184" s="89"/>
      <c r="D184" s="89"/>
      <c r="E184" s="145"/>
      <c r="F184" s="16"/>
      <c r="G184" s="89"/>
      <c r="H184" s="89"/>
      <c r="I184" s="145"/>
      <c r="J184" s="86"/>
      <c r="K184" s="86"/>
      <c r="L184" s="119">
        <v>0</v>
      </c>
      <c r="M184" s="16"/>
      <c r="N184" s="189"/>
    </row>
    <row r="185" spans="1:14" ht="14.25" thickBot="1">
      <c r="A185" s="213"/>
      <c r="B185" s="19" t="s">
        <v>31</v>
      </c>
      <c r="C185" s="20">
        <f t="shared" ref="C185:L185" si="35">C173+C175+C176+C177+C178+C179+C180+C181</f>
        <v>69.72999999999999</v>
      </c>
      <c r="D185" s="20">
        <f t="shared" si="35"/>
        <v>69.72999999999999</v>
      </c>
      <c r="E185" s="20">
        <f t="shared" si="35"/>
        <v>88.679999999999993</v>
      </c>
      <c r="F185" s="21">
        <f>(D185-E185)/E185*100</f>
        <v>-21.368967072620666</v>
      </c>
      <c r="G185" s="20">
        <f t="shared" si="35"/>
        <v>565</v>
      </c>
      <c r="H185" s="20">
        <f t="shared" si="35"/>
        <v>51235.065499999997</v>
      </c>
      <c r="I185" s="20">
        <f t="shared" si="35"/>
        <v>268</v>
      </c>
      <c r="J185" s="20">
        <f t="shared" si="35"/>
        <v>39.64</v>
      </c>
      <c r="K185" s="20">
        <f>K173+K175+K176+K177+K178+K179+K180+K181</f>
        <v>39.64</v>
      </c>
      <c r="L185" s="20">
        <f t="shared" si="35"/>
        <v>14.39</v>
      </c>
      <c r="M185" s="21">
        <f>(K185-L185)/L185*100</f>
        <v>175.46907574704656</v>
      </c>
      <c r="N185" s="190">
        <f>D185/D326*100</f>
        <v>0.65114385053987356</v>
      </c>
    </row>
    <row r="186" spans="1:14" ht="14.25" thickTop="1">
      <c r="A186" s="76"/>
      <c r="N186" s="194"/>
    </row>
    <row r="187" spans="1:14">
      <c r="A187" s="76"/>
      <c r="N187" s="194"/>
    </row>
    <row r="188" spans="1:14">
      <c r="A188" s="76"/>
      <c r="N188" s="194"/>
    </row>
    <row r="189" spans="1:14" s="68" customFormat="1" ht="18.75">
      <c r="A189" s="210" t="str">
        <f>A1</f>
        <v>2021年1月丹东市财产保险业务统计表</v>
      </c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</row>
    <row r="190" spans="1:14" s="68" customFormat="1" ht="14.25" thickBot="1">
      <c r="A190" s="77"/>
      <c r="B190" s="70" t="s">
        <v>0</v>
      </c>
      <c r="C190" s="69"/>
      <c r="D190" s="69"/>
      <c r="F190" s="173"/>
      <c r="G190" s="87" t="str">
        <f>G2</f>
        <v>（2021年1月）</v>
      </c>
      <c r="H190" s="69"/>
      <c r="I190" s="69"/>
      <c r="J190" s="69"/>
      <c r="K190" s="69"/>
      <c r="L190" s="70" t="s">
        <v>1</v>
      </c>
      <c r="M190" s="187"/>
      <c r="N190" s="173"/>
    </row>
    <row r="191" spans="1:14">
      <c r="A191" s="200" t="s">
        <v>42</v>
      </c>
      <c r="B191" s="71" t="s">
        <v>3</v>
      </c>
      <c r="C191" s="197" t="s">
        <v>4</v>
      </c>
      <c r="D191" s="197"/>
      <c r="E191" s="197"/>
      <c r="F191" s="198"/>
      <c r="G191" s="197" t="s">
        <v>5</v>
      </c>
      <c r="H191" s="197"/>
      <c r="I191" s="197" t="s">
        <v>6</v>
      </c>
      <c r="J191" s="197"/>
      <c r="K191" s="197"/>
      <c r="L191" s="197"/>
      <c r="M191" s="197"/>
      <c r="N191" s="203" t="s">
        <v>7</v>
      </c>
    </row>
    <row r="192" spans="1:14">
      <c r="A192" s="201"/>
      <c r="B192" s="69" t="s">
        <v>8</v>
      </c>
      <c r="C192" s="199" t="s">
        <v>9</v>
      </c>
      <c r="D192" s="199" t="s">
        <v>10</v>
      </c>
      <c r="E192" s="199" t="s">
        <v>11</v>
      </c>
      <c r="F192" s="174" t="s">
        <v>12</v>
      </c>
      <c r="G192" s="199" t="s">
        <v>13</v>
      </c>
      <c r="H192" s="199" t="s">
        <v>14</v>
      </c>
      <c r="I192" s="158" t="s">
        <v>13</v>
      </c>
      <c r="J192" s="199" t="s">
        <v>15</v>
      </c>
      <c r="K192" s="199"/>
      <c r="L192" s="199"/>
      <c r="M192" s="179" t="s">
        <v>12</v>
      </c>
      <c r="N192" s="204"/>
    </row>
    <row r="193" spans="1:14">
      <c r="A193" s="201"/>
      <c r="B193" s="72" t="s">
        <v>16</v>
      </c>
      <c r="C193" s="199"/>
      <c r="D193" s="199"/>
      <c r="E193" s="199"/>
      <c r="F193" s="174" t="s">
        <v>17</v>
      </c>
      <c r="G193" s="199"/>
      <c r="H193" s="199"/>
      <c r="I193" s="41" t="s">
        <v>18</v>
      </c>
      <c r="J193" s="158" t="s">
        <v>9</v>
      </c>
      <c r="K193" s="158" t="s">
        <v>10</v>
      </c>
      <c r="L193" s="158" t="s">
        <v>11</v>
      </c>
      <c r="M193" s="179" t="s">
        <v>17</v>
      </c>
      <c r="N193" s="188" t="s">
        <v>17</v>
      </c>
    </row>
    <row r="194" spans="1:14">
      <c r="A194" s="201"/>
      <c r="B194" s="158" t="s">
        <v>19</v>
      </c>
      <c r="C194" s="158">
        <v>161.5215</v>
      </c>
      <c r="D194" s="40">
        <v>161.5215</v>
      </c>
      <c r="E194" s="40">
        <v>240.10037199999999</v>
      </c>
      <c r="F194" s="175">
        <f t="shared" ref="F194:F199" si="36">(D194-E194)/E194*100</f>
        <v>-32.727509476744999</v>
      </c>
      <c r="G194" s="40">
        <v>1390</v>
      </c>
      <c r="H194" s="39">
        <v>3536</v>
      </c>
      <c r="I194" s="39">
        <v>242</v>
      </c>
      <c r="J194" s="39">
        <v>111.36666200000001</v>
      </c>
      <c r="K194" s="39">
        <v>111.36666200000001</v>
      </c>
      <c r="L194" s="39">
        <v>226.80354800000001</v>
      </c>
      <c r="M194" s="16">
        <f t="shared" ref="M194:M206" si="37">(K194-L194)/L194*100</f>
        <v>-50.897301659496087</v>
      </c>
      <c r="N194" s="189">
        <f t="shared" ref="N194:N199" si="38">D194/D314*100</f>
        <v>2.4849707118559419</v>
      </c>
    </row>
    <row r="195" spans="1:14">
      <c r="A195" s="201"/>
      <c r="B195" s="158" t="s">
        <v>20</v>
      </c>
      <c r="C195" s="158">
        <v>46.736535000000003</v>
      </c>
      <c r="D195" s="40">
        <v>46.736535000000003</v>
      </c>
      <c r="E195" s="40">
        <v>58.641407999999998</v>
      </c>
      <c r="F195" s="175">
        <f t="shared" si="36"/>
        <v>-20.301137721659064</v>
      </c>
      <c r="G195" s="40">
        <v>599</v>
      </c>
      <c r="H195" s="39">
        <v>990.08</v>
      </c>
      <c r="I195" s="39">
        <v>106</v>
      </c>
      <c r="J195" s="39">
        <v>66.065824000000006</v>
      </c>
      <c r="K195" s="39">
        <v>66.065824000000006</v>
      </c>
      <c r="L195" s="39">
        <v>86.702397000000005</v>
      </c>
      <c r="M195" s="16">
        <f t="shared" si="37"/>
        <v>-23.801617618484062</v>
      </c>
      <c r="N195" s="189">
        <f t="shared" si="38"/>
        <v>3.757255108953482</v>
      </c>
    </row>
    <row r="196" spans="1:14">
      <c r="A196" s="201"/>
      <c r="B196" s="158" t="s">
        <v>21</v>
      </c>
      <c r="C196" s="158">
        <v>5.4285649999999999</v>
      </c>
      <c r="D196" s="40">
        <v>5.4285649999999999</v>
      </c>
      <c r="E196" s="40">
        <v>5.3758189999999999</v>
      </c>
      <c r="F196" s="175">
        <f t="shared" si="36"/>
        <v>0.98117142708859728</v>
      </c>
      <c r="G196" s="40">
        <v>114</v>
      </c>
      <c r="H196" s="39">
        <v>4327.8767040000002</v>
      </c>
      <c r="I196" s="39">
        <v>0</v>
      </c>
      <c r="J196" s="39">
        <v>0</v>
      </c>
      <c r="K196" s="39">
        <v>0</v>
      </c>
      <c r="L196" s="39">
        <v>0</v>
      </c>
      <c r="M196" s="16" t="e">
        <f t="shared" si="37"/>
        <v>#DIV/0!</v>
      </c>
      <c r="N196" s="189">
        <f t="shared" si="38"/>
        <v>0.40460055304674453</v>
      </c>
    </row>
    <row r="197" spans="1:14">
      <c r="A197" s="201"/>
      <c r="B197" s="158" t="s">
        <v>22</v>
      </c>
      <c r="C197" s="158">
        <v>1.451138</v>
      </c>
      <c r="D197" s="40">
        <v>1.451138</v>
      </c>
      <c r="E197" s="40">
        <v>1.238221</v>
      </c>
      <c r="F197" s="175">
        <f t="shared" si="36"/>
        <v>17.195395652310857</v>
      </c>
      <c r="G197" s="40">
        <v>119</v>
      </c>
      <c r="H197" s="39">
        <v>18158</v>
      </c>
      <c r="I197" s="39">
        <v>7</v>
      </c>
      <c r="J197" s="39">
        <v>1.4610000000000001</v>
      </c>
      <c r="K197" s="39">
        <v>1.4610000000000001</v>
      </c>
      <c r="L197" s="39">
        <v>0.14000000000000001</v>
      </c>
      <c r="M197" s="16">
        <f t="shared" si="37"/>
        <v>943.57142857142867</v>
      </c>
      <c r="N197" s="189">
        <f t="shared" si="38"/>
        <v>0.90294783873324658</v>
      </c>
    </row>
    <row r="198" spans="1:14">
      <c r="A198" s="201"/>
      <c r="B198" s="158" t="s">
        <v>23</v>
      </c>
      <c r="C198" s="158">
        <v>0</v>
      </c>
      <c r="D198" s="40">
        <v>0</v>
      </c>
      <c r="E198" s="40">
        <v>2.1870000000000001E-2</v>
      </c>
      <c r="F198" s="175">
        <f t="shared" si="36"/>
        <v>-100</v>
      </c>
      <c r="G198" s="40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16"/>
      <c r="N198" s="189">
        <f t="shared" si="38"/>
        <v>0</v>
      </c>
    </row>
    <row r="199" spans="1:14">
      <c r="A199" s="201"/>
      <c r="B199" s="158" t="s">
        <v>24</v>
      </c>
      <c r="C199" s="158">
        <v>23.943586</v>
      </c>
      <c r="D199" s="40">
        <v>23.943586</v>
      </c>
      <c r="E199" s="40">
        <v>10.924977</v>
      </c>
      <c r="F199" s="175">
        <f t="shared" si="36"/>
        <v>119.16371997854091</v>
      </c>
      <c r="G199" s="40">
        <v>36</v>
      </c>
      <c r="H199" s="39">
        <v>9309</v>
      </c>
      <c r="I199" s="39">
        <v>2</v>
      </c>
      <c r="J199" s="39">
        <v>2.2701799999999999</v>
      </c>
      <c r="K199" s="39">
        <v>2.2701799999999999</v>
      </c>
      <c r="L199" s="39">
        <v>0</v>
      </c>
      <c r="M199" s="16" t="e">
        <f t="shared" si="37"/>
        <v>#DIV/0!</v>
      </c>
      <c r="N199" s="189">
        <f t="shared" si="38"/>
        <v>3.7255454378250215</v>
      </c>
    </row>
    <row r="200" spans="1:14">
      <c r="A200" s="201"/>
      <c r="B200" s="158" t="s">
        <v>25</v>
      </c>
      <c r="C200" s="158">
        <v>0</v>
      </c>
      <c r="D200" s="40">
        <v>0</v>
      </c>
      <c r="E200" s="40">
        <v>0</v>
      </c>
      <c r="F200" s="175"/>
      <c r="G200" s="40">
        <v>0</v>
      </c>
      <c r="H200" s="39">
        <v>0</v>
      </c>
      <c r="I200" s="39">
        <v>0</v>
      </c>
      <c r="J200" s="39">
        <v>0</v>
      </c>
      <c r="K200" s="39">
        <v>0</v>
      </c>
      <c r="L200" s="41">
        <v>0</v>
      </c>
      <c r="M200" s="16"/>
      <c r="N200" s="189"/>
    </row>
    <row r="201" spans="1:14">
      <c r="A201" s="201"/>
      <c r="B201" s="158" t="s">
        <v>26</v>
      </c>
      <c r="C201" s="158">
        <v>32.284782</v>
      </c>
      <c r="D201" s="40">
        <v>32.284782</v>
      </c>
      <c r="E201" s="40">
        <v>24.925013</v>
      </c>
      <c r="F201" s="175">
        <f>(D201-E201)/E201*100</f>
        <v>29.5276435763544</v>
      </c>
      <c r="G201" s="40">
        <v>487</v>
      </c>
      <c r="H201" s="39">
        <v>171225.72</v>
      </c>
      <c r="I201" s="39">
        <v>35</v>
      </c>
      <c r="J201" s="39">
        <v>14.532408999999999</v>
      </c>
      <c r="K201" s="39">
        <v>14.532408999999999</v>
      </c>
      <c r="L201" s="39">
        <v>6.1316160000000002</v>
      </c>
      <c r="M201" s="16">
        <f t="shared" si="37"/>
        <v>137.00781327467345</v>
      </c>
      <c r="N201" s="189">
        <f>D201/D321*100</f>
        <v>3.5547809571134152</v>
      </c>
    </row>
    <row r="202" spans="1:14">
      <c r="A202" s="201"/>
      <c r="B202" s="158" t="s">
        <v>27</v>
      </c>
      <c r="C202" s="158">
        <v>347.33461999999997</v>
      </c>
      <c r="D202" s="40">
        <v>347.33461999999997</v>
      </c>
      <c r="E202" s="40">
        <v>496.96157099999999</v>
      </c>
      <c r="F202" s="175">
        <f>(D202-E202)/E202*100</f>
        <v>-30.108354394267643</v>
      </c>
      <c r="G202" s="40">
        <v>0</v>
      </c>
      <c r="H202" s="39">
        <f>+H203+H204+H205</f>
        <v>1668.2192950000001</v>
      </c>
      <c r="I202" s="39">
        <v>17</v>
      </c>
      <c r="J202" s="39">
        <v>48.302736000000003</v>
      </c>
      <c r="K202" s="39">
        <v>48.302736000000003</v>
      </c>
      <c r="L202" s="39">
        <v>41.997458999999999</v>
      </c>
      <c r="M202" s="16">
        <f t="shared" si="37"/>
        <v>15.013472600806644</v>
      </c>
      <c r="N202" s="189">
        <f>D202/D322*100</f>
        <v>99.056564156307616</v>
      </c>
    </row>
    <row r="203" spans="1:14">
      <c r="A203" s="201"/>
      <c r="B203" s="18" t="s">
        <v>28</v>
      </c>
      <c r="C203" s="158">
        <v>0</v>
      </c>
      <c r="D203" s="40">
        <v>0</v>
      </c>
      <c r="E203" s="40">
        <v>0</v>
      </c>
      <c r="F203" s="175"/>
      <c r="G203" s="40">
        <v>0</v>
      </c>
      <c r="H203" s="39">
        <v>0</v>
      </c>
      <c r="I203" s="39">
        <v>0</v>
      </c>
      <c r="J203" s="39">
        <v>0</v>
      </c>
      <c r="K203" s="39">
        <v>0</v>
      </c>
      <c r="L203" s="42">
        <v>0</v>
      </c>
      <c r="M203" s="16"/>
      <c r="N203" s="189"/>
    </row>
    <row r="204" spans="1:14">
      <c r="A204" s="201"/>
      <c r="B204" s="18" t="s">
        <v>29</v>
      </c>
      <c r="C204" s="158">
        <v>0.17</v>
      </c>
      <c r="D204" s="40">
        <v>0.17</v>
      </c>
      <c r="E204" s="40">
        <v>0</v>
      </c>
      <c r="F204" s="175" t="e">
        <f t="shared" ref="F204:F215" si="39">(D204-E204)/E204*100</f>
        <v>#DIV/0!</v>
      </c>
      <c r="G204" s="40">
        <v>1</v>
      </c>
      <c r="H204" s="39">
        <v>20</v>
      </c>
      <c r="I204" s="39">
        <v>0</v>
      </c>
      <c r="J204" s="39">
        <v>0</v>
      </c>
      <c r="K204" s="39">
        <v>0</v>
      </c>
      <c r="L204" s="42">
        <v>0</v>
      </c>
      <c r="M204" s="16"/>
      <c r="N204" s="189">
        <f>D204/D324*100</f>
        <v>100</v>
      </c>
    </row>
    <row r="205" spans="1:14">
      <c r="A205" s="201"/>
      <c r="B205" s="18" t="s">
        <v>30</v>
      </c>
      <c r="C205" s="158">
        <v>347.33461999999997</v>
      </c>
      <c r="D205" s="40">
        <v>347.33461999999997</v>
      </c>
      <c r="E205" s="40">
        <v>496.96157099999999</v>
      </c>
      <c r="F205" s="175">
        <f t="shared" si="39"/>
        <v>-30.108354394267643</v>
      </c>
      <c r="G205" s="40">
        <v>110</v>
      </c>
      <c r="H205" s="39">
        <v>1648.2192950000001</v>
      </c>
      <c r="I205" s="39">
        <v>17</v>
      </c>
      <c r="J205" s="39">
        <v>48.302736000000003</v>
      </c>
      <c r="K205" s="39">
        <v>48.302736000000003</v>
      </c>
      <c r="L205" s="39">
        <v>41.997458999999999</v>
      </c>
      <c r="M205" s="16">
        <f t="shared" si="37"/>
        <v>15.013472600806644</v>
      </c>
      <c r="N205" s="189">
        <f>D205/D325*100</f>
        <v>125.41475405211312</v>
      </c>
    </row>
    <row r="206" spans="1:14" ht="14.25" thickBot="1">
      <c r="A206" s="202"/>
      <c r="B206" s="19" t="s">
        <v>31</v>
      </c>
      <c r="C206" s="20">
        <f>C194+C196+C197+C198+C199+C200+C201+C202</f>
        <v>571.96419100000003</v>
      </c>
      <c r="D206" s="20">
        <f t="shared" ref="D206:L206" si="40">D194+D196+D197+D198+D199+D200+D201+D202</f>
        <v>571.96419100000003</v>
      </c>
      <c r="E206" s="20">
        <f t="shared" si="40"/>
        <v>779.54784300000006</v>
      </c>
      <c r="F206" s="176">
        <f t="shared" si="39"/>
        <v>-26.628725082624598</v>
      </c>
      <c r="G206" s="20">
        <f t="shared" si="40"/>
        <v>2146</v>
      </c>
      <c r="H206" s="20">
        <f>H194+H196+H197+H198+H199+H200+H201+H202</f>
        <v>208224.81599899998</v>
      </c>
      <c r="I206" s="20">
        <f t="shared" si="40"/>
        <v>303</v>
      </c>
      <c r="J206" s="20">
        <f t="shared" si="40"/>
        <v>177.932987</v>
      </c>
      <c r="K206" s="20">
        <f t="shared" si="40"/>
        <v>177.932987</v>
      </c>
      <c r="L206" s="20">
        <f t="shared" si="40"/>
        <v>275.07262300000002</v>
      </c>
      <c r="M206" s="21">
        <f t="shared" si="37"/>
        <v>-35.31417810343126</v>
      </c>
      <c r="N206" s="190">
        <f>D206/D326*100</f>
        <v>5.3410435350446539</v>
      </c>
    </row>
    <row r="207" spans="1:14" ht="14.25" thickTop="1">
      <c r="A207" s="214" t="s">
        <v>43</v>
      </c>
      <c r="B207" s="158" t="s">
        <v>19</v>
      </c>
      <c r="C207" s="96">
        <v>12.43</v>
      </c>
      <c r="D207" s="96">
        <v>12.43</v>
      </c>
      <c r="E207" s="96">
        <v>31.44</v>
      </c>
      <c r="F207" s="182">
        <f t="shared" si="39"/>
        <v>-60.464376590330794</v>
      </c>
      <c r="G207" s="97">
        <v>100</v>
      </c>
      <c r="H207" s="97">
        <v>9844.8700000000008</v>
      </c>
      <c r="I207" s="97">
        <v>27</v>
      </c>
      <c r="J207" s="97">
        <v>33.53</v>
      </c>
      <c r="K207" s="97">
        <v>33.53</v>
      </c>
      <c r="L207" s="97">
        <v>41.57</v>
      </c>
      <c r="M207" s="16">
        <f t="shared" ref="M207:M221" si="41">(K207-L207)/L207*100</f>
        <v>-19.340870820303103</v>
      </c>
      <c r="N207" s="189">
        <f t="shared" ref="N207:N215" si="42">D207/D314*100</f>
        <v>0.19123265910958823</v>
      </c>
    </row>
    <row r="208" spans="1:14">
      <c r="A208" s="212"/>
      <c r="B208" s="158" t="s">
        <v>20</v>
      </c>
      <c r="C208" s="97">
        <v>1.38</v>
      </c>
      <c r="D208" s="97">
        <v>1.38</v>
      </c>
      <c r="E208" s="97">
        <v>7.47</v>
      </c>
      <c r="F208" s="182">
        <f t="shared" si="39"/>
        <v>-81.52610441767068</v>
      </c>
      <c r="G208" s="97">
        <v>19</v>
      </c>
      <c r="H208" s="97">
        <v>380</v>
      </c>
      <c r="I208" s="97">
        <v>11</v>
      </c>
      <c r="J208" s="97">
        <v>4.3899999999999997</v>
      </c>
      <c r="K208" s="97">
        <v>4.3899999999999997</v>
      </c>
      <c r="L208" s="97">
        <v>26.25</v>
      </c>
      <c r="M208" s="16">
        <f t="shared" si="41"/>
        <v>-83.276190476190465</v>
      </c>
      <c r="N208" s="189">
        <f t="shared" si="42"/>
        <v>0.11094130213880435</v>
      </c>
    </row>
    <row r="209" spans="1:14">
      <c r="A209" s="212"/>
      <c r="B209" s="158" t="s">
        <v>21</v>
      </c>
      <c r="C209" s="97">
        <v>0</v>
      </c>
      <c r="D209" s="97">
        <v>0</v>
      </c>
      <c r="E209" s="97">
        <v>0</v>
      </c>
      <c r="F209" s="182" t="e">
        <f t="shared" si="39"/>
        <v>#DIV/0!</v>
      </c>
      <c r="G209" s="97">
        <v>0</v>
      </c>
      <c r="H209" s="97">
        <v>0</v>
      </c>
      <c r="I209" s="97">
        <v>1</v>
      </c>
      <c r="J209" s="97">
        <v>0</v>
      </c>
      <c r="K209" s="97">
        <v>0</v>
      </c>
      <c r="L209" s="97">
        <v>0</v>
      </c>
      <c r="M209" s="16"/>
      <c r="N209" s="189">
        <f t="shared" si="42"/>
        <v>0</v>
      </c>
    </row>
    <row r="210" spans="1:14">
      <c r="A210" s="212"/>
      <c r="B210" s="158" t="s">
        <v>22</v>
      </c>
      <c r="C210" s="97">
        <v>0.05</v>
      </c>
      <c r="D210" s="97">
        <v>0.05</v>
      </c>
      <c r="E210" s="97">
        <v>0.06</v>
      </c>
      <c r="F210" s="182">
        <f t="shared" si="39"/>
        <v>-16.666666666666661</v>
      </c>
      <c r="G210" s="97">
        <v>8</v>
      </c>
      <c r="H210" s="97">
        <v>94</v>
      </c>
      <c r="I210" s="97">
        <v>0</v>
      </c>
      <c r="J210" s="97">
        <v>0</v>
      </c>
      <c r="K210" s="97">
        <v>0</v>
      </c>
      <c r="L210" s="97">
        <v>0</v>
      </c>
      <c r="M210" s="16" t="e">
        <f t="shared" si="41"/>
        <v>#DIV/0!</v>
      </c>
      <c r="N210" s="189">
        <f t="shared" si="42"/>
        <v>3.1111715037896E-2</v>
      </c>
    </row>
    <row r="211" spans="1:14">
      <c r="A211" s="212"/>
      <c r="B211" s="158" t="s">
        <v>23</v>
      </c>
      <c r="C211" s="97">
        <v>0</v>
      </c>
      <c r="D211" s="97">
        <v>0</v>
      </c>
      <c r="E211" s="97">
        <v>0</v>
      </c>
      <c r="F211" s="182" t="e">
        <f t="shared" si="39"/>
        <v>#DIV/0!</v>
      </c>
      <c r="G211" s="97">
        <v>0</v>
      </c>
      <c r="H211" s="97">
        <v>0</v>
      </c>
      <c r="I211" s="97">
        <v>0</v>
      </c>
      <c r="J211" s="97">
        <v>0</v>
      </c>
      <c r="K211" s="97">
        <v>0</v>
      </c>
      <c r="L211" s="97">
        <v>0.92</v>
      </c>
      <c r="M211" s="16"/>
      <c r="N211" s="189">
        <f t="shared" si="42"/>
        <v>0</v>
      </c>
    </row>
    <row r="212" spans="1:14">
      <c r="A212" s="212"/>
      <c r="B212" s="158" t="s">
        <v>24</v>
      </c>
      <c r="C212" s="97">
        <v>0.19</v>
      </c>
      <c r="D212" s="97">
        <v>0.19</v>
      </c>
      <c r="E212" s="97">
        <v>2.5099999999999998</v>
      </c>
      <c r="F212" s="182">
        <f t="shared" si="39"/>
        <v>-92.430278884462155</v>
      </c>
      <c r="G212" s="97">
        <v>1</v>
      </c>
      <c r="H212" s="97">
        <v>225</v>
      </c>
      <c r="I212" s="97">
        <v>1</v>
      </c>
      <c r="J212" s="97">
        <v>0.17</v>
      </c>
      <c r="K212" s="97">
        <v>0.17</v>
      </c>
      <c r="L212" s="97">
        <v>5.57</v>
      </c>
      <c r="M212" s="16">
        <f>(K212-L212)/L212*100</f>
        <v>-96.94793536804309</v>
      </c>
      <c r="N212" s="189">
        <f t="shared" si="42"/>
        <v>2.9563392600705431E-2</v>
      </c>
    </row>
    <row r="213" spans="1:14">
      <c r="A213" s="212"/>
      <c r="B213" s="158" t="s">
        <v>25</v>
      </c>
      <c r="C213" s="98">
        <v>281.75</v>
      </c>
      <c r="D213" s="98">
        <v>281.75</v>
      </c>
      <c r="E213" s="98">
        <v>492.73</v>
      </c>
      <c r="F213" s="182">
        <f t="shared" si="39"/>
        <v>-42.818582184969458</v>
      </c>
      <c r="G213" s="98">
        <v>12</v>
      </c>
      <c r="H213" s="98">
        <v>3155.82</v>
      </c>
      <c r="I213" s="98">
        <v>9</v>
      </c>
      <c r="J213" s="98">
        <v>0.32</v>
      </c>
      <c r="K213" s="98">
        <v>0.32</v>
      </c>
      <c r="L213" s="98">
        <v>3.5</v>
      </c>
      <c r="M213" s="16">
        <f t="shared" si="41"/>
        <v>-90.857142857142861</v>
      </c>
      <c r="N213" s="189">
        <f t="shared" si="42"/>
        <v>36.200632423442372</v>
      </c>
    </row>
    <row r="214" spans="1:14">
      <c r="A214" s="212"/>
      <c r="B214" s="158" t="s">
        <v>26</v>
      </c>
      <c r="C214" s="97">
        <v>0.04</v>
      </c>
      <c r="D214" s="97">
        <v>0.04</v>
      </c>
      <c r="E214" s="97">
        <v>0.92</v>
      </c>
      <c r="F214" s="182">
        <f t="shared" si="39"/>
        <v>-95.65217391304347</v>
      </c>
      <c r="G214" s="97">
        <v>6</v>
      </c>
      <c r="H214" s="97">
        <v>202.8</v>
      </c>
      <c r="I214" s="97"/>
      <c r="J214" s="97"/>
      <c r="K214" s="97"/>
      <c r="L214" s="97">
        <v>0.68</v>
      </c>
      <c r="M214" s="16">
        <f t="shared" si="41"/>
        <v>-100</v>
      </c>
      <c r="N214" s="189">
        <f t="shared" si="42"/>
        <v>4.4042805766672547E-3</v>
      </c>
    </row>
    <row r="215" spans="1:14">
      <c r="A215" s="212"/>
      <c r="B215" s="158" t="s">
        <v>27</v>
      </c>
      <c r="C215" s="99">
        <v>0</v>
      </c>
      <c r="D215" s="99">
        <v>0</v>
      </c>
      <c r="E215" s="99">
        <v>0.2</v>
      </c>
      <c r="F215" s="182">
        <f t="shared" si="39"/>
        <v>-100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L215" s="99">
        <v>0</v>
      </c>
      <c r="M215" s="16" t="e">
        <f t="shared" si="41"/>
        <v>#DIV/0!</v>
      </c>
      <c r="N215" s="189">
        <f t="shared" si="42"/>
        <v>0</v>
      </c>
    </row>
    <row r="216" spans="1:14">
      <c r="A216" s="212"/>
      <c r="B216" s="18" t="s">
        <v>28</v>
      </c>
      <c r="C216" s="99"/>
      <c r="D216" s="99"/>
      <c r="E216" s="99"/>
      <c r="F216" s="182"/>
      <c r="G216" s="99"/>
      <c r="H216" s="99"/>
      <c r="I216" s="99"/>
      <c r="J216" s="99"/>
      <c r="K216" s="99"/>
      <c r="L216" s="99"/>
      <c r="M216" s="16"/>
      <c r="N216" s="189"/>
    </row>
    <row r="217" spans="1:14">
      <c r="A217" s="212"/>
      <c r="B217" s="18" t="s">
        <v>29</v>
      </c>
      <c r="C217" s="99">
        <v>0</v>
      </c>
      <c r="D217" s="99">
        <v>0</v>
      </c>
      <c r="E217" s="99">
        <v>0.2</v>
      </c>
      <c r="F217" s="182">
        <f>(D217-E217)/E217*100</f>
        <v>-100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16"/>
      <c r="N217" s="189">
        <f>D217/D324*100</f>
        <v>0</v>
      </c>
    </row>
    <row r="218" spans="1:14">
      <c r="A218" s="212"/>
      <c r="B218" s="18" t="s">
        <v>30</v>
      </c>
      <c r="C218" s="42"/>
      <c r="D218" s="42"/>
      <c r="E218" s="42"/>
      <c r="F218" s="175"/>
      <c r="G218" s="42"/>
      <c r="H218" s="42"/>
      <c r="I218" s="42"/>
      <c r="J218" s="42"/>
      <c r="K218" s="42"/>
      <c r="L218" s="42"/>
      <c r="M218" s="16"/>
      <c r="N218" s="189"/>
    </row>
    <row r="219" spans="1:14" ht="14.25" thickBot="1">
      <c r="A219" s="213"/>
      <c r="B219" s="19" t="s">
        <v>31</v>
      </c>
      <c r="C219" s="20">
        <f t="shared" ref="C219:L219" si="43">C207+C209+C210+C211+C212+C213+C214+C215</f>
        <v>294.46000000000004</v>
      </c>
      <c r="D219" s="20">
        <f t="shared" si="43"/>
        <v>294.46000000000004</v>
      </c>
      <c r="E219" s="20">
        <f t="shared" si="43"/>
        <v>527.86</v>
      </c>
      <c r="F219" s="176">
        <f>(D219-E219)/E219*100</f>
        <v>-44.21626946538855</v>
      </c>
      <c r="G219" s="20">
        <f t="shared" si="43"/>
        <v>127</v>
      </c>
      <c r="H219" s="20">
        <f t="shared" si="43"/>
        <v>13522.49</v>
      </c>
      <c r="I219" s="20">
        <f t="shared" si="43"/>
        <v>38</v>
      </c>
      <c r="J219" s="20">
        <f t="shared" si="43"/>
        <v>34.020000000000003</v>
      </c>
      <c r="K219" s="20">
        <f t="shared" si="43"/>
        <v>34.020000000000003</v>
      </c>
      <c r="L219" s="20">
        <f t="shared" si="43"/>
        <v>52.24</v>
      </c>
      <c r="M219" s="21">
        <f t="shared" si="41"/>
        <v>-34.877488514548233</v>
      </c>
      <c r="N219" s="190">
        <f>D219/D326*100</f>
        <v>2.7496890610923734</v>
      </c>
    </row>
    <row r="220" spans="1:14" ht="14.25" thickTop="1">
      <c r="A220" s="214" t="s">
        <v>44</v>
      </c>
      <c r="B220" s="158" t="s">
        <v>19</v>
      </c>
      <c r="C220" s="85">
        <v>3.74</v>
      </c>
      <c r="D220" s="85">
        <v>3.74</v>
      </c>
      <c r="E220" s="85">
        <v>9.92</v>
      </c>
      <c r="F220" s="175">
        <f>(D220-E220)/E220*100</f>
        <v>-62.298387096774185</v>
      </c>
      <c r="G220" s="86">
        <v>14</v>
      </c>
      <c r="H220" s="86">
        <v>1116.47</v>
      </c>
      <c r="I220" s="86"/>
      <c r="J220" s="86"/>
      <c r="K220" s="86"/>
      <c r="L220" s="86">
        <v>0.38</v>
      </c>
      <c r="M220" s="16">
        <f t="shared" si="41"/>
        <v>-100</v>
      </c>
      <c r="N220" s="189">
        <f>D220/D314*100</f>
        <v>5.753903017456638E-2</v>
      </c>
    </row>
    <row r="221" spans="1:14">
      <c r="A221" s="212"/>
      <c r="B221" s="158" t="s">
        <v>20</v>
      </c>
      <c r="C221" s="86">
        <v>0.72</v>
      </c>
      <c r="D221" s="86">
        <v>0.72</v>
      </c>
      <c r="E221" s="86">
        <v>3.35</v>
      </c>
      <c r="F221" s="175">
        <f>(D221-E221)/E221*100</f>
        <v>-78.507462686567166</v>
      </c>
      <c r="G221" s="86">
        <v>7</v>
      </c>
      <c r="H221" s="86">
        <v>140</v>
      </c>
      <c r="I221" s="86"/>
      <c r="J221" s="86"/>
      <c r="K221" s="86"/>
      <c r="L221" s="86">
        <v>0.27</v>
      </c>
      <c r="M221" s="16">
        <f t="shared" si="41"/>
        <v>-100</v>
      </c>
      <c r="N221" s="189">
        <f>D221/D315*100</f>
        <v>5.7882418507202271E-2</v>
      </c>
    </row>
    <row r="222" spans="1:14">
      <c r="A222" s="212"/>
      <c r="B222" s="158" t="s">
        <v>21</v>
      </c>
      <c r="C222" s="86"/>
      <c r="D222" s="86"/>
      <c r="E222" s="86"/>
      <c r="F222" s="175" t="e">
        <f>(D222-E222)/E222*100</f>
        <v>#DIV/0!</v>
      </c>
      <c r="G222" s="86"/>
      <c r="H222" s="86"/>
      <c r="I222" s="86"/>
      <c r="J222" s="86"/>
      <c r="K222" s="86"/>
      <c r="L222" s="86"/>
      <c r="M222" s="16"/>
      <c r="N222" s="189">
        <f>D222/D316*100</f>
        <v>0</v>
      </c>
    </row>
    <row r="223" spans="1:14">
      <c r="A223" s="212"/>
      <c r="B223" s="158" t="s">
        <v>22</v>
      </c>
      <c r="C223" s="86"/>
      <c r="D223" s="86"/>
      <c r="E223" s="86"/>
      <c r="F223" s="175" t="e">
        <f>(D223-E223)/E223*100</f>
        <v>#DIV/0!</v>
      </c>
      <c r="G223" s="86"/>
      <c r="H223" s="86"/>
      <c r="I223" s="86"/>
      <c r="J223" s="86"/>
      <c r="K223" s="86"/>
      <c r="L223" s="86"/>
      <c r="M223" s="16"/>
      <c r="N223" s="189">
        <f>D223/D317*100</f>
        <v>0</v>
      </c>
    </row>
    <row r="224" spans="1:14">
      <c r="A224" s="212"/>
      <c r="B224" s="158" t="s">
        <v>23</v>
      </c>
      <c r="C224" s="86"/>
      <c r="D224" s="86"/>
      <c r="E224" s="86"/>
      <c r="F224" s="175"/>
      <c r="G224" s="86"/>
      <c r="H224" s="86"/>
      <c r="I224" s="86"/>
      <c r="J224" s="86"/>
      <c r="K224" s="86"/>
      <c r="L224" s="86"/>
      <c r="M224" s="16"/>
      <c r="N224" s="189"/>
    </row>
    <row r="225" spans="1:14">
      <c r="A225" s="212"/>
      <c r="B225" s="158" t="s">
        <v>24</v>
      </c>
      <c r="C225" s="86">
        <v>2.06</v>
      </c>
      <c r="D225" s="86">
        <v>2.06</v>
      </c>
      <c r="E225" s="86"/>
      <c r="F225" s="175" t="e">
        <f>(D225-E225)/E225*100</f>
        <v>#DIV/0!</v>
      </c>
      <c r="G225" s="86">
        <v>10</v>
      </c>
      <c r="H225" s="86">
        <v>505.3</v>
      </c>
      <c r="I225" s="86">
        <v>5</v>
      </c>
      <c r="J225" s="86">
        <v>2.6</v>
      </c>
      <c r="K225" s="86">
        <v>2.6</v>
      </c>
      <c r="L225" s="86"/>
      <c r="M225" s="16" t="e">
        <f>(K225-L225)/L225*100</f>
        <v>#DIV/0!</v>
      </c>
      <c r="N225" s="189">
        <f>D225/D319*100</f>
        <v>0.32052941451291156</v>
      </c>
    </row>
    <row r="226" spans="1:14">
      <c r="A226" s="212"/>
      <c r="B226" s="158" t="s">
        <v>25</v>
      </c>
      <c r="C226" s="88"/>
      <c r="D226" s="88"/>
      <c r="E226" s="88"/>
      <c r="F226" s="175" t="e">
        <f>(D226-E226)/E226*100</f>
        <v>#DIV/0!</v>
      </c>
      <c r="G226" s="88"/>
      <c r="H226" s="88"/>
      <c r="I226" s="93">
        <v>95</v>
      </c>
      <c r="J226" s="86">
        <v>19.82</v>
      </c>
      <c r="K226" s="86">
        <v>19.82</v>
      </c>
      <c r="L226" s="93">
        <v>10.55</v>
      </c>
      <c r="M226" s="16">
        <f>(K226-L226)/L226*100</f>
        <v>87.867298578199041</v>
      </c>
      <c r="N226" s="189">
        <f>D226/D320*100</f>
        <v>0</v>
      </c>
    </row>
    <row r="227" spans="1:14">
      <c r="A227" s="212"/>
      <c r="B227" s="158" t="s">
        <v>26</v>
      </c>
      <c r="C227" s="86">
        <v>1.5</v>
      </c>
      <c r="D227" s="86">
        <v>1.5</v>
      </c>
      <c r="E227" s="86">
        <v>1.02</v>
      </c>
      <c r="F227" s="175">
        <f>(D227-E227)/E227*100</f>
        <v>47.058823529411761</v>
      </c>
      <c r="G227" s="86">
        <v>1</v>
      </c>
      <c r="H227" s="86">
        <v>1167.4000000000001</v>
      </c>
      <c r="I227" s="86"/>
      <c r="J227" s="86"/>
      <c r="K227" s="86"/>
      <c r="L227" s="86"/>
      <c r="M227" s="16"/>
      <c r="N227" s="189">
        <f>D227/D321*100</f>
        <v>0.16516052162502207</v>
      </c>
    </row>
    <row r="228" spans="1:14">
      <c r="A228" s="212"/>
      <c r="B228" s="158" t="s">
        <v>27</v>
      </c>
      <c r="C228" s="86"/>
      <c r="D228" s="86"/>
      <c r="E228" s="86"/>
      <c r="F228" s="175"/>
      <c r="G228" s="86"/>
      <c r="H228" s="86"/>
      <c r="I228" s="86"/>
      <c r="J228" s="86"/>
      <c r="K228" s="86"/>
      <c r="L228" s="86"/>
      <c r="M228" s="16"/>
      <c r="N228" s="189"/>
    </row>
    <row r="229" spans="1:14">
      <c r="A229" s="212"/>
      <c r="B229" s="18" t="s">
        <v>28</v>
      </c>
      <c r="C229" s="89"/>
      <c r="D229" s="89"/>
      <c r="E229" s="89"/>
      <c r="F229" s="175"/>
      <c r="G229" s="89"/>
      <c r="H229" s="89"/>
      <c r="I229" s="89"/>
      <c r="J229" s="89"/>
      <c r="K229" s="89"/>
      <c r="L229" s="89"/>
      <c r="M229" s="16"/>
      <c r="N229" s="189"/>
    </row>
    <row r="230" spans="1:14">
      <c r="A230" s="212"/>
      <c r="B230" s="18" t="s">
        <v>29</v>
      </c>
      <c r="C230" s="89"/>
      <c r="D230" s="89"/>
      <c r="E230" s="89"/>
      <c r="F230" s="175"/>
      <c r="G230" s="89"/>
      <c r="H230" s="89"/>
      <c r="I230" s="89"/>
      <c r="J230" s="89"/>
      <c r="K230" s="89"/>
      <c r="L230" s="89"/>
      <c r="M230" s="16"/>
      <c r="N230" s="189"/>
    </row>
    <row r="231" spans="1:14">
      <c r="A231" s="212"/>
      <c r="B231" s="18" t="s">
        <v>30</v>
      </c>
      <c r="C231" s="89"/>
      <c r="D231" s="89"/>
      <c r="E231" s="89"/>
      <c r="F231" s="175"/>
      <c r="G231" s="89"/>
      <c r="H231" s="89"/>
      <c r="I231" s="89"/>
      <c r="J231" s="89"/>
      <c r="K231" s="89"/>
      <c r="L231" s="89"/>
      <c r="M231" s="16"/>
      <c r="N231" s="189"/>
    </row>
    <row r="232" spans="1:14" ht="14.25" thickBot="1">
      <c r="A232" s="213"/>
      <c r="B232" s="19" t="s">
        <v>31</v>
      </c>
      <c r="C232" s="20">
        <f t="shared" ref="C232:L232" si="44">C220+C222+C223+C224+C225+C226+C227+C228</f>
        <v>7.3000000000000007</v>
      </c>
      <c r="D232" s="20">
        <f>D220+D222+D223+D224+D225+D226+D227+D228</f>
        <v>7.3000000000000007</v>
      </c>
      <c r="E232" s="20">
        <f t="shared" si="44"/>
        <v>10.94</v>
      </c>
      <c r="F232" s="21">
        <f>(D232-E232)/E232*100</f>
        <v>-33.272394881170008</v>
      </c>
      <c r="G232" s="20">
        <f t="shared" si="44"/>
        <v>25</v>
      </c>
      <c r="H232" s="20">
        <f t="shared" si="44"/>
        <v>2789.17</v>
      </c>
      <c r="I232" s="20">
        <f t="shared" si="44"/>
        <v>100</v>
      </c>
      <c r="J232" s="20">
        <f t="shared" si="44"/>
        <v>22.42</v>
      </c>
      <c r="K232" s="20">
        <f t="shared" si="44"/>
        <v>22.42</v>
      </c>
      <c r="L232" s="20">
        <f t="shared" si="44"/>
        <v>10.930000000000001</v>
      </c>
      <c r="M232" s="21">
        <f t="shared" ref="M232" si="45">(K232-L232)/L232*100</f>
        <v>105.1235132662397</v>
      </c>
      <c r="N232" s="190">
        <f>D232/D326*100</f>
        <v>6.8167935019949485E-2</v>
      </c>
    </row>
    <row r="233" spans="1:14" ht="14.25" thickTop="1"/>
    <row r="236" spans="1:14" s="68" customFormat="1" ht="18.75">
      <c r="A236" s="196" t="str">
        <f>A1</f>
        <v>2021年1月丹东市财产保险业务统计表</v>
      </c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</row>
    <row r="237" spans="1:14" s="68" customFormat="1" ht="14.25" thickBot="1">
      <c r="B237" s="70" t="s">
        <v>0</v>
      </c>
      <c r="C237" s="69"/>
      <c r="D237" s="69"/>
      <c r="F237" s="173"/>
      <c r="G237" s="87" t="str">
        <f>G2</f>
        <v>（2021年1月）</v>
      </c>
      <c r="H237" s="69"/>
      <c r="I237" s="69"/>
      <c r="J237" s="69"/>
      <c r="K237" s="69"/>
      <c r="L237" s="70" t="s">
        <v>1</v>
      </c>
      <c r="M237" s="187"/>
      <c r="N237" s="187"/>
    </row>
    <row r="238" spans="1:14">
      <c r="A238" s="200" t="s">
        <v>45</v>
      </c>
      <c r="B238" s="71" t="s">
        <v>3</v>
      </c>
      <c r="C238" s="197" t="s">
        <v>4</v>
      </c>
      <c r="D238" s="197"/>
      <c r="E238" s="197"/>
      <c r="F238" s="198"/>
      <c r="G238" s="197" t="s">
        <v>5</v>
      </c>
      <c r="H238" s="197"/>
      <c r="I238" s="197" t="s">
        <v>6</v>
      </c>
      <c r="J238" s="197"/>
      <c r="K238" s="197"/>
      <c r="L238" s="197"/>
      <c r="M238" s="197"/>
      <c r="N238" s="203" t="s">
        <v>7</v>
      </c>
    </row>
    <row r="239" spans="1:14">
      <c r="A239" s="201"/>
      <c r="B239" s="69" t="s">
        <v>8</v>
      </c>
      <c r="C239" s="199" t="s">
        <v>9</v>
      </c>
      <c r="D239" s="199" t="s">
        <v>10</v>
      </c>
      <c r="E239" s="199" t="s">
        <v>11</v>
      </c>
      <c r="F239" s="174" t="s">
        <v>12</v>
      </c>
      <c r="G239" s="199" t="s">
        <v>13</v>
      </c>
      <c r="H239" s="199" t="s">
        <v>14</v>
      </c>
      <c r="I239" s="158" t="s">
        <v>13</v>
      </c>
      <c r="J239" s="199" t="s">
        <v>15</v>
      </c>
      <c r="K239" s="199"/>
      <c r="L239" s="199"/>
      <c r="M239" s="179" t="s">
        <v>12</v>
      </c>
      <c r="N239" s="204"/>
    </row>
    <row r="240" spans="1:14">
      <c r="A240" s="201"/>
      <c r="B240" s="72" t="s">
        <v>16</v>
      </c>
      <c r="C240" s="199"/>
      <c r="D240" s="199"/>
      <c r="E240" s="199"/>
      <c r="F240" s="174" t="s">
        <v>17</v>
      </c>
      <c r="G240" s="199"/>
      <c r="H240" s="199"/>
      <c r="I240" s="41" t="s">
        <v>18</v>
      </c>
      <c r="J240" s="158" t="s">
        <v>9</v>
      </c>
      <c r="K240" s="158" t="s">
        <v>10</v>
      </c>
      <c r="L240" s="158" t="s">
        <v>11</v>
      </c>
      <c r="M240" s="179" t="s">
        <v>17</v>
      </c>
      <c r="N240" s="188" t="s">
        <v>17</v>
      </c>
    </row>
    <row r="241" spans="1:14">
      <c r="A241" s="201"/>
      <c r="B241" s="158" t="s">
        <v>19</v>
      </c>
      <c r="C241" s="40">
        <v>35.431806999999999</v>
      </c>
      <c r="D241" s="40">
        <v>35.431806999999999</v>
      </c>
      <c r="E241" s="40">
        <v>44.515400999999997</v>
      </c>
      <c r="F241" s="175">
        <f>(D241-E241)/E241*100</f>
        <v>-20.405508646322197</v>
      </c>
      <c r="G241" s="39">
        <v>268</v>
      </c>
      <c r="H241" s="39">
        <v>19136.841499999999</v>
      </c>
      <c r="I241" s="39">
        <v>52</v>
      </c>
      <c r="J241" s="39">
        <v>36.594946</v>
      </c>
      <c r="K241" s="39">
        <v>36.594946</v>
      </c>
      <c r="L241" s="39">
        <v>27.747706000000001</v>
      </c>
      <c r="M241" s="16">
        <f>(K241-L241)/L241*100</f>
        <v>31.884581738036289</v>
      </c>
      <c r="N241" s="189">
        <f>D241/D314*100</f>
        <v>0.5451101101904845</v>
      </c>
    </row>
    <row r="242" spans="1:14">
      <c r="A242" s="201"/>
      <c r="B242" s="158" t="s">
        <v>20</v>
      </c>
      <c r="C242" s="39">
        <v>10.032373</v>
      </c>
      <c r="D242" s="39">
        <v>10.032373</v>
      </c>
      <c r="E242" s="39">
        <v>14.019729</v>
      </c>
      <c r="F242" s="175">
        <f>(D242-E242)/E242*100</f>
        <v>-28.441034773211381</v>
      </c>
      <c r="G242" s="39">
        <v>117</v>
      </c>
      <c r="H242" s="39">
        <v>2340</v>
      </c>
      <c r="I242" s="39">
        <v>21</v>
      </c>
      <c r="J242" s="39">
        <v>9.0896640000000009</v>
      </c>
      <c r="K242" s="39">
        <v>9.0896640000000009</v>
      </c>
      <c r="L242" s="39">
        <v>6.2393640000000001</v>
      </c>
      <c r="M242" s="16">
        <f>(K242-L242)/L242*100</f>
        <v>45.682540720496526</v>
      </c>
      <c r="N242" s="189">
        <f>D242/D315*100</f>
        <v>0.80652501750882832</v>
      </c>
    </row>
    <row r="243" spans="1:14">
      <c r="A243" s="201"/>
      <c r="B243" s="158" t="s">
        <v>21</v>
      </c>
      <c r="C243" s="39">
        <v>0</v>
      </c>
      <c r="D243" s="39">
        <v>0</v>
      </c>
      <c r="E243" s="39">
        <v>0</v>
      </c>
      <c r="F243" s="175" t="e">
        <f>(D243-E243)/E243*100</f>
        <v>#DIV/0!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16" t="e">
        <f>(K243-L243)/L243*100</f>
        <v>#DIV/0!</v>
      </c>
      <c r="N243" s="189">
        <f>D243/D316*100</f>
        <v>0</v>
      </c>
    </row>
    <row r="244" spans="1:14">
      <c r="A244" s="201"/>
      <c r="B244" s="158" t="s">
        <v>22</v>
      </c>
      <c r="C244" s="39">
        <v>0</v>
      </c>
      <c r="D244" s="39">
        <v>0</v>
      </c>
      <c r="E244" s="39">
        <v>0</v>
      </c>
      <c r="F244" s="175" t="e">
        <f>(D244-E244)/E244*100</f>
        <v>#DIV/0!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16"/>
      <c r="N244" s="189">
        <f>D244/D317*100</f>
        <v>0</v>
      </c>
    </row>
    <row r="245" spans="1:14">
      <c r="A245" s="201"/>
      <c r="B245" s="158" t="s">
        <v>23</v>
      </c>
      <c r="C245" s="39">
        <v>0</v>
      </c>
      <c r="D245" s="39">
        <v>0</v>
      </c>
      <c r="E245" s="39">
        <v>0</v>
      </c>
      <c r="F245" s="175"/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16"/>
      <c r="N245" s="189"/>
    </row>
    <row r="246" spans="1:14">
      <c r="A246" s="201"/>
      <c r="B246" s="158" t="s">
        <v>24</v>
      </c>
      <c r="C246" s="39">
        <v>0.84905699999999995</v>
      </c>
      <c r="D246" s="39">
        <v>0.84905699999999995</v>
      </c>
      <c r="E246" s="39">
        <v>5.2553999999999997E-2</v>
      </c>
      <c r="F246" s="175">
        <f>(D246-E246)/E246*100</f>
        <v>1515.5896791871219</v>
      </c>
      <c r="G246" s="39">
        <v>1</v>
      </c>
      <c r="H246" s="39">
        <v>100</v>
      </c>
      <c r="I246" s="39">
        <v>0</v>
      </c>
      <c r="J246" s="39">
        <v>0</v>
      </c>
      <c r="K246" s="39">
        <v>0</v>
      </c>
      <c r="L246" s="39">
        <v>0</v>
      </c>
      <c r="M246" s="16" t="e">
        <f>(K246-L246)/L246*100</f>
        <v>#DIV/0!</v>
      </c>
      <c r="N246" s="189">
        <f>D246/D319*100</f>
        <v>0.13211055490198501</v>
      </c>
    </row>
    <row r="247" spans="1:14">
      <c r="A247" s="201"/>
      <c r="B247" s="158" t="s">
        <v>25</v>
      </c>
      <c r="C247" s="41">
        <v>0</v>
      </c>
      <c r="D247" s="41">
        <v>0</v>
      </c>
      <c r="E247" s="41">
        <v>0</v>
      </c>
      <c r="F247" s="175"/>
      <c r="G247" s="41">
        <v>0</v>
      </c>
      <c r="H247" s="41">
        <v>0</v>
      </c>
      <c r="I247" s="41">
        <v>0</v>
      </c>
      <c r="J247" s="39">
        <v>0</v>
      </c>
      <c r="K247" s="41">
        <v>0</v>
      </c>
      <c r="L247" s="41">
        <v>0</v>
      </c>
      <c r="M247" s="16"/>
      <c r="N247" s="189"/>
    </row>
    <row r="248" spans="1:14">
      <c r="A248" s="201"/>
      <c r="B248" s="158" t="s">
        <v>26</v>
      </c>
      <c r="C248" s="39">
        <v>0.38760499999999998</v>
      </c>
      <c r="D248" s="39">
        <v>0.38760499999999998</v>
      </c>
      <c r="E248" s="39">
        <v>6.8734000000000003E-2</v>
      </c>
      <c r="F248" s="175">
        <f>(D248-E248)/E248*100</f>
        <v>463.92033054965509</v>
      </c>
      <c r="G248" s="39">
        <v>17</v>
      </c>
      <c r="H248" s="39">
        <v>1502.5</v>
      </c>
      <c r="I248" s="39">
        <v>3</v>
      </c>
      <c r="J248" s="39">
        <v>0.55131300000000005</v>
      </c>
      <c r="K248" s="39">
        <v>0.55131300000000005</v>
      </c>
      <c r="L248" s="39">
        <v>0</v>
      </c>
      <c r="M248" s="16" t="e">
        <f t="shared" ref="M248" si="46">(K248-L248)/L248*100</f>
        <v>#DIV/0!</v>
      </c>
      <c r="N248" s="189">
        <f>D248/D321*100</f>
        <v>4.2678029322977776E-2</v>
      </c>
    </row>
    <row r="249" spans="1:14">
      <c r="A249" s="201"/>
      <c r="B249" s="158" t="s">
        <v>27</v>
      </c>
      <c r="C249" s="39">
        <v>0</v>
      </c>
      <c r="D249" s="39">
        <v>0</v>
      </c>
      <c r="E249" s="39">
        <v>0</v>
      </c>
      <c r="F249" s="175" t="e">
        <f>(D249-E249)/E249*100</f>
        <v>#DIV/0!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16"/>
      <c r="N249" s="189">
        <f>D249/D322*100</f>
        <v>0</v>
      </c>
    </row>
    <row r="250" spans="1:14">
      <c r="A250" s="201"/>
      <c r="B250" s="18" t="s">
        <v>28</v>
      </c>
      <c r="C250" s="42">
        <v>0</v>
      </c>
      <c r="D250" s="42">
        <v>0</v>
      </c>
      <c r="E250" s="42">
        <v>0</v>
      </c>
      <c r="F250" s="175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16"/>
      <c r="N250" s="189"/>
    </row>
    <row r="251" spans="1:14">
      <c r="A251" s="201"/>
      <c r="B251" s="18" t="s">
        <v>29</v>
      </c>
      <c r="C251" s="42">
        <v>0</v>
      </c>
      <c r="D251" s="42">
        <v>0</v>
      </c>
      <c r="E251" s="42">
        <v>0</v>
      </c>
      <c r="F251" s="175" t="e">
        <f>(D251-E251)/E251*100</f>
        <v>#DIV/0!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16"/>
      <c r="N251" s="189">
        <f>D251/D324*100</f>
        <v>0</v>
      </c>
    </row>
    <row r="252" spans="1:14">
      <c r="A252" s="201"/>
      <c r="B252" s="18" t="s">
        <v>30</v>
      </c>
      <c r="C252" s="42">
        <v>0</v>
      </c>
      <c r="D252" s="42">
        <v>0</v>
      </c>
      <c r="E252" s="42">
        <v>0</v>
      </c>
      <c r="F252" s="175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16"/>
      <c r="N252" s="189"/>
    </row>
    <row r="253" spans="1:14" ht="14.25" thickBot="1">
      <c r="A253" s="202"/>
      <c r="B253" s="19" t="s">
        <v>31</v>
      </c>
      <c r="C253" s="20">
        <f t="shared" ref="C253:L253" si="47">C241+C243+C244+C245+C246+C247+C248+C249</f>
        <v>36.668469000000002</v>
      </c>
      <c r="D253" s="20">
        <f t="shared" si="47"/>
        <v>36.668469000000002</v>
      </c>
      <c r="E253" s="20">
        <f>E241+E243+E244+E245+E246+E247+E248+E249</f>
        <v>44.636688999999997</v>
      </c>
      <c r="F253" s="176">
        <f>(D253-E253)/E253*100</f>
        <v>-17.851279246988941</v>
      </c>
      <c r="G253" s="20">
        <f t="shared" si="47"/>
        <v>286</v>
      </c>
      <c r="H253" s="20">
        <f t="shared" si="47"/>
        <v>20739.341499999999</v>
      </c>
      <c r="I253" s="20">
        <f t="shared" si="47"/>
        <v>55</v>
      </c>
      <c r="J253" s="20">
        <f t="shared" si="47"/>
        <v>37.146259000000001</v>
      </c>
      <c r="K253" s="20">
        <f t="shared" si="47"/>
        <v>37.146259000000001</v>
      </c>
      <c r="L253" s="20">
        <f t="shared" si="47"/>
        <v>27.747706000000001</v>
      </c>
      <c r="M253" s="21">
        <f t="shared" ref="M253:M259" si="48">(K253-L253)/L253*100</f>
        <v>33.87145950011147</v>
      </c>
      <c r="N253" s="190">
        <f>D253/D326*100</f>
        <v>0.3424128509689085</v>
      </c>
    </row>
    <row r="254" spans="1:14" ht="14.25" thickTop="1">
      <c r="A254" s="214" t="s">
        <v>46</v>
      </c>
      <c r="B254" s="158" t="s">
        <v>19</v>
      </c>
      <c r="C254" s="152">
        <v>78.314999999999998</v>
      </c>
      <c r="D254" s="152">
        <v>78.314999999999998</v>
      </c>
      <c r="E254" s="152">
        <v>100.5476</v>
      </c>
      <c r="F254" s="175">
        <f>(D254-E254)/E254*100</f>
        <v>-22.11151733109493</v>
      </c>
      <c r="G254" s="147">
        <v>491</v>
      </c>
      <c r="H254" s="148">
        <v>41054.791400000002</v>
      </c>
      <c r="I254" s="146">
        <v>107</v>
      </c>
      <c r="J254" s="146">
        <v>58.858199999999997</v>
      </c>
      <c r="K254" s="146">
        <v>58.858199999999997</v>
      </c>
      <c r="L254" s="146">
        <v>119.5159</v>
      </c>
      <c r="M254" s="16">
        <f t="shared" si="48"/>
        <v>-50.752828703126532</v>
      </c>
      <c r="N254" s="189">
        <f>D254/D314*100</f>
        <v>1.204858060994964</v>
      </c>
    </row>
    <row r="255" spans="1:14">
      <c r="A255" s="212"/>
      <c r="B255" s="158" t="s">
        <v>20</v>
      </c>
      <c r="C255" s="146">
        <v>17.864100000000001</v>
      </c>
      <c r="D255" s="146">
        <v>17.864100000000001</v>
      </c>
      <c r="E255" s="146">
        <v>11.318099999999999</v>
      </c>
      <c r="F255" s="175">
        <f>(D255-E255)/E255*100</f>
        <v>57.836562673947057</v>
      </c>
      <c r="G255" s="149">
        <v>237</v>
      </c>
      <c r="H255" s="150">
        <v>4740</v>
      </c>
      <c r="I255" s="146">
        <v>33</v>
      </c>
      <c r="J255" s="146">
        <v>12.0473</v>
      </c>
      <c r="K255" s="146">
        <v>12.0473</v>
      </c>
      <c r="L255" s="146">
        <v>29.619199999999999</v>
      </c>
      <c r="M255" s="16">
        <f t="shared" si="48"/>
        <v>-59.326045267934312</v>
      </c>
      <c r="N255" s="189">
        <f>D255/D315*100</f>
        <v>1.4361351561868225</v>
      </c>
    </row>
    <row r="256" spans="1:14">
      <c r="A256" s="212"/>
      <c r="B256" s="158" t="s">
        <v>21</v>
      </c>
      <c r="C256" s="146">
        <v>27.796500000000002</v>
      </c>
      <c r="D256" s="146">
        <v>27.796500000000002</v>
      </c>
      <c r="E256" s="146">
        <v>20.255099999999999</v>
      </c>
      <c r="F256" s="175">
        <f>(D256-E256)/E256*100</f>
        <v>37.232104507013062</v>
      </c>
      <c r="G256" s="146">
        <v>4</v>
      </c>
      <c r="H256" s="28">
        <v>28642.032800000001</v>
      </c>
      <c r="I256" s="146">
        <v>0</v>
      </c>
      <c r="J256" s="146">
        <v>9.4799999999999995E-2</v>
      </c>
      <c r="K256" s="146">
        <v>9.4799999999999995E-2</v>
      </c>
      <c r="L256" s="146">
        <v>2.3755000000000002</v>
      </c>
      <c r="M256" s="16">
        <f t="shared" si="48"/>
        <v>-96.009261208166706</v>
      </c>
      <c r="N256" s="189">
        <f>D256/D316*100</f>
        <v>2.0717223193908216</v>
      </c>
    </row>
    <row r="257" spans="1:14">
      <c r="A257" s="212"/>
      <c r="B257" s="158" t="s">
        <v>22</v>
      </c>
      <c r="C257" s="146">
        <v>0.28620000000000001</v>
      </c>
      <c r="D257" s="146">
        <v>0.28620000000000001</v>
      </c>
      <c r="E257" s="146">
        <v>0.11260000000000001</v>
      </c>
      <c r="F257" s="175">
        <f>(D257-E257)/E257*100</f>
        <v>154.17406749555951</v>
      </c>
      <c r="G257" s="146">
        <v>111</v>
      </c>
      <c r="H257" s="146">
        <v>1532</v>
      </c>
      <c r="I257" s="146">
        <v>1</v>
      </c>
      <c r="J257" s="146">
        <v>0.4</v>
      </c>
      <c r="K257" s="146">
        <v>0.4</v>
      </c>
      <c r="L257" s="146">
        <v>0</v>
      </c>
      <c r="M257" s="16" t="e">
        <f t="shared" si="48"/>
        <v>#DIV/0!</v>
      </c>
      <c r="N257" s="189">
        <f>D257/D317*100</f>
        <v>0.17808345687691671</v>
      </c>
    </row>
    <row r="258" spans="1:14">
      <c r="A258" s="212"/>
      <c r="B258" s="158" t="s">
        <v>23</v>
      </c>
      <c r="C258" s="146">
        <v>0</v>
      </c>
      <c r="D258" s="146">
        <v>0</v>
      </c>
      <c r="E258" s="146">
        <v>0</v>
      </c>
      <c r="F258" s="175"/>
      <c r="G258" s="146">
        <v>0</v>
      </c>
      <c r="H258" s="146">
        <v>0</v>
      </c>
      <c r="I258" s="146">
        <v>0</v>
      </c>
      <c r="J258" s="146">
        <v>0</v>
      </c>
      <c r="K258" s="146">
        <v>0</v>
      </c>
      <c r="L258" s="146">
        <v>0</v>
      </c>
      <c r="M258" s="16" t="e">
        <f t="shared" si="48"/>
        <v>#DIV/0!</v>
      </c>
      <c r="N258" s="189"/>
    </row>
    <row r="259" spans="1:14">
      <c r="A259" s="212"/>
      <c r="B259" s="158" t="s">
        <v>24</v>
      </c>
      <c r="C259" s="146">
        <v>2.9188999999999998</v>
      </c>
      <c r="D259" s="146">
        <v>2.9188999999999998</v>
      </c>
      <c r="E259" s="146">
        <v>1.3231999999999999</v>
      </c>
      <c r="F259" s="175">
        <f>(D259-E259)/E259*100</f>
        <v>120.59401451027811</v>
      </c>
      <c r="G259" s="146">
        <v>2</v>
      </c>
      <c r="H259" s="146">
        <v>3216.85</v>
      </c>
      <c r="I259" s="146">
        <v>4</v>
      </c>
      <c r="J259" s="146">
        <v>0.41</v>
      </c>
      <c r="K259" s="146">
        <v>0.41</v>
      </c>
      <c r="L259" s="146">
        <v>0</v>
      </c>
      <c r="M259" s="16" t="e">
        <f t="shared" si="48"/>
        <v>#DIV/0!</v>
      </c>
      <c r="N259" s="189">
        <f>D259/D319*100</f>
        <v>0.45417150874841622</v>
      </c>
    </row>
    <row r="260" spans="1:14">
      <c r="A260" s="212"/>
      <c r="B260" s="158" t="s">
        <v>25</v>
      </c>
      <c r="C260" s="146"/>
      <c r="D260" s="146"/>
      <c r="E260" s="146"/>
      <c r="F260" s="175"/>
      <c r="G260" s="146"/>
      <c r="H260" s="146"/>
      <c r="I260" s="146"/>
      <c r="J260" s="146"/>
      <c r="K260" s="146"/>
      <c r="L260" s="146"/>
      <c r="M260" s="16"/>
      <c r="N260" s="189"/>
    </row>
    <row r="261" spans="1:14">
      <c r="A261" s="212"/>
      <c r="B261" s="158" t="s">
        <v>26</v>
      </c>
      <c r="C261" s="146">
        <v>4.5279999999999996</v>
      </c>
      <c r="D261" s="146">
        <v>4.5279999999999996</v>
      </c>
      <c r="E261" s="146">
        <v>7.4443000000000001</v>
      </c>
      <c r="F261" s="175">
        <f>(D261-E261)/E261*100</f>
        <v>-39.17493921523851</v>
      </c>
      <c r="G261" s="146">
        <v>328</v>
      </c>
      <c r="H261" s="146">
        <v>14043.9</v>
      </c>
      <c r="I261" s="146">
        <v>2</v>
      </c>
      <c r="J261" s="146"/>
      <c r="K261" s="146"/>
      <c r="L261" s="146">
        <v>5.7299999999999997E-2</v>
      </c>
      <c r="M261" s="16">
        <f>(K261-L261)/L261*100</f>
        <v>-100</v>
      </c>
      <c r="N261" s="189">
        <f>D261/D321*100</f>
        <v>0.49856456127873316</v>
      </c>
    </row>
    <row r="262" spans="1:14">
      <c r="A262" s="212"/>
      <c r="B262" s="158" t="s">
        <v>27</v>
      </c>
      <c r="C262" s="37">
        <v>0</v>
      </c>
      <c r="D262" s="37">
        <v>0</v>
      </c>
      <c r="E262" s="35">
        <v>0</v>
      </c>
      <c r="F262" s="175"/>
      <c r="G262" s="146">
        <v>0</v>
      </c>
      <c r="H262" s="151">
        <v>0</v>
      </c>
      <c r="I262" s="146">
        <v>0</v>
      </c>
      <c r="J262" s="146">
        <v>0</v>
      </c>
      <c r="K262" s="146">
        <v>0</v>
      </c>
      <c r="L262" s="146">
        <v>0</v>
      </c>
      <c r="M262" s="16"/>
      <c r="N262" s="189"/>
    </row>
    <row r="263" spans="1:14">
      <c r="A263" s="212"/>
      <c r="B263" s="18" t="s">
        <v>28</v>
      </c>
      <c r="C263" s="42"/>
      <c r="D263" s="42"/>
      <c r="E263" s="42"/>
      <c r="F263" s="175"/>
      <c r="G263" s="49"/>
      <c r="H263" s="49"/>
      <c r="I263" s="49"/>
      <c r="J263" s="49"/>
      <c r="K263" s="49"/>
      <c r="L263" s="49"/>
      <c r="M263" s="16"/>
      <c r="N263" s="189"/>
    </row>
    <row r="264" spans="1:14">
      <c r="A264" s="212"/>
      <c r="B264" s="18" t="s">
        <v>29</v>
      </c>
      <c r="C264" s="49">
        <v>0</v>
      </c>
      <c r="D264" s="49">
        <v>0</v>
      </c>
      <c r="E264" s="49">
        <v>0</v>
      </c>
      <c r="F264" s="175"/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16"/>
      <c r="N264" s="189"/>
    </row>
    <row r="265" spans="1:14">
      <c r="A265" s="212"/>
      <c r="B265" s="18" t="s">
        <v>30</v>
      </c>
      <c r="C265" s="49"/>
      <c r="D265" s="49"/>
      <c r="E265" s="49"/>
      <c r="F265" s="175"/>
      <c r="G265" s="49"/>
      <c r="H265" s="49"/>
      <c r="I265" s="49"/>
      <c r="J265" s="49"/>
      <c r="K265" s="49"/>
      <c r="L265" s="49"/>
      <c r="M265" s="16"/>
      <c r="N265" s="189"/>
    </row>
    <row r="266" spans="1:14" ht="14.25" thickBot="1">
      <c r="A266" s="213"/>
      <c r="B266" s="19" t="s">
        <v>31</v>
      </c>
      <c r="C266" s="20">
        <f t="shared" ref="C266:L266" si="49">C254+C256+C257+C258+C259+C260+C261+C262</f>
        <v>113.8446</v>
      </c>
      <c r="D266" s="20">
        <f t="shared" si="49"/>
        <v>113.8446</v>
      </c>
      <c r="E266" s="20">
        <f t="shared" si="49"/>
        <v>129.68280000000001</v>
      </c>
      <c r="F266" s="176">
        <f>(D266-E266)/E266*100</f>
        <v>-12.213030563806466</v>
      </c>
      <c r="G266" s="20">
        <f t="shared" si="49"/>
        <v>936</v>
      </c>
      <c r="H266" s="20">
        <f>H254+H256+H257+H258+H259+H260+H261+H262</f>
        <v>88489.574200000003</v>
      </c>
      <c r="I266" s="20">
        <f t="shared" si="49"/>
        <v>114</v>
      </c>
      <c r="J266" s="20">
        <f t="shared" si="49"/>
        <v>59.762999999999991</v>
      </c>
      <c r="K266" s="20">
        <f t="shared" si="49"/>
        <v>59.762999999999991</v>
      </c>
      <c r="L266" s="20">
        <f t="shared" si="49"/>
        <v>121.9487</v>
      </c>
      <c r="M266" s="21">
        <f>(K266-L266)/L266*100</f>
        <v>-50.993327522146615</v>
      </c>
      <c r="N266" s="190">
        <f>D266/D326*100</f>
        <v>1.0630892185167318</v>
      </c>
    </row>
    <row r="267" spans="1:14" ht="14.25" thickTop="1">
      <c r="A267" s="214" t="s">
        <v>47</v>
      </c>
      <c r="B267" s="158" t="s">
        <v>19</v>
      </c>
      <c r="C267" s="85">
        <v>36.28</v>
      </c>
      <c r="D267" s="85">
        <v>36.28</v>
      </c>
      <c r="E267" s="85">
        <v>80.959999999999994</v>
      </c>
      <c r="F267" s="16">
        <f>(D267-E267)/E267*100</f>
        <v>-55.187747035573118</v>
      </c>
      <c r="G267" s="86">
        <v>311</v>
      </c>
      <c r="H267" s="86">
        <v>34101.19</v>
      </c>
      <c r="I267" s="86">
        <v>59</v>
      </c>
      <c r="J267" s="86">
        <v>19.23</v>
      </c>
      <c r="K267" s="86">
        <v>19.23</v>
      </c>
      <c r="L267" s="86">
        <v>93</v>
      </c>
      <c r="M267" s="16">
        <f>(K267-L267)/L267*100</f>
        <v>-79.322580645161295</v>
      </c>
      <c r="N267" s="189">
        <f t="shared" ref="N267:N272" si="50">D267/D314*100</f>
        <v>0.55815936222814655</v>
      </c>
    </row>
    <row r="268" spans="1:14">
      <c r="A268" s="212"/>
      <c r="B268" s="158" t="s">
        <v>20</v>
      </c>
      <c r="C268" s="86">
        <v>1.93</v>
      </c>
      <c r="D268" s="86">
        <v>1.93</v>
      </c>
      <c r="E268" s="86">
        <v>12.92</v>
      </c>
      <c r="F268" s="16">
        <f>(D268-E268)/E268*100</f>
        <v>-85.061919504643967</v>
      </c>
      <c r="G268" s="86">
        <v>17</v>
      </c>
      <c r="H268" s="86">
        <v>340</v>
      </c>
      <c r="I268" s="86">
        <v>8</v>
      </c>
      <c r="J268" s="86">
        <v>1.1399999999999999</v>
      </c>
      <c r="K268" s="86">
        <v>1.1399999999999999</v>
      </c>
      <c r="L268" s="86">
        <v>26.13</v>
      </c>
      <c r="M268" s="16">
        <f t="shared" ref="M268:M272" si="51">(K268-L268)/L268*100</f>
        <v>-95.637198622273246</v>
      </c>
      <c r="N268" s="189">
        <f t="shared" si="50"/>
        <v>0.15515703849847276</v>
      </c>
    </row>
    <row r="269" spans="1:14">
      <c r="A269" s="212"/>
      <c r="B269" s="158" t="s">
        <v>21</v>
      </c>
      <c r="C269" s="86"/>
      <c r="D269" s="86"/>
      <c r="E269" s="86">
        <v>5.08</v>
      </c>
      <c r="F269" s="16">
        <f>(D269-E269)/E269*100</f>
        <v>-100</v>
      </c>
      <c r="G269" s="86"/>
      <c r="H269" s="86"/>
      <c r="I269" s="86"/>
      <c r="J269" s="86"/>
      <c r="K269" s="86"/>
      <c r="L269" s="86"/>
      <c r="M269" s="16" t="e">
        <f t="shared" si="51"/>
        <v>#DIV/0!</v>
      </c>
      <c r="N269" s="189">
        <f t="shared" si="50"/>
        <v>0</v>
      </c>
    </row>
    <row r="270" spans="1:14">
      <c r="A270" s="212"/>
      <c r="B270" s="158" t="s">
        <v>22</v>
      </c>
      <c r="C270" s="86"/>
      <c r="D270" s="86"/>
      <c r="E270" s="86"/>
      <c r="F270" s="16"/>
      <c r="G270" s="86"/>
      <c r="H270" s="86"/>
      <c r="I270" s="86"/>
      <c r="J270" s="86"/>
      <c r="K270" s="86"/>
      <c r="L270" s="86"/>
      <c r="M270" s="16"/>
      <c r="N270" s="189">
        <f t="shared" si="50"/>
        <v>0</v>
      </c>
    </row>
    <row r="271" spans="1:14">
      <c r="A271" s="212"/>
      <c r="B271" s="158" t="s">
        <v>23</v>
      </c>
      <c r="C271" s="86"/>
      <c r="D271" s="86"/>
      <c r="E271" s="86"/>
      <c r="F271" s="16"/>
      <c r="G271" s="86"/>
      <c r="H271" s="86"/>
      <c r="I271" s="86"/>
      <c r="J271" s="86"/>
      <c r="K271" s="86"/>
      <c r="L271" s="86"/>
      <c r="M271" s="16"/>
      <c r="N271" s="189">
        <f t="shared" si="50"/>
        <v>0</v>
      </c>
    </row>
    <row r="272" spans="1:14">
      <c r="A272" s="212"/>
      <c r="B272" s="158" t="s">
        <v>24</v>
      </c>
      <c r="C272" s="86">
        <v>-0.06</v>
      </c>
      <c r="D272" s="86">
        <v>-0.06</v>
      </c>
      <c r="E272" s="86">
        <v>1.1200000000000001</v>
      </c>
      <c r="F272" s="16">
        <f>(D272-E272)/E272*100</f>
        <v>-105.35714285714286</v>
      </c>
      <c r="G272" s="86"/>
      <c r="H272" s="86"/>
      <c r="I272" s="86">
        <v>1</v>
      </c>
      <c r="J272" s="86">
        <v>1.35</v>
      </c>
      <c r="K272" s="86">
        <v>1.35</v>
      </c>
      <c r="L272" s="86">
        <v>16.57</v>
      </c>
      <c r="M272" s="16">
        <f t="shared" si="51"/>
        <v>-91.852745926372975</v>
      </c>
      <c r="N272" s="189">
        <f t="shared" si="50"/>
        <v>-9.3358081896964523E-3</v>
      </c>
    </row>
    <row r="273" spans="1:14">
      <c r="A273" s="212"/>
      <c r="B273" s="158" t="s">
        <v>25</v>
      </c>
      <c r="C273" s="88"/>
      <c r="D273" s="88"/>
      <c r="E273" s="88"/>
      <c r="F273" s="16"/>
      <c r="G273" s="88"/>
      <c r="H273" s="88"/>
      <c r="I273" s="88"/>
      <c r="J273" s="88"/>
      <c r="K273" s="88"/>
      <c r="L273" s="88"/>
      <c r="M273" s="16"/>
      <c r="N273" s="189"/>
    </row>
    <row r="274" spans="1:14">
      <c r="A274" s="212"/>
      <c r="B274" s="158" t="s">
        <v>26</v>
      </c>
      <c r="C274" s="86">
        <v>4.6500000000000004</v>
      </c>
      <c r="D274" s="86">
        <v>4.6500000000000004</v>
      </c>
      <c r="E274" s="86">
        <v>4.84</v>
      </c>
      <c r="F274" s="16">
        <f>(D274-E274)/E274*100</f>
        <v>-3.9256198347107336</v>
      </c>
      <c r="G274" s="86">
        <v>34</v>
      </c>
      <c r="H274" s="86">
        <v>5479.44</v>
      </c>
      <c r="I274" s="86">
        <v>2</v>
      </c>
      <c r="J274" s="86">
        <v>1.06</v>
      </c>
      <c r="K274" s="86">
        <v>1.06</v>
      </c>
      <c r="L274" s="86">
        <v>0.01</v>
      </c>
      <c r="M274" s="16">
        <f>(K274-L274)/L274*100</f>
        <v>10500</v>
      </c>
      <c r="N274" s="189">
        <f>D274/D321*100</f>
        <v>0.51199761703756841</v>
      </c>
    </row>
    <row r="275" spans="1:14">
      <c r="A275" s="212"/>
      <c r="B275" s="158" t="s">
        <v>27</v>
      </c>
      <c r="C275" s="86"/>
      <c r="D275" s="86"/>
      <c r="E275" s="86"/>
      <c r="F275" s="16"/>
      <c r="G275" s="86"/>
      <c r="H275" s="86"/>
      <c r="I275" s="86"/>
      <c r="J275" s="86"/>
      <c r="K275" s="86"/>
      <c r="L275" s="86"/>
      <c r="M275" s="16"/>
      <c r="N275" s="189"/>
    </row>
    <row r="276" spans="1:14">
      <c r="A276" s="212"/>
      <c r="B276" s="18" t="s">
        <v>28</v>
      </c>
      <c r="C276" s="89"/>
      <c r="D276" s="89"/>
      <c r="E276" s="89"/>
      <c r="F276" s="16"/>
      <c r="G276" s="89"/>
      <c r="H276" s="89"/>
      <c r="I276" s="89"/>
      <c r="J276" s="89"/>
      <c r="K276" s="89"/>
      <c r="L276" s="89"/>
      <c r="M276" s="16"/>
      <c r="N276" s="189"/>
    </row>
    <row r="277" spans="1:14">
      <c r="A277" s="212"/>
      <c r="B277" s="18" t="s">
        <v>29</v>
      </c>
      <c r="C277" s="89"/>
      <c r="D277" s="89"/>
      <c r="E277" s="89"/>
      <c r="F277" s="16"/>
      <c r="G277" s="89"/>
      <c r="H277" s="89"/>
      <c r="I277" s="89"/>
      <c r="J277" s="89"/>
      <c r="K277" s="89"/>
      <c r="L277" s="89"/>
      <c r="M277" s="16"/>
      <c r="N277" s="189"/>
    </row>
    <row r="278" spans="1:14">
      <c r="A278" s="212"/>
      <c r="B278" s="18" t="s">
        <v>30</v>
      </c>
      <c r="C278" s="89"/>
      <c r="D278" s="89"/>
      <c r="E278" s="89"/>
      <c r="F278" s="16"/>
      <c r="G278" s="89"/>
      <c r="H278" s="89"/>
      <c r="I278" s="89"/>
      <c r="J278" s="89"/>
      <c r="K278" s="89"/>
      <c r="L278" s="89"/>
      <c r="M278" s="16"/>
      <c r="N278" s="189"/>
    </row>
    <row r="279" spans="1:14" ht="14.25" thickBot="1">
      <c r="A279" s="213"/>
      <c r="B279" s="19" t="s">
        <v>31</v>
      </c>
      <c r="C279" s="20">
        <f>C267+C269+C270+C271+C272+C273+C274+C275</f>
        <v>40.869999999999997</v>
      </c>
      <c r="D279" s="20">
        <f t="shared" ref="D279:L279" si="52">D267+D269+D270+D271+D272+D273+D274+D275</f>
        <v>40.869999999999997</v>
      </c>
      <c r="E279" s="20">
        <f t="shared" si="52"/>
        <v>92</v>
      </c>
      <c r="F279" s="21">
        <f>(D279-E279)/E279*100</f>
        <v>-55.576086956521742</v>
      </c>
      <c r="G279" s="20">
        <f t="shared" si="52"/>
        <v>345</v>
      </c>
      <c r="H279" s="20">
        <f t="shared" si="52"/>
        <v>39580.630000000005</v>
      </c>
      <c r="I279" s="20">
        <f t="shared" si="52"/>
        <v>62</v>
      </c>
      <c r="J279" s="20">
        <f t="shared" si="52"/>
        <v>21.64</v>
      </c>
      <c r="K279" s="20">
        <f t="shared" si="52"/>
        <v>21.64</v>
      </c>
      <c r="L279" s="20">
        <f t="shared" si="52"/>
        <v>109.58</v>
      </c>
      <c r="M279" s="21">
        <f t="shared" ref="M279" si="53">(K279-L279)/L279*100</f>
        <v>-80.251870779339299</v>
      </c>
      <c r="N279" s="190">
        <f>D279/D326*100</f>
        <v>0.38164705537881299</v>
      </c>
    </row>
    <row r="280" spans="1:14" ht="14.25" thickTop="1">
      <c r="A280" s="78"/>
      <c r="B280" s="79"/>
      <c r="C280" s="80"/>
      <c r="D280" s="80"/>
      <c r="E280" s="80"/>
      <c r="F280" s="183"/>
      <c r="G280" s="80"/>
      <c r="H280" s="80"/>
      <c r="I280" s="80"/>
      <c r="J280" s="80"/>
      <c r="K280" s="80"/>
      <c r="L280" s="80"/>
      <c r="M280" s="183"/>
      <c r="N280" s="173"/>
    </row>
    <row r="281" spans="1:14">
      <c r="A281" s="100"/>
      <c r="B281" s="100"/>
      <c r="C281" s="100"/>
      <c r="D281" s="100"/>
      <c r="E281" s="100"/>
      <c r="F281" s="184"/>
      <c r="G281" s="100"/>
      <c r="H281" s="100"/>
      <c r="I281" s="100"/>
      <c r="J281" s="100"/>
      <c r="K281" s="100"/>
      <c r="L281" s="100"/>
      <c r="M281" s="184"/>
      <c r="N281" s="184"/>
    </row>
    <row r="282" spans="1:14">
      <c r="A282" s="100"/>
      <c r="B282" s="100"/>
      <c r="C282" s="100"/>
      <c r="D282" s="100"/>
      <c r="E282" s="100"/>
      <c r="F282" s="184"/>
      <c r="G282" s="100"/>
      <c r="H282" s="100"/>
      <c r="I282" s="100"/>
      <c r="J282" s="100"/>
      <c r="K282" s="100"/>
      <c r="L282" s="100"/>
      <c r="M282" s="184"/>
      <c r="N282" s="184"/>
    </row>
    <row r="283" spans="1:14" ht="18.75">
      <c r="A283" s="196" t="str">
        <f>A1</f>
        <v>2021年1月丹东市财产保险业务统计表</v>
      </c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</row>
    <row r="284" spans="1:14" ht="14.25" thickBot="1">
      <c r="A284" s="68"/>
      <c r="B284" s="70" t="s">
        <v>0</v>
      </c>
      <c r="C284" s="69"/>
      <c r="D284" s="69"/>
      <c r="E284" s="68"/>
      <c r="F284" s="173"/>
      <c r="G284" s="87" t="str">
        <f>G2</f>
        <v>（2021年1月）</v>
      </c>
      <c r="H284" s="69"/>
      <c r="I284" s="69"/>
      <c r="J284" s="69"/>
      <c r="K284" s="69"/>
      <c r="L284" s="70" t="s">
        <v>1</v>
      </c>
      <c r="M284" s="187"/>
      <c r="N284" s="187"/>
    </row>
    <row r="285" spans="1:14">
      <c r="A285" s="211" t="s">
        <v>95</v>
      </c>
      <c r="B285" s="71" t="s">
        <v>3</v>
      </c>
      <c r="C285" s="197" t="s">
        <v>4</v>
      </c>
      <c r="D285" s="197"/>
      <c r="E285" s="197"/>
      <c r="F285" s="198"/>
      <c r="G285" s="197" t="s">
        <v>5</v>
      </c>
      <c r="H285" s="197"/>
      <c r="I285" s="197" t="s">
        <v>6</v>
      </c>
      <c r="J285" s="197"/>
      <c r="K285" s="197"/>
      <c r="L285" s="197"/>
      <c r="M285" s="197"/>
      <c r="N285" s="203" t="s">
        <v>7</v>
      </c>
    </row>
    <row r="286" spans="1:14">
      <c r="A286" s="212"/>
      <c r="B286" s="69" t="s">
        <v>8</v>
      </c>
      <c r="C286" s="199" t="s">
        <v>9</v>
      </c>
      <c r="D286" s="199" t="s">
        <v>10</v>
      </c>
      <c r="E286" s="199" t="s">
        <v>11</v>
      </c>
      <c r="F286" s="174" t="s">
        <v>12</v>
      </c>
      <c r="G286" s="199" t="s">
        <v>13</v>
      </c>
      <c r="H286" s="199" t="s">
        <v>14</v>
      </c>
      <c r="I286" s="158" t="s">
        <v>13</v>
      </c>
      <c r="J286" s="199" t="s">
        <v>15</v>
      </c>
      <c r="K286" s="199"/>
      <c r="L286" s="199"/>
      <c r="M286" s="179" t="s">
        <v>12</v>
      </c>
      <c r="N286" s="204"/>
    </row>
    <row r="287" spans="1:14">
      <c r="A287" s="212"/>
      <c r="B287" s="72" t="s">
        <v>16</v>
      </c>
      <c r="C287" s="199"/>
      <c r="D287" s="199"/>
      <c r="E287" s="199"/>
      <c r="F287" s="174" t="s">
        <v>17</v>
      </c>
      <c r="G287" s="199"/>
      <c r="H287" s="199"/>
      <c r="I287" s="41" t="s">
        <v>18</v>
      </c>
      <c r="J287" s="158" t="s">
        <v>9</v>
      </c>
      <c r="K287" s="158" t="s">
        <v>10</v>
      </c>
      <c r="L287" s="158" t="s">
        <v>11</v>
      </c>
      <c r="M287" s="179" t="s">
        <v>17</v>
      </c>
      <c r="N287" s="188" t="s">
        <v>17</v>
      </c>
    </row>
    <row r="288" spans="1:14">
      <c r="A288" s="212"/>
      <c r="B288" s="158" t="s">
        <v>19</v>
      </c>
      <c r="C288" s="23">
        <v>6.62</v>
      </c>
      <c r="D288" s="23">
        <v>6.62</v>
      </c>
      <c r="E288" s="23">
        <v>31.1</v>
      </c>
      <c r="F288" s="16">
        <f>(D288-E288)/E288*100</f>
        <v>-78.713826366559488</v>
      </c>
      <c r="G288" s="24">
        <v>63</v>
      </c>
      <c r="H288" s="24">
        <v>4623.22</v>
      </c>
      <c r="I288" s="24">
        <v>21</v>
      </c>
      <c r="J288" s="24">
        <v>11.37</v>
      </c>
      <c r="K288" s="24">
        <v>11</v>
      </c>
      <c r="L288" s="24">
        <v>19.329999999999998</v>
      </c>
      <c r="M288" s="16">
        <f>(K288-L288)/L288*100</f>
        <v>-43.093636833936884</v>
      </c>
      <c r="N288" s="189">
        <f>D288/D314*100</f>
        <v>0.10184716036246776</v>
      </c>
    </row>
    <row r="289" spans="1:14">
      <c r="A289" s="212"/>
      <c r="B289" s="158" t="s">
        <v>20</v>
      </c>
      <c r="C289" s="24">
        <v>0</v>
      </c>
      <c r="D289" s="24">
        <v>0</v>
      </c>
      <c r="E289" s="24">
        <v>0.12</v>
      </c>
      <c r="F289" s="16">
        <f>(D289-E289)/E289*100</f>
        <v>-100</v>
      </c>
      <c r="G289" s="24"/>
      <c r="H289" s="24"/>
      <c r="I289" s="24"/>
      <c r="J289" s="24">
        <v>0</v>
      </c>
      <c r="K289" s="24"/>
      <c r="L289" s="24"/>
      <c r="M289" s="16" t="e">
        <f>(K289-L289)/L289*100</f>
        <v>#DIV/0!</v>
      </c>
      <c r="N289" s="189">
        <f>D289/D315*100</f>
        <v>0</v>
      </c>
    </row>
    <row r="290" spans="1:14">
      <c r="A290" s="212"/>
      <c r="B290" s="158" t="s">
        <v>21</v>
      </c>
      <c r="C290" s="24">
        <v>6.62</v>
      </c>
      <c r="D290" s="24">
        <v>6.62</v>
      </c>
      <c r="E290" s="24"/>
      <c r="F290" s="16" t="e">
        <f>(D290-E290)/E290*100</f>
        <v>#DIV/0!</v>
      </c>
      <c r="G290" s="24">
        <v>1</v>
      </c>
      <c r="H290" s="24">
        <v>0</v>
      </c>
      <c r="I290" s="24"/>
      <c r="J290" s="24"/>
      <c r="K290" s="24"/>
      <c r="L290" s="24"/>
      <c r="M290" s="16"/>
      <c r="N290" s="189">
        <f>D290/D316*100</f>
        <v>0.49340031134737244</v>
      </c>
    </row>
    <row r="291" spans="1:14">
      <c r="A291" s="212"/>
      <c r="B291" s="158" t="s">
        <v>22</v>
      </c>
      <c r="C291" s="24">
        <v>0</v>
      </c>
      <c r="D291" s="24"/>
      <c r="E291" s="24"/>
      <c r="F291" s="16"/>
      <c r="G291" s="24">
        <v>2</v>
      </c>
      <c r="H291" s="24">
        <v>46</v>
      </c>
      <c r="I291" s="24"/>
      <c r="J291" s="24"/>
      <c r="K291" s="24"/>
      <c r="L291" s="24"/>
      <c r="M291" s="16"/>
      <c r="N291" s="189">
        <f>D291/D317*100</f>
        <v>0</v>
      </c>
    </row>
    <row r="292" spans="1:14">
      <c r="A292" s="212"/>
      <c r="B292" s="158" t="s">
        <v>23</v>
      </c>
      <c r="C292" s="24">
        <v>0</v>
      </c>
      <c r="D292" s="24"/>
      <c r="E292" s="24"/>
      <c r="F292" s="16"/>
      <c r="G292" s="24"/>
      <c r="H292" s="24"/>
      <c r="I292" s="24"/>
      <c r="J292" s="24"/>
      <c r="K292" s="24"/>
      <c r="L292" s="24"/>
      <c r="M292" s="16"/>
      <c r="N292" s="189"/>
    </row>
    <row r="293" spans="1:14">
      <c r="A293" s="212"/>
      <c r="B293" s="158" t="s">
        <v>24</v>
      </c>
      <c r="C293" s="24">
        <v>2.34</v>
      </c>
      <c r="D293" s="24">
        <v>2</v>
      </c>
      <c r="E293" s="24">
        <v>0.53</v>
      </c>
      <c r="F293" s="16">
        <f>(D293-E293)/E293*100</f>
        <v>277.35849056603769</v>
      </c>
      <c r="G293" s="24">
        <v>1</v>
      </c>
      <c r="H293" s="24">
        <v>2871</v>
      </c>
      <c r="I293" s="24"/>
      <c r="J293" s="24"/>
      <c r="K293" s="24"/>
      <c r="L293" s="24">
        <v>3.15</v>
      </c>
      <c r="M293" s="16">
        <f>(K293-L293)/L293*100</f>
        <v>-100</v>
      </c>
      <c r="N293" s="189">
        <f>D293/D319*100</f>
        <v>0.31119360632321508</v>
      </c>
    </row>
    <row r="294" spans="1:14">
      <c r="A294" s="212"/>
      <c r="B294" s="158" t="s">
        <v>25</v>
      </c>
      <c r="C294" s="26"/>
      <c r="D294" s="26"/>
      <c r="E294" s="26"/>
      <c r="F294" s="16"/>
      <c r="G294" s="26"/>
      <c r="H294" s="26"/>
      <c r="I294" s="26"/>
      <c r="J294" s="26"/>
      <c r="K294" s="26"/>
      <c r="L294" s="26"/>
      <c r="M294" s="16"/>
      <c r="N294" s="189"/>
    </row>
    <row r="295" spans="1:14">
      <c r="A295" s="212"/>
      <c r="B295" s="158" t="s">
        <v>26</v>
      </c>
      <c r="C295" s="24">
        <v>1.52</v>
      </c>
      <c r="D295" s="24">
        <v>1.52</v>
      </c>
      <c r="E295" s="24">
        <v>1.7</v>
      </c>
      <c r="F295" s="16">
        <f>(D295-E295)/E295*100</f>
        <v>-10.588235294117645</v>
      </c>
      <c r="G295" s="24">
        <v>107</v>
      </c>
      <c r="H295" s="24">
        <v>6470</v>
      </c>
      <c r="I295" s="24">
        <v>1</v>
      </c>
      <c r="J295" s="24"/>
      <c r="K295" s="24"/>
      <c r="L295" s="24">
        <v>0.84</v>
      </c>
      <c r="M295" s="16"/>
      <c r="N295" s="189">
        <f>D295/D321*100</f>
        <v>0.16736266191335569</v>
      </c>
    </row>
    <row r="296" spans="1:14">
      <c r="A296" s="212"/>
      <c r="B296" s="158" t="s">
        <v>27</v>
      </c>
      <c r="C296" s="24"/>
      <c r="D296" s="48"/>
      <c r="E296" s="24"/>
      <c r="F296" s="16"/>
      <c r="G296" s="48"/>
      <c r="H296" s="48"/>
      <c r="I296" s="24"/>
      <c r="J296" s="24"/>
      <c r="K296" s="24"/>
      <c r="L296" s="24"/>
      <c r="M296" s="16"/>
      <c r="N296" s="189">
        <f>D296/D322*100</f>
        <v>0</v>
      </c>
    </row>
    <row r="297" spans="1:14">
      <c r="A297" s="212"/>
      <c r="B297" s="18" t="s">
        <v>28</v>
      </c>
      <c r="C297" s="48"/>
      <c r="D297" s="48"/>
      <c r="E297" s="48"/>
      <c r="F297" s="16"/>
      <c r="G297" s="48"/>
      <c r="H297" s="48"/>
      <c r="I297" s="48"/>
      <c r="J297" s="48"/>
      <c r="K297" s="48"/>
      <c r="L297" s="48"/>
      <c r="M297" s="16"/>
      <c r="N297" s="189"/>
    </row>
    <row r="298" spans="1:14">
      <c r="A298" s="212"/>
      <c r="B298" s="18" t="s">
        <v>29</v>
      </c>
      <c r="C298" s="48"/>
      <c r="D298" s="48"/>
      <c r="E298" s="48"/>
      <c r="F298" s="16"/>
      <c r="G298" s="48"/>
      <c r="H298" s="48"/>
      <c r="I298" s="48"/>
      <c r="J298" s="48"/>
      <c r="K298" s="48"/>
      <c r="L298" s="48"/>
      <c r="M298" s="16"/>
      <c r="N298" s="189">
        <f>D298/D324*100</f>
        <v>0</v>
      </c>
    </row>
    <row r="299" spans="1:14">
      <c r="A299" s="212"/>
      <c r="B299" s="18" t="s">
        <v>30</v>
      </c>
      <c r="C299" s="39"/>
      <c r="D299" s="39"/>
      <c r="E299" s="39"/>
      <c r="F299" s="16"/>
      <c r="G299" s="39"/>
      <c r="H299" s="39"/>
      <c r="I299" s="39"/>
      <c r="J299" s="39"/>
      <c r="K299" s="39"/>
      <c r="L299" s="39"/>
      <c r="M299" s="16"/>
      <c r="N299" s="189"/>
    </row>
    <row r="300" spans="1:14" ht="14.25" thickBot="1">
      <c r="A300" s="213"/>
      <c r="B300" s="19" t="s">
        <v>31</v>
      </c>
      <c r="C300" s="20">
        <f>C288+C290+C291+C292+C293+C294+C295+C296</f>
        <v>17.100000000000001</v>
      </c>
      <c r="D300" s="20">
        <f t="shared" ref="D300:E300" si="54">D288+D290+D291+D292+D293+D294+D295+D296</f>
        <v>16.760000000000002</v>
      </c>
      <c r="E300" s="20">
        <f t="shared" si="54"/>
        <v>33.330000000000005</v>
      </c>
      <c r="F300" s="21">
        <f>(D300-E300)/E300*100</f>
        <v>-49.714971497149719</v>
      </c>
      <c r="G300" s="20">
        <f t="shared" ref="G300:L300" si="55">G288+G290+G291+G292+G293+G294+G295+G296</f>
        <v>174</v>
      </c>
      <c r="H300" s="20">
        <f t="shared" si="55"/>
        <v>14010.220000000001</v>
      </c>
      <c r="I300" s="20">
        <f t="shared" si="55"/>
        <v>22</v>
      </c>
      <c r="J300" s="20">
        <f t="shared" si="55"/>
        <v>11.37</v>
      </c>
      <c r="K300" s="20">
        <f t="shared" si="55"/>
        <v>11</v>
      </c>
      <c r="L300" s="20">
        <f t="shared" si="55"/>
        <v>23.319999999999997</v>
      </c>
      <c r="M300" s="21">
        <f>(K300-L300)/L300*100</f>
        <v>-52.830188679245268</v>
      </c>
      <c r="N300" s="190">
        <f>D300/D326*100</f>
        <v>0.15650610834717169</v>
      </c>
    </row>
    <row r="301" spans="1:14" ht="14.25" thickTop="1">
      <c r="A301" s="212" t="s">
        <v>48</v>
      </c>
      <c r="B301" s="158" t="s">
        <v>19</v>
      </c>
      <c r="C301" s="40">
        <v>22.66</v>
      </c>
      <c r="D301" s="40">
        <v>22.66</v>
      </c>
      <c r="E301" s="40">
        <v>71.11</v>
      </c>
      <c r="F301" s="32">
        <f>(D301-E301)/E301*100</f>
        <v>-68.133877091829561</v>
      </c>
      <c r="G301" s="39">
        <v>162</v>
      </c>
      <c r="H301" s="39">
        <v>13560.78</v>
      </c>
      <c r="I301" s="39">
        <v>61</v>
      </c>
      <c r="J301" s="39">
        <v>57.75</v>
      </c>
      <c r="K301" s="39">
        <v>57.75</v>
      </c>
      <c r="L301" s="39">
        <v>50.65</v>
      </c>
      <c r="M301" s="32">
        <f>(K301-L301)/L301*100</f>
        <v>14.017769002961503</v>
      </c>
      <c r="N301" s="189">
        <f>D301/D314*100</f>
        <v>0.34861882988119625</v>
      </c>
    </row>
    <row r="302" spans="1:14">
      <c r="A302" s="212"/>
      <c r="B302" s="158" t="s">
        <v>20</v>
      </c>
      <c r="C302" s="39">
        <v>3.65</v>
      </c>
      <c r="D302" s="39">
        <v>3.65</v>
      </c>
      <c r="E302" s="39">
        <v>7.34</v>
      </c>
      <c r="F302" s="16">
        <f>(D302-E302)/E302*100</f>
        <v>-50.2724795640327</v>
      </c>
      <c r="G302" s="39">
        <v>39</v>
      </c>
      <c r="H302" s="39">
        <v>780</v>
      </c>
      <c r="I302" s="39">
        <v>26</v>
      </c>
      <c r="J302" s="39">
        <v>17.75</v>
      </c>
      <c r="K302" s="39">
        <v>17.75</v>
      </c>
      <c r="L302" s="39">
        <v>21.99</v>
      </c>
      <c r="M302" s="16">
        <f>(K302-L302)/L302*100</f>
        <v>-19.281491587085036</v>
      </c>
      <c r="N302" s="189">
        <f>D302/D315*100</f>
        <v>0.29343170493234488</v>
      </c>
    </row>
    <row r="303" spans="1:14">
      <c r="A303" s="212"/>
      <c r="B303" s="158" t="s">
        <v>21</v>
      </c>
      <c r="C303" s="39">
        <v>0</v>
      </c>
      <c r="D303" s="39">
        <v>0</v>
      </c>
      <c r="E303" s="39">
        <v>0</v>
      </c>
      <c r="F303" s="16" t="e">
        <f>(D303-E303)/E303*100</f>
        <v>#DIV/0!</v>
      </c>
      <c r="G303" s="39"/>
      <c r="H303" s="39"/>
      <c r="I303" s="39"/>
      <c r="J303" s="39">
        <v>0</v>
      </c>
      <c r="K303" s="39">
        <v>0</v>
      </c>
      <c r="L303" s="39">
        <v>0.91</v>
      </c>
      <c r="M303" s="16"/>
      <c r="N303" s="189">
        <f>D303/D316*100</f>
        <v>0</v>
      </c>
    </row>
    <row r="304" spans="1:14">
      <c r="A304" s="212"/>
      <c r="B304" s="158" t="s">
        <v>22</v>
      </c>
      <c r="C304" s="39">
        <v>0</v>
      </c>
      <c r="D304" s="39">
        <v>0</v>
      </c>
      <c r="E304" s="39">
        <v>0</v>
      </c>
      <c r="F304" s="16" t="e">
        <f>(D304-E304)/E304*100</f>
        <v>#DIV/0!</v>
      </c>
      <c r="G304" s="39"/>
      <c r="H304" s="39"/>
      <c r="I304" s="39"/>
      <c r="J304" s="39">
        <v>0</v>
      </c>
      <c r="K304" s="39">
        <v>0</v>
      </c>
      <c r="L304" s="39">
        <v>0</v>
      </c>
      <c r="M304" s="16"/>
      <c r="N304" s="189">
        <f>D304/D317*100</f>
        <v>0</v>
      </c>
    </row>
    <row r="305" spans="1:14">
      <c r="A305" s="212"/>
      <c r="B305" s="158" t="s">
        <v>23</v>
      </c>
      <c r="C305" s="39"/>
      <c r="D305" s="39"/>
      <c r="E305" s="39"/>
      <c r="F305" s="16"/>
      <c r="G305" s="39"/>
      <c r="H305" s="39"/>
      <c r="I305" s="39"/>
      <c r="J305" s="39"/>
      <c r="K305" s="39"/>
      <c r="L305" s="39"/>
      <c r="M305" s="16"/>
      <c r="N305" s="189"/>
    </row>
    <row r="306" spans="1:14">
      <c r="A306" s="212"/>
      <c r="B306" s="158" t="s">
        <v>24</v>
      </c>
      <c r="C306" s="39">
        <v>2.78</v>
      </c>
      <c r="D306" s="39">
        <v>2.78</v>
      </c>
      <c r="E306" s="39">
        <v>0</v>
      </c>
      <c r="F306" s="16" t="e">
        <f>(D306-E306)/E306*100</f>
        <v>#DIV/0!</v>
      </c>
      <c r="G306" s="39">
        <v>64</v>
      </c>
      <c r="H306" s="39">
        <v>6200</v>
      </c>
      <c r="I306" s="39"/>
      <c r="J306" s="39"/>
      <c r="K306" s="39"/>
      <c r="L306" s="39"/>
      <c r="M306" s="16"/>
      <c r="N306" s="189">
        <f>D306/D319*100</f>
        <v>0.4325591127892689</v>
      </c>
    </row>
    <row r="307" spans="1:14">
      <c r="A307" s="212"/>
      <c r="B307" s="158" t="s">
        <v>25</v>
      </c>
      <c r="C307" s="41"/>
      <c r="D307" s="41"/>
      <c r="E307" s="41"/>
      <c r="F307" s="16"/>
      <c r="G307" s="41"/>
      <c r="H307" s="41"/>
      <c r="I307" s="41"/>
      <c r="J307" s="41"/>
      <c r="K307" s="41"/>
      <c r="L307" s="41"/>
      <c r="M307" s="16"/>
      <c r="N307" s="189"/>
    </row>
    <row r="308" spans="1:14">
      <c r="A308" s="212"/>
      <c r="B308" s="158" t="s">
        <v>26</v>
      </c>
      <c r="C308" s="39">
        <v>0</v>
      </c>
      <c r="D308" s="39">
        <v>0</v>
      </c>
      <c r="E308" s="39">
        <v>0.15</v>
      </c>
      <c r="F308" s="16">
        <f>(D308-E308)/E308*100</f>
        <v>-100</v>
      </c>
      <c r="G308" s="39"/>
      <c r="H308" s="39"/>
      <c r="I308" s="39"/>
      <c r="J308" s="39"/>
      <c r="K308" s="39"/>
      <c r="L308" s="39"/>
      <c r="M308" s="16"/>
      <c r="N308" s="189">
        <f>D308/D321*100</f>
        <v>0</v>
      </c>
    </row>
    <row r="309" spans="1:14">
      <c r="A309" s="212"/>
      <c r="B309" s="158" t="s">
        <v>27</v>
      </c>
      <c r="C309" s="39"/>
      <c r="D309" s="39"/>
      <c r="E309" s="39"/>
      <c r="F309" s="16"/>
      <c r="G309" s="39"/>
      <c r="H309" s="39"/>
      <c r="I309" s="39"/>
      <c r="J309" s="39"/>
      <c r="K309" s="39"/>
      <c r="L309" s="39"/>
      <c r="M309" s="16"/>
      <c r="N309" s="189"/>
    </row>
    <row r="310" spans="1:14">
      <c r="A310" s="212"/>
      <c r="B310" s="18" t="s">
        <v>28</v>
      </c>
      <c r="C310" s="42"/>
      <c r="D310" s="42"/>
      <c r="E310" s="42"/>
      <c r="F310" s="16"/>
      <c r="G310" s="42"/>
      <c r="H310" s="42"/>
      <c r="I310" s="42"/>
      <c r="J310" s="42"/>
      <c r="K310" s="42"/>
      <c r="L310" s="42"/>
      <c r="M310" s="16"/>
      <c r="N310" s="189"/>
    </row>
    <row r="311" spans="1:14">
      <c r="A311" s="212"/>
      <c r="B311" s="18" t="s">
        <v>29</v>
      </c>
      <c r="C311" s="42"/>
      <c r="D311" s="42"/>
      <c r="E311" s="42"/>
      <c r="F311" s="16"/>
      <c r="G311" s="42"/>
      <c r="H311" s="42"/>
      <c r="I311" s="42"/>
      <c r="J311" s="42"/>
      <c r="K311" s="42"/>
      <c r="L311" s="42"/>
      <c r="M311" s="16"/>
      <c r="N311" s="189"/>
    </row>
    <row r="312" spans="1:14">
      <c r="A312" s="212"/>
      <c r="B312" s="18" t="s">
        <v>30</v>
      </c>
      <c r="C312" s="42"/>
      <c r="D312" s="42"/>
      <c r="E312" s="42"/>
      <c r="F312" s="16"/>
      <c r="G312" s="42"/>
      <c r="H312" s="42"/>
      <c r="I312" s="42"/>
      <c r="J312" s="42"/>
      <c r="K312" s="42"/>
      <c r="L312" s="42"/>
      <c r="M312" s="16"/>
      <c r="N312" s="189"/>
    </row>
    <row r="313" spans="1:14" ht="14.25" thickBot="1">
      <c r="A313" s="213"/>
      <c r="B313" s="19" t="s">
        <v>31</v>
      </c>
      <c r="C313" s="20">
        <f>C301+C303+C304+C305+C306+C307+C308+C309</f>
        <v>25.44</v>
      </c>
      <c r="D313" s="20">
        <f t="shared" ref="D313:E313" si="56">D301+D303+D304+D305+D306+D307+D308+D309</f>
        <v>25.44</v>
      </c>
      <c r="E313" s="20">
        <f t="shared" si="56"/>
        <v>71.260000000000005</v>
      </c>
      <c r="F313" s="21">
        <f t="shared" ref="F313:F326" si="57">(D313-E313)/E313*100</f>
        <v>-64.299747403873141</v>
      </c>
      <c r="G313" s="20">
        <f t="shared" ref="G313:L313" si="58">G301+G303+G304+G305+G306+G307+G308+G309</f>
        <v>226</v>
      </c>
      <c r="H313" s="20">
        <f t="shared" si="58"/>
        <v>19760.78</v>
      </c>
      <c r="I313" s="20">
        <f t="shared" si="58"/>
        <v>61</v>
      </c>
      <c r="J313" s="20">
        <f t="shared" si="58"/>
        <v>57.75</v>
      </c>
      <c r="K313" s="20">
        <f t="shared" si="58"/>
        <v>57.75</v>
      </c>
      <c r="L313" s="20">
        <f t="shared" si="58"/>
        <v>51.559999999999995</v>
      </c>
      <c r="M313" s="21">
        <f>(K313-L313)/L313*100</f>
        <v>12.005430566330499</v>
      </c>
      <c r="N313" s="190">
        <f>D313/D326*100</f>
        <v>0.23756058450787876</v>
      </c>
    </row>
    <row r="314" spans="1:14" ht="14.25" thickTop="1">
      <c r="A314" s="215" t="s">
        <v>49</v>
      </c>
      <c r="B314" s="158" t="s">
        <v>19</v>
      </c>
      <c r="C314" s="39">
        <f t="shared" ref="C314:E325" si="59">C6+C19+C32+C53+C66+C79+C100+C113+C126+C147+C160+C173+C194+C207+C220+C241+C254+C267+C288+C301</f>
        <v>6499.9357629999986</v>
      </c>
      <c r="D314" s="39">
        <f t="shared" si="59"/>
        <v>6499.9357629999986</v>
      </c>
      <c r="E314" s="39">
        <f t="shared" si="59"/>
        <v>8981.4659580000007</v>
      </c>
      <c r="F314" s="185">
        <f t="shared" si="57"/>
        <v>-27.629456111111189</v>
      </c>
      <c r="G314" s="39">
        <f t="shared" ref="G314:L325" si="60">G6+G19+G32+G53+G66+G79+G100+G113+G126+G147+G160+G173+G194+G207+G220+G241+G254+G267+G288+G301</f>
        <v>45625</v>
      </c>
      <c r="H314" s="39">
        <f t="shared" si="60"/>
        <v>4609626.9214970013</v>
      </c>
      <c r="I314" s="39">
        <f t="shared" si="60"/>
        <v>7290</v>
      </c>
      <c r="J314" s="39">
        <f t="shared" si="60"/>
        <v>4848.2617269999992</v>
      </c>
      <c r="K314" s="39">
        <f t="shared" si="60"/>
        <v>4847.8917269999993</v>
      </c>
      <c r="L314" s="39">
        <f t="shared" si="60"/>
        <v>5018.587552</v>
      </c>
      <c r="M314" s="32">
        <f t="shared" ref="M314:M326" si="61">(K314-L314)/L314*100</f>
        <v>-3.4012722350928253</v>
      </c>
      <c r="N314" s="189">
        <f>D314/D326*100</f>
        <v>60.696876537812287</v>
      </c>
    </row>
    <row r="315" spans="1:14">
      <c r="A315" s="201"/>
      <c r="B315" s="158" t="s">
        <v>20</v>
      </c>
      <c r="C315" s="39">
        <f t="shared" si="59"/>
        <v>1243.9010300000004</v>
      </c>
      <c r="D315" s="39">
        <f t="shared" si="59"/>
        <v>1243.9010300000004</v>
      </c>
      <c r="E315" s="39">
        <f t="shared" si="59"/>
        <v>1692.898328</v>
      </c>
      <c r="F315" s="175">
        <f t="shared" si="57"/>
        <v>-26.522401881656272</v>
      </c>
      <c r="G315" s="39">
        <f t="shared" si="60"/>
        <v>14960</v>
      </c>
      <c r="H315" s="39">
        <f t="shared" si="60"/>
        <v>406363.89199999993</v>
      </c>
      <c r="I315" s="39">
        <f t="shared" si="60"/>
        <v>3103</v>
      </c>
      <c r="J315" s="39">
        <f t="shared" si="60"/>
        <v>1594.4699720000003</v>
      </c>
      <c r="K315" s="39">
        <f t="shared" si="60"/>
        <v>1594.4699720000003</v>
      </c>
      <c r="L315" s="39">
        <f t="shared" si="60"/>
        <v>2018.1689219999998</v>
      </c>
      <c r="M315" s="16">
        <f t="shared" si="61"/>
        <v>-20.994226270222963</v>
      </c>
      <c r="N315" s="189">
        <f>D315/D326*100</f>
        <v>11.615638984149076</v>
      </c>
    </row>
    <row r="316" spans="1:14">
      <c r="A316" s="201"/>
      <c r="B316" s="158" t="s">
        <v>21</v>
      </c>
      <c r="C316" s="39">
        <f t="shared" si="59"/>
        <v>1341.7097330000001</v>
      </c>
      <c r="D316" s="39">
        <f t="shared" si="59"/>
        <v>1341.7097330000001</v>
      </c>
      <c r="E316" s="39">
        <f t="shared" si="59"/>
        <v>448.41989499999994</v>
      </c>
      <c r="F316" s="175">
        <f t="shared" si="57"/>
        <v>199.208341993836</v>
      </c>
      <c r="G316" s="39">
        <f t="shared" si="60"/>
        <v>440</v>
      </c>
      <c r="H316" s="39">
        <f t="shared" si="60"/>
        <v>684251.35049500014</v>
      </c>
      <c r="I316" s="39">
        <f t="shared" si="60"/>
        <v>60</v>
      </c>
      <c r="J316" s="39">
        <f t="shared" si="60"/>
        <v>496.71027400000003</v>
      </c>
      <c r="K316" s="39">
        <f t="shared" si="60"/>
        <v>496.71027400000003</v>
      </c>
      <c r="L316" s="39">
        <f t="shared" si="60"/>
        <v>95.825473000000002</v>
      </c>
      <c r="M316" s="16">
        <f t="shared" si="61"/>
        <v>418.34888829612152</v>
      </c>
      <c r="N316" s="189">
        <f>D316/D326*100</f>
        <v>12.528983821202436</v>
      </c>
    </row>
    <row r="317" spans="1:14">
      <c r="A317" s="201"/>
      <c r="B317" s="158" t="s">
        <v>22</v>
      </c>
      <c r="C317" s="39">
        <f t="shared" si="59"/>
        <v>160.71116599999999</v>
      </c>
      <c r="D317" s="39">
        <f t="shared" si="59"/>
        <v>160.71116599999999</v>
      </c>
      <c r="E317" s="39">
        <f t="shared" si="59"/>
        <v>186.07043999999996</v>
      </c>
      <c r="F317" s="175">
        <f t="shared" si="57"/>
        <v>-13.628856899569849</v>
      </c>
      <c r="G317" s="39">
        <f t="shared" si="60"/>
        <v>3728</v>
      </c>
      <c r="H317" s="39">
        <f t="shared" si="60"/>
        <v>273366.79500000004</v>
      </c>
      <c r="I317" s="39">
        <f t="shared" si="60"/>
        <v>525</v>
      </c>
      <c r="J317" s="39">
        <f t="shared" si="60"/>
        <v>78.986964999999998</v>
      </c>
      <c r="K317" s="39">
        <f t="shared" si="60"/>
        <v>78.986964999999998</v>
      </c>
      <c r="L317" s="39">
        <f t="shared" si="60"/>
        <v>71.39819399999999</v>
      </c>
      <c r="M317" s="16">
        <f t="shared" si="61"/>
        <v>10.62879965843395</v>
      </c>
      <c r="N317" s="189">
        <f>D317/D326*100</f>
        <v>1.5007326466942896</v>
      </c>
    </row>
    <row r="318" spans="1:14">
      <c r="A318" s="201"/>
      <c r="B318" s="158" t="s">
        <v>23</v>
      </c>
      <c r="C318" s="39">
        <f t="shared" si="59"/>
        <v>26.652430000000003</v>
      </c>
      <c r="D318" s="39">
        <f t="shared" si="59"/>
        <v>26.652430000000003</v>
      </c>
      <c r="E318" s="39">
        <f t="shared" si="59"/>
        <v>21.374983999999998</v>
      </c>
      <c r="F318" s="175">
        <f t="shared" si="57"/>
        <v>24.689824329225253</v>
      </c>
      <c r="G318" s="39">
        <f t="shared" si="60"/>
        <v>538</v>
      </c>
      <c r="H318" s="39">
        <f t="shared" si="60"/>
        <v>84767.99</v>
      </c>
      <c r="I318" s="39">
        <f t="shared" si="60"/>
        <v>0</v>
      </c>
      <c r="J318" s="39">
        <f t="shared" si="60"/>
        <v>5.5703999999999997E-2</v>
      </c>
      <c r="K318" s="39">
        <f t="shared" si="60"/>
        <v>5.5703999999999997E-2</v>
      </c>
      <c r="L318" s="39">
        <f t="shared" si="60"/>
        <v>4.1576640000000005</v>
      </c>
      <c r="M318" s="16">
        <f t="shared" si="61"/>
        <v>-98.660209194393772</v>
      </c>
      <c r="N318" s="189">
        <f>D318/D326*100</f>
        <v>0.24888234470736331</v>
      </c>
    </row>
    <row r="319" spans="1:14">
      <c r="A319" s="201"/>
      <c r="B319" s="158" t="s">
        <v>24</v>
      </c>
      <c r="C319" s="39">
        <f t="shared" si="59"/>
        <v>643.02735100000007</v>
      </c>
      <c r="D319" s="39">
        <f t="shared" si="59"/>
        <v>642.68672600000002</v>
      </c>
      <c r="E319" s="39">
        <f t="shared" si="59"/>
        <v>476.69860399999999</v>
      </c>
      <c r="F319" s="175">
        <f t="shared" si="57"/>
        <v>34.82034992491819</v>
      </c>
      <c r="G319" s="39">
        <f t="shared" si="60"/>
        <v>977</v>
      </c>
      <c r="H319" s="39">
        <f t="shared" si="60"/>
        <v>955201.21420799999</v>
      </c>
      <c r="I319" s="39">
        <f t="shared" si="60"/>
        <v>202</v>
      </c>
      <c r="J319" s="39">
        <f t="shared" si="60"/>
        <v>410.56460300000003</v>
      </c>
      <c r="K319" s="39">
        <f t="shared" si="60"/>
        <v>410.56460300000003</v>
      </c>
      <c r="L319" s="39">
        <f t="shared" si="60"/>
        <v>1721.599303</v>
      </c>
      <c r="M319" s="16">
        <f t="shared" si="61"/>
        <v>-76.152139334364037</v>
      </c>
      <c r="N319" s="189">
        <f>D319/D326*100</f>
        <v>6.0014557501578194</v>
      </c>
    </row>
    <row r="320" spans="1:14">
      <c r="A320" s="201"/>
      <c r="B320" s="158" t="s">
        <v>25</v>
      </c>
      <c r="C320" s="39">
        <f t="shared" si="59"/>
        <v>778.30132000000003</v>
      </c>
      <c r="D320" s="39">
        <f t="shared" si="59"/>
        <v>778.30132000000003</v>
      </c>
      <c r="E320" s="39">
        <f t="shared" si="59"/>
        <v>1147.4381000000001</v>
      </c>
      <c r="F320" s="175">
        <f t="shared" si="57"/>
        <v>-32.170517956480616</v>
      </c>
      <c r="G320" s="39">
        <f t="shared" si="60"/>
        <v>261</v>
      </c>
      <c r="H320" s="39">
        <f t="shared" si="60"/>
        <v>14238.649400000002</v>
      </c>
      <c r="I320" s="39">
        <f t="shared" si="60"/>
        <v>569</v>
      </c>
      <c r="J320" s="39">
        <f t="shared" si="60"/>
        <v>120.88659999999999</v>
      </c>
      <c r="K320" s="39">
        <f t="shared" si="60"/>
        <v>120.88659999999999</v>
      </c>
      <c r="L320" s="39">
        <f t="shared" si="60"/>
        <v>61.560199999999995</v>
      </c>
      <c r="M320" s="16">
        <f t="shared" si="61"/>
        <v>96.371356818203964</v>
      </c>
      <c r="N320" s="189">
        <f>D320/D326*100</f>
        <v>7.267834768178207</v>
      </c>
    </row>
    <row r="321" spans="1:14">
      <c r="A321" s="201"/>
      <c r="B321" s="158" t="s">
        <v>26</v>
      </c>
      <c r="C321" s="39">
        <f t="shared" si="59"/>
        <v>908.2073519999999</v>
      </c>
      <c r="D321" s="39">
        <f t="shared" si="59"/>
        <v>908.2073519999999</v>
      </c>
      <c r="E321" s="39">
        <f t="shared" si="59"/>
        <v>850.82353900000021</v>
      </c>
      <c r="F321" s="175">
        <f t="shared" si="57"/>
        <v>6.7445022815711821</v>
      </c>
      <c r="G321" s="39">
        <f t="shared" si="60"/>
        <v>40802</v>
      </c>
      <c r="H321" s="39">
        <f>H13+H26+H39+H60+H73+H86+H107+H120+H133+H154+H167+H180+H201+H214+H227+H248+H261+H274+H295+H308</f>
        <v>10474806.685999999</v>
      </c>
      <c r="I321" s="39">
        <f t="shared" si="60"/>
        <v>19145</v>
      </c>
      <c r="J321" s="39">
        <f>J13+J26+J39+J60+J73+J86+J107+J120+J133+J154+J167+J180+J201+J214+J227+J248+J261+J274+J295+J308</f>
        <v>1842.9709479899996</v>
      </c>
      <c r="K321" s="39">
        <f t="shared" si="60"/>
        <v>1842.9709479899996</v>
      </c>
      <c r="L321" s="39">
        <f t="shared" si="60"/>
        <v>225.00655600000005</v>
      </c>
      <c r="M321" s="16">
        <f t="shared" si="61"/>
        <v>719.07433310076487</v>
      </c>
      <c r="N321" s="189">
        <f>D321/D326*100</f>
        <v>8.4809068158597771</v>
      </c>
    </row>
    <row r="322" spans="1:14">
      <c r="A322" s="201"/>
      <c r="B322" s="158" t="s">
        <v>27</v>
      </c>
      <c r="C322" s="39">
        <f t="shared" si="59"/>
        <v>350.64270899999997</v>
      </c>
      <c r="D322" s="39">
        <f t="shared" si="59"/>
        <v>350.64270899999997</v>
      </c>
      <c r="E322" s="39">
        <f>E14+E27+E40+E61+E74+E87+E108+E121+E134+E155+E168+E181+E202+E215+E228+E249+E262+E275+E296+E309</f>
        <v>868.38059599999997</v>
      </c>
      <c r="F322" s="175">
        <f t="shared" si="57"/>
        <v>-59.621079672305342</v>
      </c>
      <c r="G322" s="39">
        <f t="shared" si="60"/>
        <v>2688</v>
      </c>
      <c r="H322" s="39">
        <f t="shared" si="60"/>
        <v>13079.450414000001</v>
      </c>
      <c r="I322" s="39">
        <f t="shared" si="60"/>
        <v>35</v>
      </c>
      <c r="J322" s="39">
        <f t="shared" si="60"/>
        <v>130.74710401000002</v>
      </c>
      <c r="K322" s="39">
        <f t="shared" si="60"/>
        <v>130.74710401000002</v>
      </c>
      <c r="L322" s="39">
        <f t="shared" si="60"/>
        <v>99.446958999999993</v>
      </c>
      <c r="M322" s="16">
        <f t="shared" si="61"/>
        <v>31.474210297370707</v>
      </c>
      <c r="N322" s="189">
        <f>D322/D326*100</f>
        <v>3.2743273153878159</v>
      </c>
    </row>
    <row r="323" spans="1:14">
      <c r="A323" s="201"/>
      <c r="B323" s="18" t="s">
        <v>28</v>
      </c>
      <c r="C323" s="39">
        <f t="shared" si="59"/>
        <v>19.272100000000002</v>
      </c>
      <c r="D323" s="39">
        <f>D15+D28+D41+D62+D75+D88+D109+D122+D135+D156+D169+D182+D203+D216+D229+D250+D263+D276+D297+D310</f>
        <v>19.272100000000002</v>
      </c>
      <c r="E323" s="39">
        <f t="shared" si="59"/>
        <v>25.114900000000002</v>
      </c>
      <c r="F323" s="175">
        <f t="shared" si="57"/>
        <v>-23.264277381156205</v>
      </c>
      <c r="G323" s="39">
        <f t="shared" si="60"/>
        <v>24</v>
      </c>
      <c r="H323" s="39">
        <f>H15+H28+H41+H62+H75+H88+H109+H122+H135+H156+H169+H182+H203+H216+H229+H250+H263+H276+H297+H310</f>
        <v>2383.83</v>
      </c>
      <c r="I323" s="39">
        <f t="shared" si="60"/>
        <v>0</v>
      </c>
      <c r="J323" s="39">
        <f t="shared" si="60"/>
        <v>1.2460000000000007E-15</v>
      </c>
      <c r="K323" s="39">
        <f t="shared" si="60"/>
        <v>1.2460000000000007E-15</v>
      </c>
      <c r="L323" s="39">
        <f>L15+L28+L41+L62+L75+L88+L109+L122+L135+L156+L169+L182+L203+L216+L229+L250+L263+L276+L297+L310</f>
        <v>1.2460000000000007E-7</v>
      </c>
      <c r="M323" s="16">
        <f>(K323-L323)/L323*100</f>
        <v>-99.999999000000003</v>
      </c>
      <c r="N323" s="189">
        <f>D323/D326*100</f>
        <v>0.17996428225999569</v>
      </c>
    </row>
    <row r="324" spans="1:14">
      <c r="A324" s="201"/>
      <c r="B324" s="18" t="s">
        <v>29</v>
      </c>
      <c r="C324" s="39">
        <f t="shared" si="59"/>
        <v>0.17</v>
      </c>
      <c r="D324" s="39">
        <f>D16+D29+D42+D63+D76+D89+D110+D123+D136+D157+D170+D183+D204+D217+D230+D251+D264+D277+D298+D311</f>
        <v>0.17</v>
      </c>
      <c r="E324" s="39">
        <f>E16+E29+E42+E63+E76+E89+E110+E123+E136+E157+E170+E183+E204+E217+E230+E251+E264+E277+E298+E311</f>
        <v>0.2</v>
      </c>
      <c r="F324" s="175">
        <f t="shared" si="57"/>
        <v>-15</v>
      </c>
      <c r="G324" s="39">
        <f t="shared" si="60"/>
        <v>1</v>
      </c>
      <c r="H324" s="39">
        <f>H16+H29+H42+H63+H76+H89+H110+H123+H136+H157+H170+H183+H204+H217+H230+H251+H264+H277+H298+H311</f>
        <v>20</v>
      </c>
      <c r="I324" s="39">
        <f t="shared" si="60"/>
        <v>0</v>
      </c>
      <c r="J324" s="39">
        <f t="shared" si="60"/>
        <v>7.0099999999999998E-6</v>
      </c>
      <c r="K324" s="39">
        <f t="shared" si="60"/>
        <v>-4.8292990000000001E-2</v>
      </c>
      <c r="L324" s="39">
        <f t="shared" si="60"/>
        <v>2.0791000000000006E-6</v>
      </c>
      <c r="M324" s="16">
        <f t="shared" si="61"/>
        <v>-2322883.4159011105</v>
      </c>
      <c r="N324" s="189">
        <f>D324/D326*100</f>
        <v>1.5874724593686867E-3</v>
      </c>
    </row>
    <row r="325" spans="1:14">
      <c r="A325" s="201"/>
      <c r="B325" s="18" t="s">
        <v>30</v>
      </c>
      <c r="C325" s="39">
        <f t="shared" si="59"/>
        <v>276.94877099999997</v>
      </c>
      <c r="D325" s="39">
        <f>D17+D30+D43+D64+D77+D90+D111+D124+D137+D158+D171+D184+D205+D218+D231+D252+D265+D278+D299+D312</f>
        <v>276.94877099999997</v>
      </c>
      <c r="E325" s="39">
        <f t="shared" si="59"/>
        <v>840.86024999999995</v>
      </c>
      <c r="F325" s="175">
        <f t="shared" si="57"/>
        <v>-67.063638577278454</v>
      </c>
      <c r="G325" s="39">
        <f t="shared" si="60"/>
        <v>74</v>
      </c>
      <c r="H325" s="39">
        <f t="shared" si="60"/>
        <v>1398.1104140000002</v>
      </c>
      <c r="I325" s="39">
        <f t="shared" si="60"/>
        <v>35</v>
      </c>
      <c r="J325" s="39">
        <f t="shared" si="60"/>
        <v>130.46103600000001</v>
      </c>
      <c r="K325" s="39">
        <f t="shared" si="60"/>
        <v>130.46103600000001</v>
      </c>
      <c r="L325" s="39">
        <f t="shared" si="60"/>
        <v>99.447459000000009</v>
      </c>
      <c r="M325" s="16">
        <f t="shared" si="61"/>
        <v>31.185891838624048</v>
      </c>
      <c r="N325" s="189">
        <f>D325/D326*100</f>
        <v>2.5861679212853246</v>
      </c>
    </row>
    <row r="326" spans="1:14" ht="14.25" thickBot="1">
      <c r="A326" s="202"/>
      <c r="B326" s="19" t="s">
        <v>50</v>
      </c>
      <c r="C326" s="20">
        <f>C314+C316+C317+C318+C319+C320+C321+C322</f>
        <v>10709.187823999999</v>
      </c>
      <c r="D326" s="20">
        <f>D314+D316+D317+D318+D319+D320+D321+D322</f>
        <v>10708.847199</v>
      </c>
      <c r="E326" s="20">
        <f t="shared" ref="E326:L326" si="62">E314+E316+E317+E318+E319+E320+E321+E322</f>
        <v>12980.672115999998</v>
      </c>
      <c r="F326" s="176">
        <f t="shared" si="57"/>
        <v>-17.501596964303126</v>
      </c>
      <c r="G326" s="20">
        <f t="shared" si="62"/>
        <v>95059</v>
      </c>
      <c r="H326" s="20">
        <f t="shared" si="62"/>
        <v>17109339.057014</v>
      </c>
      <c r="I326" s="20">
        <f t="shared" si="62"/>
        <v>27826</v>
      </c>
      <c r="J326" s="20">
        <f>J314+J316+J317+J318+J319+J320+J321+J322</f>
        <v>7929.1839249999985</v>
      </c>
      <c r="K326" s="20">
        <f>K314+K316+K317+K318+K319+K320+K321+K322</f>
        <v>7928.8139249999986</v>
      </c>
      <c r="L326" s="20">
        <f t="shared" si="62"/>
        <v>7297.5819010000005</v>
      </c>
      <c r="M326" s="21">
        <f t="shared" si="61"/>
        <v>8.6498792690973332</v>
      </c>
      <c r="N326" s="190">
        <v>100</v>
      </c>
    </row>
    <row r="327" spans="1:14" ht="14.25" thickTop="1">
      <c r="A327" s="51" t="s">
        <v>51</v>
      </c>
      <c r="B327" s="51"/>
      <c r="C327" s="51"/>
      <c r="D327" s="51"/>
      <c r="E327" s="51"/>
      <c r="F327" s="186"/>
      <c r="G327" s="51"/>
      <c r="H327" s="51"/>
      <c r="I327" s="51"/>
    </row>
    <row r="328" spans="1:14">
      <c r="A328" s="51" t="s">
        <v>52</v>
      </c>
      <c r="B328" s="51"/>
      <c r="C328" s="51"/>
      <c r="D328" s="51"/>
      <c r="E328" s="51"/>
      <c r="F328" s="186"/>
      <c r="G328" s="51"/>
      <c r="H328" s="51"/>
      <c r="I328" s="51"/>
    </row>
  </sheetData>
  <mergeCells count="98">
    <mergeCell ref="A301:A313"/>
    <mergeCell ref="A314:A326"/>
    <mergeCell ref="C4:C5"/>
    <mergeCell ref="C51:C52"/>
    <mergeCell ref="C98:C99"/>
    <mergeCell ref="C145:C146"/>
    <mergeCell ref="C192:C193"/>
    <mergeCell ref="C239:C240"/>
    <mergeCell ref="C286:C287"/>
    <mergeCell ref="A207:A219"/>
    <mergeCell ref="A220:A232"/>
    <mergeCell ref="A238:A253"/>
    <mergeCell ref="A254:A266"/>
    <mergeCell ref="A267:A279"/>
    <mergeCell ref="A113:A125"/>
    <mergeCell ref="A126:A138"/>
    <mergeCell ref="A160:A172"/>
    <mergeCell ref="A173:A185"/>
    <mergeCell ref="A19:A31"/>
    <mergeCell ref="A32:A44"/>
    <mergeCell ref="A50:A65"/>
    <mergeCell ref="A66:A78"/>
    <mergeCell ref="A79:A91"/>
    <mergeCell ref="A142:N142"/>
    <mergeCell ref="C144:F144"/>
    <mergeCell ref="G144:H144"/>
    <mergeCell ref="I144:M144"/>
    <mergeCell ref="J145:L145"/>
    <mergeCell ref="D145:D146"/>
    <mergeCell ref="E145:E146"/>
    <mergeCell ref="G145:G146"/>
    <mergeCell ref="H145:H146"/>
    <mergeCell ref="A283:N283"/>
    <mergeCell ref="C285:F285"/>
    <mergeCell ref="G285:H285"/>
    <mergeCell ref="I285:M285"/>
    <mergeCell ref="J286:L286"/>
    <mergeCell ref="A285:A300"/>
    <mergeCell ref="D286:D287"/>
    <mergeCell ref="E286:E287"/>
    <mergeCell ref="G286:G287"/>
    <mergeCell ref="H286:H287"/>
    <mergeCell ref="N285:N286"/>
    <mergeCell ref="A236:N236"/>
    <mergeCell ref="C238:F238"/>
    <mergeCell ref="G238:H238"/>
    <mergeCell ref="I238:M238"/>
    <mergeCell ref="J239:L239"/>
    <mergeCell ref="D239:D240"/>
    <mergeCell ref="E239:E240"/>
    <mergeCell ref="G239:G240"/>
    <mergeCell ref="H239:H240"/>
    <mergeCell ref="N238:N239"/>
    <mergeCell ref="A189:N189"/>
    <mergeCell ref="C191:F191"/>
    <mergeCell ref="G191:H191"/>
    <mergeCell ref="I191:M191"/>
    <mergeCell ref="J192:L192"/>
    <mergeCell ref="A191:A206"/>
    <mergeCell ref="D192:D193"/>
    <mergeCell ref="E192:E193"/>
    <mergeCell ref="G192:G193"/>
    <mergeCell ref="H192:H193"/>
    <mergeCell ref="N191:N192"/>
    <mergeCell ref="N144:N145"/>
    <mergeCell ref="A95:N95"/>
    <mergeCell ref="C97:F97"/>
    <mergeCell ref="G97:H97"/>
    <mergeCell ref="I97:M97"/>
    <mergeCell ref="J98:L98"/>
    <mergeCell ref="A97:A112"/>
    <mergeCell ref="D98:D99"/>
    <mergeCell ref="E98:E99"/>
    <mergeCell ref="G98:G99"/>
    <mergeCell ref="H98:H99"/>
    <mergeCell ref="N97:N98"/>
    <mergeCell ref="A144:A159"/>
    <mergeCell ref="A48:N48"/>
    <mergeCell ref="C50:F50"/>
    <mergeCell ref="G50:H50"/>
    <mergeCell ref="I50:M50"/>
    <mergeCell ref="J51:L51"/>
    <mergeCell ref="D51:D52"/>
    <mergeCell ref="E51:E52"/>
    <mergeCell ref="G51:G52"/>
    <mergeCell ref="H51:H52"/>
    <mergeCell ref="N50:N51"/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F19" sqref="F19"/>
    </sheetView>
  </sheetViews>
  <sheetFormatPr defaultColWidth="9" defaultRowHeight="13.5"/>
  <cols>
    <col min="1" max="1" width="9" style="52"/>
    <col min="2" max="2" width="11.75" style="52" customWidth="1"/>
    <col min="3" max="5" width="9.125" style="52" customWidth="1"/>
    <col min="6" max="6" width="10.75" style="52" customWidth="1"/>
    <col min="7" max="7" width="9.375" style="52" customWidth="1"/>
    <col min="8" max="8" width="11.625" style="52" customWidth="1"/>
    <col min="9" max="16384" width="9" style="52"/>
  </cols>
  <sheetData>
    <row r="2" spans="1:8" ht="18.75">
      <c r="A2" s="216" t="s">
        <v>91</v>
      </c>
      <c r="B2" s="216"/>
      <c r="C2" s="216"/>
      <c r="D2" s="216"/>
      <c r="E2" s="216"/>
      <c r="F2" s="216"/>
      <c r="G2" s="216"/>
      <c r="H2" s="216"/>
    </row>
    <row r="3" spans="1:8">
      <c r="B3" s="53"/>
      <c r="C3" s="217" t="s">
        <v>96</v>
      </c>
      <c r="D3" s="217"/>
      <c r="E3" s="217"/>
      <c r="F3" s="217"/>
      <c r="G3" s="217" t="s">
        <v>53</v>
      </c>
      <c r="H3" s="217"/>
    </row>
    <row r="4" spans="1:8">
      <c r="A4" s="223" t="s">
        <v>54</v>
      </c>
      <c r="B4" s="54" t="s">
        <v>55</v>
      </c>
      <c r="C4" s="218" t="s">
        <v>4</v>
      </c>
      <c r="D4" s="219"/>
      <c r="E4" s="219"/>
      <c r="F4" s="220"/>
      <c r="G4" s="221" t="s">
        <v>5</v>
      </c>
      <c r="H4" s="222"/>
    </row>
    <row r="5" spans="1:8">
      <c r="A5" s="224"/>
      <c r="B5" s="55" t="s">
        <v>56</v>
      </c>
      <c r="C5" s="225" t="s">
        <v>9</v>
      </c>
      <c r="D5" s="225" t="s">
        <v>10</v>
      </c>
      <c r="E5" s="225" t="s">
        <v>11</v>
      </c>
      <c r="F5" s="14" t="s">
        <v>12</v>
      </c>
      <c r="G5" s="225" t="s">
        <v>13</v>
      </c>
      <c r="H5" s="227" t="s">
        <v>14</v>
      </c>
    </row>
    <row r="6" spans="1:8">
      <c r="A6" s="224"/>
      <c r="B6" s="56" t="s">
        <v>16</v>
      </c>
      <c r="C6" s="226"/>
      <c r="D6" s="226"/>
      <c r="E6" s="226"/>
      <c r="F6" s="13" t="s">
        <v>17</v>
      </c>
      <c r="G6" s="226"/>
      <c r="H6" s="228"/>
    </row>
    <row r="7" spans="1:8">
      <c r="A7" s="224" t="s">
        <v>57</v>
      </c>
      <c r="B7" s="57" t="s">
        <v>19</v>
      </c>
      <c r="C7" s="85">
        <v>4.66</v>
      </c>
      <c r="D7" s="85">
        <v>4.66</v>
      </c>
      <c r="E7" s="85">
        <v>0.83</v>
      </c>
      <c r="F7" s="16">
        <f t="shared" ref="F7:F24" si="0">(D7-E7)/E7*100</f>
        <v>461.44578313253015</v>
      </c>
      <c r="G7" s="86">
        <v>56</v>
      </c>
      <c r="H7" s="120">
        <v>3508.14</v>
      </c>
    </row>
    <row r="8" spans="1:8" ht="14.25" thickBot="1">
      <c r="A8" s="229"/>
      <c r="B8" s="58" t="s">
        <v>20</v>
      </c>
      <c r="C8" s="115">
        <v>2.08</v>
      </c>
      <c r="D8" s="115">
        <v>2.08</v>
      </c>
      <c r="E8" s="115">
        <v>0.46</v>
      </c>
      <c r="F8" s="21">
        <f t="shared" si="0"/>
        <v>352.17391304347825</v>
      </c>
      <c r="G8" s="115">
        <v>29</v>
      </c>
      <c r="H8" s="116">
        <v>580</v>
      </c>
    </row>
    <row r="9" spans="1:8" ht="14.25" thickTop="1">
      <c r="A9" s="230" t="s">
        <v>58</v>
      </c>
      <c r="B9" s="61" t="s">
        <v>19</v>
      </c>
      <c r="C9" s="23">
        <v>9.23</v>
      </c>
      <c r="D9" s="23">
        <v>9.23</v>
      </c>
      <c r="E9" s="23">
        <v>0.11</v>
      </c>
      <c r="F9" s="32">
        <f t="shared" si="0"/>
        <v>8290.9090909090919</v>
      </c>
      <c r="G9" s="23">
        <v>82</v>
      </c>
      <c r="H9" s="160">
        <v>862.62</v>
      </c>
    </row>
    <row r="10" spans="1:8" ht="14.25" thickBot="1">
      <c r="A10" s="229"/>
      <c r="B10" s="58" t="s">
        <v>20</v>
      </c>
      <c r="C10" s="163">
        <v>1.18</v>
      </c>
      <c r="D10" s="163">
        <v>1.18</v>
      </c>
      <c r="E10" s="163">
        <v>0</v>
      </c>
      <c r="F10" s="21" t="e">
        <f t="shared" si="0"/>
        <v>#DIV/0!</v>
      </c>
      <c r="G10" s="163">
        <v>16</v>
      </c>
      <c r="H10" s="164">
        <v>192.24</v>
      </c>
    </row>
    <row r="11" spans="1:8" ht="14.25" thickTop="1">
      <c r="A11" s="230" t="s">
        <v>59</v>
      </c>
      <c r="B11" s="56" t="s">
        <v>19</v>
      </c>
      <c r="C11" s="161">
        <v>5.6373600000000001</v>
      </c>
      <c r="D11" s="161">
        <v>5.6373600000000001</v>
      </c>
      <c r="E11" s="162">
        <v>0.26395799999999997</v>
      </c>
      <c r="F11" s="32">
        <f t="shared" si="0"/>
        <v>2035.7034073602624</v>
      </c>
      <c r="G11" s="85">
        <v>61</v>
      </c>
      <c r="H11" s="114">
        <v>7776.9742200000019</v>
      </c>
    </row>
    <row r="12" spans="1:8" ht="14.25" thickBot="1">
      <c r="A12" s="229"/>
      <c r="B12" s="58" t="s">
        <v>20</v>
      </c>
      <c r="C12" s="165">
        <v>0.56933900000000004</v>
      </c>
      <c r="D12" s="165">
        <v>0.56933900000000004</v>
      </c>
      <c r="E12" s="166">
        <v>0.16131999999999999</v>
      </c>
      <c r="F12" s="21">
        <f t="shared" si="0"/>
        <v>252.92524175551699</v>
      </c>
      <c r="G12" s="115">
        <v>8</v>
      </c>
      <c r="H12" s="116">
        <v>160</v>
      </c>
    </row>
    <row r="13" spans="1:8" ht="14.25" thickTop="1">
      <c r="A13" s="231" t="s">
        <v>60</v>
      </c>
      <c r="B13" s="63" t="s">
        <v>19</v>
      </c>
      <c r="C13" s="29">
        <v>10.75</v>
      </c>
      <c r="D13" s="29">
        <v>10.75</v>
      </c>
      <c r="E13" s="29">
        <v>44.288400000000003</v>
      </c>
      <c r="F13" s="32">
        <f t="shared" si="0"/>
        <v>-75.727278474724756</v>
      </c>
      <c r="G13" s="29">
        <v>111</v>
      </c>
      <c r="H13" s="62">
        <v>13341</v>
      </c>
    </row>
    <row r="14" spans="1:8" ht="14.25" thickBot="1">
      <c r="A14" s="232"/>
      <c r="B14" s="58" t="s">
        <v>20</v>
      </c>
      <c r="C14" s="20">
        <v>6.6500000000000004E-2</v>
      </c>
      <c r="D14" s="20">
        <v>6.6500000000000004E-2</v>
      </c>
      <c r="E14" s="20">
        <v>0.73350000000000004</v>
      </c>
      <c r="F14" s="21">
        <f t="shared" si="0"/>
        <v>-90.933878663940021</v>
      </c>
      <c r="G14" s="20">
        <v>1</v>
      </c>
      <c r="H14" s="60">
        <v>20</v>
      </c>
    </row>
    <row r="15" spans="1:8" ht="14.25" thickTop="1">
      <c r="A15" s="230" t="s">
        <v>61</v>
      </c>
      <c r="B15" s="56" t="s">
        <v>19</v>
      </c>
      <c r="C15" s="27">
        <v>0</v>
      </c>
      <c r="D15" s="39">
        <v>0</v>
      </c>
      <c r="E15" s="39">
        <v>0</v>
      </c>
      <c r="F15" s="32" t="e">
        <f t="shared" si="0"/>
        <v>#DIV/0!</v>
      </c>
      <c r="G15" s="39">
        <v>0</v>
      </c>
      <c r="H15" s="159">
        <v>0</v>
      </c>
    </row>
    <row r="16" spans="1:8" ht="14.25" thickBot="1">
      <c r="A16" s="229"/>
      <c r="B16" s="58" t="s">
        <v>20</v>
      </c>
      <c r="C16" s="20">
        <v>0</v>
      </c>
      <c r="D16" s="20">
        <v>0</v>
      </c>
      <c r="E16" s="20">
        <v>0</v>
      </c>
      <c r="F16" s="21" t="e">
        <f t="shared" si="0"/>
        <v>#DIV/0!</v>
      </c>
      <c r="G16" s="20">
        <v>0</v>
      </c>
      <c r="H16" s="60">
        <v>0</v>
      </c>
    </row>
    <row r="17" spans="1:8" ht="14.25" thickTop="1">
      <c r="A17" s="231" t="s">
        <v>62</v>
      </c>
      <c r="B17" s="56" t="s">
        <v>19</v>
      </c>
      <c r="C17" s="40">
        <v>0</v>
      </c>
      <c r="D17" s="40">
        <v>0</v>
      </c>
      <c r="E17" s="40">
        <v>0</v>
      </c>
      <c r="F17" s="32" t="e">
        <f t="shared" si="0"/>
        <v>#DIV/0!</v>
      </c>
      <c r="G17" s="40">
        <v>0</v>
      </c>
      <c r="H17" s="62">
        <v>0</v>
      </c>
    </row>
    <row r="18" spans="1:8" ht="14.25" thickBot="1">
      <c r="A18" s="231"/>
      <c r="B18" s="58" t="s">
        <v>20</v>
      </c>
      <c r="C18" s="20">
        <v>0</v>
      </c>
      <c r="D18" s="20">
        <v>0</v>
      </c>
      <c r="E18" s="20">
        <v>0</v>
      </c>
      <c r="F18" s="21" t="e">
        <f t="shared" si="0"/>
        <v>#DIV/0!</v>
      </c>
      <c r="G18" s="20">
        <v>0</v>
      </c>
      <c r="H18" s="60">
        <v>0</v>
      </c>
    </row>
    <row r="19" spans="1:8" ht="14.25" thickTop="1">
      <c r="A19" s="233" t="s">
        <v>63</v>
      </c>
      <c r="B19" s="63" t="s">
        <v>19</v>
      </c>
      <c r="C19" s="38">
        <v>32.037760999999996</v>
      </c>
      <c r="D19" s="38">
        <v>32.037760999999996</v>
      </c>
      <c r="E19" s="29">
        <v>72.461033999999998</v>
      </c>
      <c r="F19" s="32">
        <f t="shared" si="0"/>
        <v>-55.786221598769906</v>
      </c>
      <c r="G19" s="37">
        <v>252</v>
      </c>
      <c r="H19" s="64">
        <v>24312.440922000002</v>
      </c>
    </row>
    <row r="20" spans="1:8" ht="14.25" thickBot="1">
      <c r="A20" s="232"/>
      <c r="B20" s="58" t="s">
        <v>20</v>
      </c>
      <c r="C20" s="65">
        <v>3.4577370000000003</v>
      </c>
      <c r="D20" s="65">
        <v>3.4577370000000003</v>
      </c>
      <c r="E20" s="59">
        <v>4.1872669999999994</v>
      </c>
      <c r="F20" s="21">
        <f t="shared" si="0"/>
        <v>-17.422581363930199</v>
      </c>
      <c r="G20" s="66">
        <v>39</v>
      </c>
      <c r="H20" s="67">
        <v>780</v>
      </c>
    </row>
    <row r="21" spans="1:8" ht="14.25" thickTop="1">
      <c r="A21" s="230" t="s">
        <v>64</v>
      </c>
      <c r="B21" s="56" t="s">
        <v>19</v>
      </c>
      <c r="C21" s="85">
        <v>61.08</v>
      </c>
      <c r="D21" s="118">
        <v>61.08</v>
      </c>
      <c r="E21" s="118">
        <v>49.92</v>
      </c>
      <c r="F21" s="32">
        <f t="shared" si="0"/>
        <v>22.355769230769223</v>
      </c>
      <c r="G21" s="86">
        <v>516</v>
      </c>
      <c r="H21" s="120">
        <v>41275.94</v>
      </c>
    </row>
    <row r="22" spans="1:8" ht="14.25" thickBot="1">
      <c r="A22" s="229"/>
      <c r="B22" s="58" t="s">
        <v>20</v>
      </c>
      <c r="C22" s="115">
        <v>11.86</v>
      </c>
      <c r="D22" s="167">
        <v>11.86</v>
      </c>
      <c r="E22" s="167">
        <v>14.39</v>
      </c>
      <c r="F22" s="21">
        <f t="shared" si="0"/>
        <v>-17.581653926337744</v>
      </c>
      <c r="G22" s="115">
        <v>128</v>
      </c>
      <c r="H22" s="116">
        <v>2540</v>
      </c>
    </row>
    <row r="23" spans="1:8" ht="14.25" thickTop="1">
      <c r="A23" s="231" t="s">
        <v>65</v>
      </c>
      <c r="B23" s="56" t="s">
        <v>19</v>
      </c>
      <c r="C23" s="29">
        <v>0.228135</v>
      </c>
      <c r="D23" s="29">
        <v>0.228135</v>
      </c>
      <c r="E23" s="29">
        <v>0.169409</v>
      </c>
      <c r="F23" s="32">
        <f t="shared" si="0"/>
        <v>34.66521849488516</v>
      </c>
      <c r="G23" s="29">
        <v>2</v>
      </c>
      <c r="H23" s="62">
        <v>128.21639999999999</v>
      </c>
    </row>
    <row r="24" spans="1:8" ht="14.25" thickBot="1">
      <c r="A24" s="232"/>
      <c r="B24" s="58" t="s">
        <v>20</v>
      </c>
      <c r="C24" s="59">
        <v>7.1697999999999998E-2</v>
      </c>
      <c r="D24" s="59">
        <v>7.1697999999999998E-2</v>
      </c>
      <c r="E24" s="59">
        <v>0.22405700000000001</v>
      </c>
      <c r="F24" s="21">
        <f t="shared" si="0"/>
        <v>-68.000107115600059</v>
      </c>
      <c r="G24" s="59">
        <v>1</v>
      </c>
      <c r="H24" s="60">
        <v>20</v>
      </c>
    </row>
    <row r="25" spans="1:8" ht="14.25" thickTop="1">
      <c r="A25" s="230" t="s">
        <v>50</v>
      </c>
      <c r="B25" s="63" t="s">
        <v>19</v>
      </c>
      <c r="C25" s="29">
        <f t="shared" ref="C25:E26" si="1">+C7+C9+C11+C13+C15+C17+C19+C21+C23</f>
        <v>123.62325599999998</v>
      </c>
      <c r="D25" s="40">
        <f t="shared" si="1"/>
        <v>123.62325599999998</v>
      </c>
      <c r="E25" s="40">
        <f t="shared" si="1"/>
        <v>168.04280100000003</v>
      </c>
      <c r="F25" s="32">
        <f t="shared" ref="F25:F27" si="2">(D25-E25)/E25*100</f>
        <v>-26.433470958389961</v>
      </c>
      <c r="G25" s="40">
        <f>+G7+G9+G11+G13+G15+G17+G19+G21+G23</f>
        <v>1080</v>
      </c>
      <c r="H25" s="62">
        <f>+H7+H9+H11+H13+H15+H17+H19+H21+H23</f>
        <v>91205.331542000014</v>
      </c>
    </row>
    <row r="26" spans="1:8">
      <c r="A26" s="224"/>
      <c r="B26" s="57" t="s">
        <v>20</v>
      </c>
      <c r="C26" s="29">
        <f t="shared" si="1"/>
        <v>19.285274000000001</v>
      </c>
      <c r="D26" s="40">
        <f t="shared" si="1"/>
        <v>19.285274000000001</v>
      </c>
      <c r="E26" s="40">
        <f t="shared" si="1"/>
        <v>20.156143999999998</v>
      </c>
      <c r="F26" s="16">
        <f t="shared" si="2"/>
        <v>-4.3206180705992008</v>
      </c>
      <c r="G26" s="40">
        <f>+G8+G10+G12+G14+G16+G18+G20+G22+G24</f>
        <v>222</v>
      </c>
      <c r="H26" s="62">
        <f>+H8+H10+H12+H14+H16+H18+H20+H22+H24</f>
        <v>4292.24</v>
      </c>
    </row>
    <row r="27" spans="1:8" ht="14.25" thickBot="1">
      <c r="A27" s="229"/>
      <c r="B27" s="58" t="s">
        <v>49</v>
      </c>
      <c r="C27" s="20">
        <f>+C25</f>
        <v>123.62325599999998</v>
      </c>
      <c r="D27" s="20">
        <f>+D25</f>
        <v>123.62325599999998</v>
      </c>
      <c r="E27" s="20">
        <f>+E25</f>
        <v>168.04280100000003</v>
      </c>
      <c r="F27" s="21">
        <f t="shared" si="2"/>
        <v>-26.433470958389961</v>
      </c>
      <c r="G27" s="20">
        <f>+G25</f>
        <v>1080</v>
      </c>
      <c r="H27" s="60">
        <f>+H25</f>
        <v>91205.331542000014</v>
      </c>
    </row>
    <row r="28" spans="1:8" ht="14.25" thickTop="1"/>
    <row r="29" spans="1:8">
      <c r="A29" s="10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553" activePane="bottomRight" state="frozen"/>
      <selection pane="topRight"/>
      <selection pane="bottomLeft"/>
      <selection pane="bottomRight" activeCell="F584" sqref="F584"/>
    </sheetView>
  </sheetViews>
  <sheetFormatPr defaultColWidth="9" defaultRowHeight="13.5"/>
  <cols>
    <col min="1" max="1" width="4.25" style="9" customWidth="1"/>
    <col min="2" max="2" width="17.625" style="10" customWidth="1"/>
    <col min="3" max="5" width="9" style="10"/>
    <col min="6" max="6" width="10.375" style="10" customWidth="1"/>
    <col min="7" max="7" width="9" style="10"/>
    <col min="8" max="8" width="9.625" style="10" customWidth="1"/>
    <col min="9" max="12" width="9" style="10"/>
    <col min="13" max="13" width="11.875" style="10" customWidth="1"/>
    <col min="14" max="14" width="9.625" style="10" customWidth="1"/>
    <col min="15" max="16384" width="9" style="10"/>
  </cols>
  <sheetData>
    <row r="1" spans="1:14">
      <c r="A1" s="196" t="s">
        <v>104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4.25" thickBot="1">
      <c r="A3" s="242" t="s">
        <v>103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4.25" thickBot="1">
      <c r="A4" s="200" t="s">
        <v>105</v>
      </c>
      <c r="B4" s="11" t="s">
        <v>3</v>
      </c>
      <c r="C4" s="205" t="s">
        <v>4</v>
      </c>
      <c r="D4" s="206"/>
      <c r="E4" s="206"/>
      <c r="F4" s="237"/>
      <c r="G4" s="198" t="s">
        <v>5</v>
      </c>
      <c r="H4" s="237"/>
      <c r="I4" s="198" t="s">
        <v>6</v>
      </c>
      <c r="J4" s="207"/>
      <c r="K4" s="207"/>
      <c r="L4" s="207"/>
      <c r="M4" s="207"/>
      <c r="N4" s="253" t="s">
        <v>7</v>
      </c>
    </row>
    <row r="5" spans="1:14" ht="14.25" thickBot="1">
      <c r="A5" s="200"/>
      <c r="B5" s="12" t="s">
        <v>8</v>
      </c>
      <c r="C5" s="208" t="s">
        <v>9</v>
      </c>
      <c r="D5" s="208" t="s">
        <v>10</v>
      </c>
      <c r="E5" s="208" t="s">
        <v>11</v>
      </c>
      <c r="F5" s="168" t="s">
        <v>12</v>
      </c>
      <c r="G5" s="208" t="s">
        <v>13</v>
      </c>
      <c r="H5" s="208" t="s">
        <v>14</v>
      </c>
      <c r="I5" s="168" t="s">
        <v>13</v>
      </c>
      <c r="J5" s="238" t="s">
        <v>15</v>
      </c>
      <c r="K5" s="239"/>
      <c r="L5" s="240"/>
      <c r="M5" s="111" t="s">
        <v>12</v>
      </c>
      <c r="N5" s="254"/>
    </row>
    <row r="6" spans="1:14" ht="14.25" thickBot="1">
      <c r="A6" s="200"/>
      <c r="B6" s="12" t="s">
        <v>16</v>
      </c>
      <c r="C6" s="209"/>
      <c r="D6" s="209"/>
      <c r="E6" s="209"/>
      <c r="F6" s="171" t="s">
        <v>17</v>
      </c>
      <c r="G6" s="241"/>
      <c r="H6" s="241"/>
      <c r="I6" s="30" t="s">
        <v>18</v>
      </c>
      <c r="J6" s="169" t="s">
        <v>9</v>
      </c>
      <c r="K6" s="31" t="s">
        <v>10</v>
      </c>
      <c r="L6" s="111" t="s">
        <v>11</v>
      </c>
      <c r="M6" s="168" t="s">
        <v>17</v>
      </c>
      <c r="N6" s="121" t="s">
        <v>17</v>
      </c>
    </row>
    <row r="7" spans="1:14" ht="14.25" thickBot="1">
      <c r="A7" s="234"/>
      <c r="B7" s="168" t="s">
        <v>19</v>
      </c>
      <c r="C7" s="85">
        <v>786.01</v>
      </c>
      <c r="D7" s="85">
        <v>786.01</v>
      </c>
      <c r="E7" s="85">
        <v>1076.57</v>
      </c>
      <c r="F7" s="39">
        <f t="shared" ref="F7:F23" si="0">(D7-E7)/E7*100</f>
        <v>-26.989420102733678</v>
      </c>
      <c r="G7" s="89">
        <v>5934</v>
      </c>
      <c r="H7" s="89">
        <v>523960.09</v>
      </c>
      <c r="I7" s="89">
        <v>945</v>
      </c>
      <c r="J7" s="86">
        <v>682.08</v>
      </c>
      <c r="K7" s="86">
        <v>682.08</v>
      </c>
      <c r="L7" s="86">
        <v>684.21</v>
      </c>
      <c r="M7" s="40">
        <f t="shared" ref="M7:M14" si="1">(K7-L7)/L7*100</f>
        <v>-0.31130793177533145</v>
      </c>
      <c r="N7" s="122">
        <f t="shared" ref="N7:N19" si="2">D7/D202*100</f>
        <v>41.231452345168037</v>
      </c>
    </row>
    <row r="8" spans="1:14" ht="14.25" thickBot="1">
      <c r="A8" s="234"/>
      <c r="B8" s="168" t="s">
        <v>20</v>
      </c>
      <c r="C8" s="85">
        <v>174.09</v>
      </c>
      <c r="D8" s="85">
        <v>174.09</v>
      </c>
      <c r="E8" s="85">
        <v>221.25</v>
      </c>
      <c r="F8" s="39">
        <f t="shared" si="0"/>
        <v>-21.315254237288134</v>
      </c>
      <c r="G8" s="89">
        <v>2737</v>
      </c>
      <c r="H8" s="89">
        <v>54747.8</v>
      </c>
      <c r="I8" s="89">
        <v>474</v>
      </c>
      <c r="J8" s="86">
        <v>253.86</v>
      </c>
      <c r="K8" s="86">
        <v>253.86</v>
      </c>
      <c r="L8" s="86">
        <v>245.01</v>
      </c>
      <c r="M8" s="39">
        <f t="shared" si="1"/>
        <v>3.6120974654095845</v>
      </c>
      <c r="N8" s="122">
        <f t="shared" si="2"/>
        <v>46.974427805787386</v>
      </c>
    </row>
    <row r="9" spans="1:14" ht="14.25" thickBot="1">
      <c r="A9" s="234"/>
      <c r="B9" s="168" t="s">
        <v>21</v>
      </c>
      <c r="C9" s="85">
        <v>103.19</v>
      </c>
      <c r="D9" s="85">
        <v>103.19</v>
      </c>
      <c r="E9" s="85">
        <v>71.98</v>
      </c>
      <c r="F9" s="39">
        <f t="shared" si="0"/>
        <v>43.359266462906355</v>
      </c>
      <c r="G9" s="89">
        <v>53</v>
      </c>
      <c r="H9" s="89">
        <v>48941.9</v>
      </c>
      <c r="I9" s="89">
        <v>26</v>
      </c>
      <c r="J9" s="86">
        <v>94.99</v>
      </c>
      <c r="K9" s="86">
        <v>94.99</v>
      </c>
      <c r="L9" s="86">
        <v>0.7</v>
      </c>
      <c r="M9" s="39">
        <f t="shared" si="1"/>
        <v>13469.999999999998</v>
      </c>
      <c r="N9" s="122">
        <f t="shared" si="2"/>
        <v>70.807333704732756</v>
      </c>
    </row>
    <row r="10" spans="1:14" ht="14.25" thickBot="1">
      <c r="A10" s="234"/>
      <c r="B10" s="168" t="s">
        <v>22</v>
      </c>
      <c r="C10" s="85">
        <v>87.21</v>
      </c>
      <c r="D10" s="85">
        <v>87.21</v>
      </c>
      <c r="E10" s="85">
        <v>97.11</v>
      </c>
      <c r="F10" s="39">
        <f t="shared" si="0"/>
        <v>-10.194624652455984</v>
      </c>
      <c r="G10" s="89">
        <v>300</v>
      </c>
      <c r="H10" s="89">
        <v>66505.320000000007</v>
      </c>
      <c r="I10" s="89">
        <v>43</v>
      </c>
      <c r="J10" s="86">
        <v>2.0825</v>
      </c>
      <c r="K10" s="86">
        <v>2.08</v>
      </c>
      <c r="L10" s="86">
        <v>7.83</v>
      </c>
      <c r="M10" s="39">
        <f t="shared" si="1"/>
        <v>-73.435504469987222</v>
      </c>
      <c r="N10" s="122">
        <f t="shared" si="2"/>
        <v>98.072012858735434</v>
      </c>
    </row>
    <row r="11" spans="1:14" ht="14.25" thickBot="1">
      <c r="A11" s="234"/>
      <c r="B11" s="168" t="s">
        <v>23</v>
      </c>
      <c r="C11" s="85">
        <v>4.0999999999999996</v>
      </c>
      <c r="D11" s="85">
        <v>4.0999999999999996</v>
      </c>
      <c r="E11" s="85">
        <v>3.27</v>
      </c>
      <c r="F11" s="39">
        <f t="shared" si="0"/>
        <v>25.382262996941883</v>
      </c>
      <c r="G11" s="89">
        <v>92</v>
      </c>
      <c r="H11" s="89">
        <v>1287.2</v>
      </c>
      <c r="I11" s="89">
        <v>0</v>
      </c>
      <c r="J11" s="86">
        <v>0</v>
      </c>
      <c r="K11" s="86">
        <v>0</v>
      </c>
      <c r="L11" s="86">
        <v>0</v>
      </c>
      <c r="M11" s="39" t="e">
        <f t="shared" si="1"/>
        <v>#DIV/0!</v>
      </c>
      <c r="N11" s="122">
        <f t="shared" si="2"/>
        <v>62.388907799998208</v>
      </c>
    </row>
    <row r="12" spans="1:14" ht="14.25" thickBot="1">
      <c r="A12" s="234"/>
      <c r="B12" s="168" t="s">
        <v>24</v>
      </c>
      <c r="C12" s="85">
        <v>97.11</v>
      </c>
      <c r="D12" s="85">
        <v>97.11</v>
      </c>
      <c r="E12" s="85">
        <v>41.22</v>
      </c>
      <c r="F12" s="39">
        <f t="shared" si="0"/>
        <v>135.58951965065503</v>
      </c>
      <c r="G12" s="89">
        <v>121</v>
      </c>
      <c r="H12" s="89">
        <v>167582.67000000001</v>
      </c>
      <c r="I12" s="89">
        <v>55</v>
      </c>
      <c r="J12" s="86">
        <v>160.15</v>
      </c>
      <c r="K12" s="86">
        <v>160.15</v>
      </c>
      <c r="L12" s="86">
        <v>68.08</v>
      </c>
      <c r="M12" s="39">
        <f t="shared" si="1"/>
        <v>135.23795534665101</v>
      </c>
      <c r="N12" s="122">
        <f t="shared" si="2"/>
        <v>70.27678966998495</v>
      </c>
    </row>
    <row r="13" spans="1:14" ht="14.25" thickBot="1">
      <c r="A13" s="234"/>
      <c r="B13" s="168" t="s">
        <v>25</v>
      </c>
      <c r="C13" s="85">
        <v>170.57</v>
      </c>
      <c r="D13" s="85">
        <v>170.57</v>
      </c>
      <c r="E13" s="85">
        <v>186.57</v>
      </c>
      <c r="F13" s="39">
        <f t="shared" si="0"/>
        <v>-8.5758696467813689</v>
      </c>
      <c r="G13" s="89">
        <v>151</v>
      </c>
      <c r="H13" s="89">
        <v>3179.93</v>
      </c>
      <c r="I13" s="89">
        <v>24</v>
      </c>
      <c r="J13" s="86">
        <v>3.23</v>
      </c>
      <c r="K13" s="86">
        <v>3.23</v>
      </c>
      <c r="L13" s="86">
        <v>4.43</v>
      </c>
      <c r="M13" s="39">
        <f t="shared" si="1"/>
        <v>-27.088036117381485</v>
      </c>
      <c r="N13" s="122">
        <f t="shared" si="2"/>
        <v>96.488185302570244</v>
      </c>
    </row>
    <row r="14" spans="1:14" ht="14.25" thickBot="1">
      <c r="A14" s="234"/>
      <c r="B14" s="168" t="s">
        <v>26</v>
      </c>
      <c r="C14" s="85">
        <v>155.04</v>
      </c>
      <c r="D14" s="85">
        <v>155.04</v>
      </c>
      <c r="E14" s="85">
        <v>90.88</v>
      </c>
      <c r="F14" s="39">
        <f t="shared" si="0"/>
        <v>70.598591549295776</v>
      </c>
      <c r="G14" s="89">
        <v>3229</v>
      </c>
      <c r="H14" s="89">
        <v>370316.74</v>
      </c>
      <c r="I14" s="89">
        <v>127</v>
      </c>
      <c r="J14" s="86">
        <v>23.07</v>
      </c>
      <c r="K14" s="86">
        <v>23.07</v>
      </c>
      <c r="L14" s="86">
        <v>15.93</v>
      </c>
      <c r="M14" s="39">
        <f t="shared" si="1"/>
        <v>44.821092278719405</v>
      </c>
      <c r="N14" s="122">
        <f t="shared" si="2"/>
        <v>58.711194755545272</v>
      </c>
    </row>
    <row r="15" spans="1:14" ht="14.25" thickBot="1">
      <c r="A15" s="234"/>
      <c r="B15" s="168" t="s">
        <v>27</v>
      </c>
      <c r="C15" s="85">
        <v>6.74</v>
      </c>
      <c r="D15" s="85">
        <v>6.74</v>
      </c>
      <c r="E15" s="85">
        <v>13.83</v>
      </c>
      <c r="F15" s="39">
        <f t="shared" si="0"/>
        <v>-51.26536514822849</v>
      </c>
      <c r="G15" s="89">
        <v>3</v>
      </c>
      <c r="H15" s="89">
        <v>690</v>
      </c>
      <c r="I15" s="89">
        <v>0</v>
      </c>
      <c r="J15" s="86"/>
      <c r="K15" s="101"/>
      <c r="L15" s="86"/>
      <c r="M15" s="39"/>
      <c r="N15" s="122">
        <f t="shared" si="2"/>
        <v>43.846512745023297</v>
      </c>
    </row>
    <row r="16" spans="1:14" ht="14.25" thickBot="1">
      <c r="A16" s="234"/>
      <c r="B16" s="18" t="s">
        <v>28</v>
      </c>
      <c r="C16" s="85">
        <v>6.74</v>
      </c>
      <c r="D16" s="85">
        <v>6.74</v>
      </c>
      <c r="E16" s="85">
        <v>10.210000000000001</v>
      </c>
      <c r="F16" s="39">
        <f t="shared" si="0"/>
        <v>-33.986287952987269</v>
      </c>
      <c r="G16" s="89">
        <v>3</v>
      </c>
      <c r="H16" s="89">
        <v>690</v>
      </c>
      <c r="I16" s="89">
        <v>0</v>
      </c>
      <c r="J16" s="86"/>
      <c r="K16" s="86"/>
      <c r="L16" s="86"/>
      <c r="M16" s="39"/>
      <c r="N16" s="122">
        <f t="shared" si="2"/>
        <v>100</v>
      </c>
    </row>
    <row r="17" spans="1:14" ht="14.25" thickBot="1">
      <c r="A17" s="234"/>
      <c r="B17" s="18" t="s">
        <v>29</v>
      </c>
      <c r="C17" s="85"/>
      <c r="D17" s="85"/>
      <c r="E17" s="85">
        <v>0</v>
      </c>
      <c r="F17" s="39" t="e">
        <f t="shared" si="0"/>
        <v>#DIV/0!</v>
      </c>
      <c r="G17" s="89"/>
      <c r="H17" s="89"/>
      <c r="I17" s="89"/>
      <c r="J17" s="86"/>
      <c r="K17" s="86"/>
      <c r="L17" s="86"/>
      <c r="M17" s="39"/>
      <c r="N17" s="122" t="e">
        <f t="shared" si="2"/>
        <v>#DIV/0!</v>
      </c>
    </row>
    <row r="18" spans="1:14" ht="14.25" thickBot="1">
      <c r="A18" s="234"/>
      <c r="B18" s="18" t="s">
        <v>30</v>
      </c>
      <c r="C18" s="85"/>
      <c r="D18" s="85"/>
      <c r="E18" s="85">
        <v>3.62</v>
      </c>
      <c r="F18" s="39">
        <f t="shared" si="0"/>
        <v>-100</v>
      </c>
      <c r="G18" s="89"/>
      <c r="H18" s="89"/>
      <c r="I18" s="89"/>
      <c r="J18" s="86"/>
      <c r="K18" s="86"/>
      <c r="L18" s="86"/>
      <c r="M18" s="39"/>
      <c r="N18" s="122" t="e">
        <f t="shared" si="2"/>
        <v>#DIV/0!</v>
      </c>
    </row>
    <row r="19" spans="1:14" ht="14.25" thickBot="1">
      <c r="A19" s="235"/>
      <c r="B19" s="19" t="s">
        <v>31</v>
      </c>
      <c r="C19" s="20">
        <f t="shared" ref="C19:L19" si="3">C7+C9+C10+C11+C12+C13+C14+C15</f>
        <v>1409.97</v>
      </c>
      <c r="D19" s="20">
        <f t="shared" si="3"/>
        <v>1409.97</v>
      </c>
      <c r="E19" s="20">
        <f t="shared" si="3"/>
        <v>1581.4299999999998</v>
      </c>
      <c r="F19" s="20">
        <f t="shared" si="0"/>
        <v>-10.842085960175273</v>
      </c>
      <c r="G19" s="20">
        <f t="shared" si="3"/>
        <v>9883</v>
      </c>
      <c r="H19" s="20">
        <f t="shared" si="3"/>
        <v>1182463.8500000001</v>
      </c>
      <c r="I19" s="20">
        <f t="shared" si="3"/>
        <v>1220</v>
      </c>
      <c r="J19" s="20">
        <f t="shared" si="3"/>
        <v>965.60250000000008</v>
      </c>
      <c r="K19" s="20">
        <f t="shared" si="3"/>
        <v>965.60000000000014</v>
      </c>
      <c r="L19" s="20">
        <f t="shared" si="3"/>
        <v>781.18000000000006</v>
      </c>
      <c r="M19" s="20">
        <f t="shared" ref="M19:M22" si="4">(K19-L19)/L19*100</f>
        <v>23.607875265623807</v>
      </c>
      <c r="N19" s="123">
        <f t="shared" si="2"/>
        <v>51.4217883971303</v>
      </c>
    </row>
    <row r="20" spans="1:14" ht="15" thickTop="1" thickBot="1">
      <c r="A20" s="236" t="s">
        <v>32</v>
      </c>
      <c r="B20" s="22" t="s">
        <v>19</v>
      </c>
      <c r="C20" s="23">
        <v>183.47519800000001</v>
      </c>
      <c r="D20" s="23">
        <v>183.47519800000001</v>
      </c>
      <c r="E20" s="23">
        <v>209.076705</v>
      </c>
      <c r="F20" s="124">
        <f t="shared" si="0"/>
        <v>-12.245030836888308</v>
      </c>
      <c r="G20" s="24">
        <v>860</v>
      </c>
      <c r="H20" s="24">
        <v>100513.1507</v>
      </c>
      <c r="I20" s="24">
        <v>113</v>
      </c>
      <c r="J20" s="23">
        <v>100.907749</v>
      </c>
      <c r="K20" s="24">
        <v>100.907749</v>
      </c>
      <c r="L20" s="24">
        <v>70.829435000000004</v>
      </c>
      <c r="M20" s="124">
        <f t="shared" si="4"/>
        <v>42.46583923759944</v>
      </c>
      <c r="N20" s="125">
        <f>D20/D202*100</f>
        <v>9.6244944502706975</v>
      </c>
    </row>
    <row r="21" spans="1:14" ht="14.25" thickBot="1">
      <c r="A21" s="234"/>
      <c r="B21" s="168" t="s">
        <v>20</v>
      </c>
      <c r="C21" s="24">
        <v>25.282716000000001</v>
      </c>
      <c r="D21" s="24">
        <v>25.282716000000001</v>
      </c>
      <c r="E21" s="24">
        <v>45.151090000000003</v>
      </c>
      <c r="F21" s="39">
        <f t="shared" si="0"/>
        <v>-44.004195690513789</v>
      </c>
      <c r="G21" s="24">
        <v>140</v>
      </c>
      <c r="H21" s="24">
        <v>2800</v>
      </c>
      <c r="I21" s="24">
        <v>61</v>
      </c>
      <c r="J21" s="24">
        <v>36.077342000000002</v>
      </c>
      <c r="K21" s="24">
        <v>36.077342000000002</v>
      </c>
      <c r="L21" s="24">
        <v>32.583351</v>
      </c>
      <c r="M21" s="39">
        <f t="shared" si="4"/>
        <v>10.723240221670267</v>
      </c>
      <c r="N21" s="122">
        <f>D21/D203*100</f>
        <v>6.8219950455294702</v>
      </c>
    </row>
    <row r="22" spans="1:14" ht="14.25" thickBot="1">
      <c r="A22" s="234"/>
      <c r="B22" s="168" t="s">
        <v>21</v>
      </c>
      <c r="C22" s="24">
        <v>1.245357</v>
      </c>
      <c r="D22" s="24">
        <v>1.245357</v>
      </c>
      <c r="E22" s="24"/>
      <c r="F22" s="39" t="e">
        <f t="shared" si="0"/>
        <v>#DIV/0!</v>
      </c>
      <c r="G22" s="24">
        <v>1</v>
      </c>
      <c r="H22" s="24">
        <v>2640.1558</v>
      </c>
      <c r="I22" s="24"/>
      <c r="J22" s="24"/>
      <c r="K22" s="24"/>
      <c r="L22" s="24"/>
      <c r="M22" s="39" t="e">
        <f t="shared" si="4"/>
        <v>#DIV/0!</v>
      </c>
      <c r="N22" s="122">
        <f>D22/D204*100</f>
        <v>0.85454412908736199</v>
      </c>
    </row>
    <row r="23" spans="1:14" ht="14.25" thickBot="1">
      <c r="A23" s="234"/>
      <c r="B23" s="168" t="s">
        <v>22</v>
      </c>
      <c r="C23" s="24">
        <v>0.262073</v>
      </c>
      <c r="D23" s="24">
        <v>0.262073</v>
      </c>
      <c r="E23" s="24"/>
      <c r="F23" s="39" t="e">
        <f t="shared" si="0"/>
        <v>#DIV/0!</v>
      </c>
      <c r="G23" s="24">
        <v>15</v>
      </c>
      <c r="H23" s="24">
        <v>891.2</v>
      </c>
      <c r="I23" s="24"/>
      <c r="J23" s="24"/>
      <c r="K23" s="24"/>
      <c r="L23" s="24">
        <v>0.15</v>
      </c>
      <c r="M23" s="39"/>
      <c r="N23" s="122">
        <f>D23/D205*100</f>
        <v>0.2947142142635864</v>
      </c>
    </row>
    <row r="24" spans="1:14" ht="14.25" thickBot="1">
      <c r="A24" s="234"/>
      <c r="B24" s="168" t="s">
        <v>23</v>
      </c>
      <c r="C24" s="24"/>
      <c r="D24" s="24"/>
      <c r="E24" s="24"/>
      <c r="F24" s="39"/>
      <c r="G24" s="24"/>
      <c r="H24" s="24"/>
      <c r="I24" s="24"/>
      <c r="J24" s="24"/>
      <c r="K24" s="24"/>
      <c r="L24" s="24"/>
      <c r="M24" s="39"/>
      <c r="N24" s="122"/>
    </row>
    <row r="25" spans="1:14" ht="14.25" thickBot="1">
      <c r="A25" s="234"/>
      <c r="B25" s="168" t="s">
        <v>24</v>
      </c>
      <c r="C25" s="25">
        <v>1.1082080000000001</v>
      </c>
      <c r="D25" s="25">
        <v>1.1082080000000001</v>
      </c>
      <c r="E25" s="24">
        <v>0.97150899999999996</v>
      </c>
      <c r="F25" s="39">
        <f>(D25-E25)/E25*100</f>
        <v>14.070790903635491</v>
      </c>
      <c r="G25" s="24">
        <v>4</v>
      </c>
      <c r="H25" s="24">
        <v>1114.9948999999999</v>
      </c>
      <c r="I25" s="24"/>
      <c r="J25" s="25"/>
      <c r="K25" s="24"/>
      <c r="L25" s="24">
        <v>0.43</v>
      </c>
      <c r="M25" s="39">
        <f>(K25-L25)/L25*100</f>
        <v>-100</v>
      </c>
      <c r="N25" s="122">
        <f>D25/D207*100</f>
        <v>0.8019905316300554</v>
      </c>
    </row>
    <row r="26" spans="1:14" ht="14.25" thickBot="1">
      <c r="A26" s="234"/>
      <c r="B26" s="168" t="s">
        <v>25</v>
      </c>
      <c r="C26" s="26">
        <v>1.8414200000000001</v>
      </c>
      <c r="D26" s="26">
        <v>1.8414200000000001</v>
      </c>
      <c r="E26" s="26"/>
      <c r="F26" s="39"/>
      <c r="G26" s="26">
        <v>1</v>
      </c>
      <c r="H26" s="26">
        <v>92.070999999999998</v>
      </c>
      <c r="I26" s="26"/>
      <c r="J26" s="26"/>
      <c r="K26" s="26"/>
      <c r="L26" s="26"/>
      <c r="M26" s="39"/>
      <c r="N26" s="122"/>
    </row>
    <row r="27" spans="1:14" ht="14.25" thickBot="1">
      <c r="A27" s="234"/>
      <c r="B27" s="168" t="s">
        <v>26</v>
      </c>
      <c r="C27" s="24">
        <v>15.07</v>
      </c>
      <c r="D27" s="24">
        <v>15.07</v>
      </c>
      <c r="E27" s="24">
        <v>2.92</v>
      </c>
      <c r="F27" s="39">
        <f>(D27-E27)/E27*100</f>
        <v>416.09589041095887</v>
      </c>
      <c r="G27" s="24">
        <v>2274</v>
      </c>
      <c r="H27" s="24">
        <v>114541.03</v>
      </c>
      <c r="I27" s="24">
        <v>10</v>
      </c>
      <c r="J27" s="24">
        <v>3.2</v>
      </c>
      <c r="K27" s="24">
        <v>3.2</v>
      </c>
      <c r="L27" s="24"/>
      <c r="M27" s="39" t="e">
        <f>(K27-L27)/L27*100</f>
        <v>#DIV/0!</v>
      </c>
      <c r="N27" s="122">
        <f>D27/D209*100</f>
        <v>5.7067705428667921</v>
      </c>
    </row>
    <row r="28" spans="1:14" ht="14.25" thickBot="1">
      <c r="A28" s="234"/>
      <c r="B28" s="168" t="s">
        <v>27</v>
      </c>
      <c r="C28" s="24"/>
      <c r="D28" s="24"/>
      <c r="E28" s="24"/>
      <c r="F28" s="39"/>
      <c r="G28" s="24"/>
      <c r="H28" s="24"/>
      <c r="I28" s="24"/>
      <c r="J28" s="24"/>
      <c r="K28" s="24"/>
      <c r="L28" s="24"/>
      <c r="M28" s="39"/>
      <c r="N28" s="122"/>
    </row>
    <row r="29" spans="1:14" ht="14.25" thickBot="1">
      <c r="A29" s="234"/>
      <c r="B29" s="18" t="s">
        <v>28</v>
      </c>
      <c r="C29" s="48"/>
      <c r="D29" s="48"/>
      <c r="E29" s="48"/>
      <c r="F29" s="39"/>
      <c r="G29" s="48"/>
      <c r="H29" s="48"/>
      <c r="I29" s="48"/>
      <c r="J29" s="48"/>
      <c r="K29" s="48"/>
      <c r="L29" s="48"/>
      <c r="M29" s="39"/>
      <c r="N29" s="122"/>
    </row>
    <row r="30" spans="1:14" ht="14.25" thickBot="1">
      <c r="A30" s="234"/>
      <c r="B30" s="18" t="s">
        <v>29</v>
      </c>
      <c r="C30" s="48"/>
      <c r="D30" s="48"/>
      <c r="E30" s="48"/>
      <c r="F30" s="39"/>
      <c r="G30" s="48"/>
      <c r="H30" s="48"/>
      <c r="I30" s="48"/>
      <c r="J30" s="48"/>
      <c r="K30" s="48"/>
      <c r="L30" s="48"/>
      <c r="M30" s="39"/>
      <c r="N30" s="122"/>
    </row>
    <row r="31" spans="1:14" ht="14.25" thickBot="1">
      <c r="A31" s="234"/>
      <c r="B31" s="18" t="s">
        <v>30</v>
      </c>
      <c r="C31" s="48"/>
      <c r="D31" s="48"/>
      <c r="E31" s="48"/>
      <c r="F31" s="39"/>
      <c r="G31" s="48"/>
      <c r="H31" s="48"/>
      <c r="I31" s="48"/>
      <c r="J31" s="48"/>
      <c r="K31" s="48"/>
      <c r="L31" s="48"/>
      <c r="M31" s="39"/>
      <c r="N31" s="122"/>
    </row>
    <row r="32" spans="1:14" ht="14.25" thickBot="1">
      <c r="A32" s="235"/>
      <c r="B32" s="19" t="s">
        <v>31</v>
      </c>
      <c r="C32" s="20">
        <f t="shared" ref="C32:L32" si="5">C20+C22+C23+C24+C25+C26+C27+C28</f>
        <v>203.00225599999999</v>
      </c>
      <c r="D32" s="20">
        <f t="shared" si="5"/>
        <v>203.00225599999999</v>
      </c>
      <c r="E32" s="20">
        <f t="shared" si="5"/>
        <v>212.96821399999999</v>
      </c>
      <c r="F32" s="20">
        <f t="shared" ref="F32:F38" si="6">(D32-E32)/E32*100</f>
        <v>-4.6795518508691636</v>
      </c>
      <c r="G32" s="20">
        <f t="shared" si="5"/>
        <v>3155</v>
      </c>
      <c r="H32" s="20">
        <f t="shared" si="5"/>
        <v>219792.60239999997</v>
      </c>
      <c r="I32" s="20">
        <f t="shared" si="5"/>
        <v>123</v>
      </c>
      <c r="J32" s="20">
        <f t="shared" si="5"/>
        <v>104.107749</v>
      </c>
      <c r="K32" s="20">
        <f t="shared" si="5"/>
        <v>104.107749</v>
      </c>
      <c r="L32" s="20">
        <f t="shared" si="5"/>
        <v>71.409435000000016</v>
      </c>
      <c r="M32" s="20">
        <f t="shared" ref="M32:M37" si="7">(K32-L32)/L32*100</f>
        <v>45.789907174030958</v>
      </c>
      <c r="N32" s="123">
        <f>D32/D214*100</f>
        <v>7.4035185515805821</v>
      </c>
    </row>
    <row r="33" spans="1:14" ht="15" thickTop="1" thickBot="1">
      <c r="A33" s="236" t="s">
        <v>33</v>
      </c>
      <c r="B33" s="22" t="s">
        <v>19</v>
      </c>
      <c r="C33" s="117">
        <v>367.13962400000003</v>
      </c>
      <c r="D33" s="117">
        <v>367.13962400000003</v>
      </c>
      <c r="E33" s="105">
        <v>486.85137500000002</v>
      </c>
      <c r="F33" s="124">
        <f t="shared" si="6"/>
        <v>-24.58897255861709</v>
      </c>
      <c r="G33" s="86">
        <v>2521</v>
      </c>
      <c r="H33" s="86">
        <v>294190.80237999995</v>
      </c>
      <c r="I33" s="86">
        <v>351</v>
      </c>
      <c r="J33" s="86">
        <v>224.8</v>
      </c>
      <c r="K33" s="86">
        <v>224.8</v>
      </c>
      <c r="L33" s="86">
        <v>86.4</v>
      </c>
      <c r="M33" s="124">
        <f t="shared" si="7"/>
        <v>160.18518518518519</v>
      </c>
      <c r="N33" s="125">
        <f t="shared" ref="N33:N38" si="8">D33/D202*100</f>
        <v>19.258915167719127</v>
      </c>
    </row>
    <row r="34" spans="1:14" ht="14.25" thickBot="1">
      <c r="A34" s="234"/>
      <c r="B34" s="168" t="s">
        <v>20</v>
      </c>
      <c r="C34" s="117">
        <v>72.079357999999999</v>
      </c>
      <c r="D34" s="117">
        <v>72.079357999999999</v>
      </c>
      <c r="E34" s="105">
        <v>82.786318000000009</v>
      </c>
      <c r="F34" s="39">
        <f t="shared" si="6"/>
        <v>-12.933248221040595</v>
      </c>
      <c r="G34" s="86">
        <v>806</v>
      </c>
      <c r="H34" s="86">
        <v>16120</v>
      </c>
      <c r="I34" s="86">
        <v>160</v>
      </c>
      <c r="J34" s="86">
        <v>115.7</v>
      </c>
      <c r="K34" s="86">
        <v>115.7</v>
      </c>
      <c r="L34" s="86">
        <v>51.7</v>
      </c>
      <c r="M34" s="39">
        <f t="shared" si="7"/>
        <v>123.79110251450676</v>
      </c>
      <c r="N34" s="122">
        <f t="shared" si="8"/>
        <v>19.449058525236964</v>
      </c>
    </row>
    <row r="35" spans="1:14" ht="14.25" thickBot="1">
      <c r="A35" s="234"/>
      <c r="B35" s="168" t="s">
        <v>21</v>
      </c>
      <c r="C35" s="117">
        <v>3.0777320000000001</v>
      </c>
      <c r="D35" s="117">
        <v>3.0777320000000001</v>
      </c>
      <c r="E35" s="105">
        <v>2.4644349999999999</v>
      </c>
      <c r="F35" s="39">
        <f t="shared" si="6"/>
        <v>24.885906911726227</v>
      </c>
      <c r="G35" s="86">
        <v>115</v>
      </c>
      <c r="H35" s="86">
        <v>7573.56</v>
      </c>
      <c r="I35" s="86">
        <v>5</v>
      </c>
      <c r="J35" s="86">
        <v>1</v>
      </c>
      <c r="K35" s="86">
        <v>1</v>
      </c>
      <c r="L35" s="86">
        <v>0</v>
      </c>
      <c r="M35" s="39" t="e">
        <f t="shared" si="7"/>
        <v>#DIV/0!</v>
      </c>
      <c r="N35" s="122">
        <f t="shared" si="8"/>
        <v>2.1118906558555537</v>
      </c>
    </row>
    <row r="36" spans="1:14" ht="14.25" thickBot="1">
      <c r="A36" s="234"/>
      <c r="B36" s="168" t="s">
        <v>22</v>
      </c>
      <c r="C36" s="117">
        <v>3.7640999999999994E-2</v>
      </c>
      <c r="D36" s="117">
        <v>3.7640999999999994E-2</v>
      </c>
      <c r="E36" s="105">
        <v>3.2924000000000002E-2</v>
      </c>
      <c r="F36" s="39">
        <f t="shared" si="6"/>
        <v>14.326934758838512</v>
      </c>
      <c r="G36" s="86">
        <v>7</v>
      </c>
      <c r="H36" s="86">
        <v>498</v>
      </c>
      <c r="I36" s="86">
        <v>11</v>
      </c>
      <c r="J36" s="86">
        <v>2</v>
      </c>
      <c r="K36" s="86">
        <v>2</v>
      </c>
      <c r="L36" s="86">
        <v>1</v>
      </c>
      <c r="M36" s="39">
        <f t="shared" si="7"/>
        <v>100</v>
      </c>
      <c r="N36" s="122">
        <f t="shared" si="8"/>
        <v>4.2329189726128424E-2</v>
      </c>
    </row>
    <row r="37" spans="1:14" ht="14.25" thickBot="1">
      <c r="A37" s="234"/>
      <c r="B37" s="168" t="s">
        <v>23</v>
      </c>
      <c r="C37" s="117">
        <v>1.3679250000000001</v>
      </c>
      <c r="D37" s="117">
        <v>1.3679250000000001</v>
      </c>
      <c r="E37" s="105">
        <v>0</v>
      </c>
      <c r="F37" s="39" t="e">
        <f t="shared" si="6"/>
        <v>#DIV/0!</v>
      </c>
      <c r="G37" s="86">
        <v>113</v>
      </c>
      <c r="H37" s="86">
        <v>3175</v>
      </c>
      <c r="I37" s="86">
        <v>0</v>
      </c>
      <c r="J37" s="86">
        <v>0</v>
      </c>
      <c r="K37" s="86">
        <v>0</v>
      </c>
      <c r="L37" s="86">
        <v>0</v>
      </c>
      <c r="M37" s="39" t="e">
        <f t="shared" si="7"/>
        <v>#DIV/0!</v>
      </c>
      <c r="N37" s="122">
        <f t="shared" si="8"/>
        <v>20.815450415198182</v>
      </c>
    </row>
    <row r="38" spans="1:14" ht="14.25" thickBot="1">
      <c r="A38" s="234"/>
      <c r="B38" s="168" t="s">
        <v>24</v>
      </c>
      <c r="C38" s="117">
        <v>4.1000870000000003</v>
      </c>
      <c r="D38" s="117">
        <v>4.1000870000000003</v>
      </c>
      <c r="E38" s="105">
        <v>3.4169830000000001</v>
      </c>
      <c r="F38" s="39">
        <f t="shared" si="6"/>
        <v>19.991436890379617</v>
      </c>
      <c r="G38" s="86">
        <v>11</v>
      </c>
      <c r="H38" s="86">
        <v>8566.4098020000001</v>
      </c>
      <c r="I38" s="86">
        <v>4</v>
      </c>
      <c r="J38" s="86">
        <v>1</v>
      </c>
      <c r="K38" s="86">
        <v>1</v>
      </c>
      <c r="L38" s="86">
        <v>2</v>
      </c>
      <c r="M38" s="39">
        <f t="shared" ref="M38" si="9">(K38-L38)/L38*100</f>
        <v>-50</v>
      </c>
      <c r="N38" s="122">
        <f t="shared" si="8"/>
        <v>2.9671604544088104</v>
      </c>
    </row>
    <row r="39" spans="1:14" ht="14.25" thickBot="1">
      <c r="A39" s="234"/>
      <c r="B39" s="168" t="s">
        <v>25</v>
      </c>
      <c r="C39" s="117">
        <v>0</v>
      </c>
      <c r="D39" s="117">
        <v>0</v>
      </c>
      <c r="E39" s="105">
        <v>0</v>
      </c>
      <c r="F39" s="39"/>
      <c r="G39" s="88"/>
      <c r="H39" s="88"/>
      <c r="I39" s="88">
        <v>0</v>
      </c>
      <c r="J39" s="86">
        <v>0</v>
      </c>
      <c r="K39" s="88">
        <v>0</v>
      </c>
      <c r="L39" s="88"/>
      <c r="M39" s="39"/>
      <c r="N39" s="122"/>
    </row>
    <row r="40" spans="1:14" ht="14.25" thickBot="1">
      <c r="A40" s="234"/>
      <c r="B40" s="168" t="s">
        <v>26</v>
      </c>
      <c r="C40" s="117">
        <v>46.005436999999979</v>
      </c>
      <c r="D40" s="117">
        <v>46.005436999999979</v>
      </c>
      <c r="E40" s="105">
        <v>28.250399000000016</v>
      </c>
      <c r="F40" s="39">
        <f>(D40-E40)/E40*100</f>
        <v>62.848804365559417</v>
      </c>
      <c r="G40" s="86">
        <v>984</v>
      </c>
      <c r="H40" s="86">
        <v>531962.77</v>
      </c>
      <c r="I40" s="88">
        <v>11</v>
      </c>
      <c r="J40" s="86">
        <v>3</v>
      </c>
      <c r="K40" s="88">
        <v>3</v>
      </c>
      <c r="L40" s="86">
        <v>2.4</v>
      </c>
      <c r="M40" s="39">
        <f>(K40-L40)/L40*100</f>
        <v>25.000000000000007</v>
      </c>
      <c r="N40" s="122">
        <f>D40/D209*100</f>
        <v>17.421531034061967</v>
      </c>
    </row>
    <row r="41" spans="1:14" ht="14.25" thickBot="1">
      <c r="A41" s="234"/>
      <c r="B41" s="168" t="s">
        <v>27</v>
      </c>
      <c r="C41" s="117">
        <v>0</v>
      </c>
      <c r="D41" s="117">
        <v>0</v>
      </c>
      <c r="E41" s="105">
        <v>0</v>
      </c>
      <c r="F41" s="39"/>
      <c r="G41" s="86"/>
      <c r="H41" s="86"/>
      <c r="I41" s="88">
        <v>0</v>
      </c>
      <c r="J41" s="86">
        <v>0</v>
      </c>
      <c r="K41" s="88">
        <v>0</v>
      </c>
      <c r="L41" s="86"/>
      <c r="M41" s="39"/>
      <c r="N41" s="122">
        <f>D41/D210*100</f>
        <v>0</v>
      </c>
    </row>
    <row r="42" spans="1:14" ht="14.25" thickBot="1">
      <c r="A42" s="234"/>
      <c r="B42" s="18" t="s">
        <v>28</v>
      </c>
      <c r="C42" s="117">
        <v>0</v>
      </c>
      <c r="D42" s="117">
        <v>0</v>
      </c>
      <c r="E42" s="105">
        <v>0</v>
      </c>
      <c r="F42" s="39"/>
      <c r="G42" s="86"/>
      <c r="H42" s="86"/>
      <c r="I42" s="86">
        <v>0</v>
      </c>
      <c r="J42" s="86">
        <v>0</v>
      </c>
      <c r="K42" s="86">
        <v>0</v>
      </c>
      <c r="L42" s="86"/>
      <c r="M42" s="39"/>
      <c r="N42" s="122"/>
    </row>
    <row r="43" spans="1:14" ht="14.25" thickBot="1">
      <c r="A43" s="234"/>
      <c r="B43" s="18" t="s">
        <v>29</v>
      </c>
      <c r="C43" s="117">
        <v>0</v>
      </c>
      <c r="D43" s="117">
        <v>0</v>
      </c>
      <c r="E43" s="105">
        <v>0</v>
      </c>
      <c r="F43" s="39"/>
      <c r="G43" s="86"/>
      <c r="H43" s="86"/>
      <c r="I43" s="86">
        <v>0</v>
      </c>
      <c r="J43" s="86">
        <v>0</v>
      </c>
      <c r="K43" s="86">
        <v>0</v>
      </c>
      <c r="L43" s="86"/>
      <c r="M43" s="39"/>
      <c r="N43" s="122" t="e">
        <f>D43/D212*100</f>
        <v>#DIV/0!</v>
      </c>
    </row>
    <row r="44" spans="1:14" ht="14.25" thickBot="1">
      <c r="A44" s="234"/>
      <c r="B44" s="18" t="s">
        <v>30</v>
      </c>
      <c r="C44" s="117">
        <v>0</v>
      </c>
      <c r="D44" s="117">
        <v>0</v>
      </c>
      <c r="E44" s="105">
        <v>0</v>
      </c>
      <c r="F44" s="39"/>
      <c r="G44" s="86"/>
      <c r="H44" s="86"/>
      <c r="I44" s="86">
        <v>0</v>
      </c>
      <c r="J44" s="86">
        <v>0</v>
      </c>
      <c r="K44" s="86">
        <v>0</v>
      </c>
      <c r="L44" s="86"/>
      <c r="M44" s="39"/>
      <c r="N44" s="122"/>
    </row>
    <row r="45" spans="1:14" ht="14.25" thickBot="1">
      <c r="A45" s="235"/>
      <c r="B45" s="19" t="s">
        <v>31</v>
      </c>
      <c r="C45" s="20">
        <f t="shared" ref="C45:L45" si="10">C33+C35+C36+C37+C38+C39+C40+C41</f>
        <v>421.72844600000002</v>
      </c>
      <c r="D45" s="20">
        <f t="shared" si="10"/>
        <v>421.72844600000002</v>
      </c>
      <c r="E45" s="20">
        <f t="shared" si="10"/>
        <v>521.01611600000001</v>
      </c>
      <c r="F45" s="20">
        <f>(D45-E45)/E45*100</f>
        <v>-19.0565448843045</v>
      </c>
      <c r="G45" s="20">
        <f t="shared" si="10"/>
        <v>3751</v>
      </c>
      <c r="H45" s="20">
        <f t="shared" si="10"/>
        <v>845966.54218199989</v>
      </c>
      <c r="I45" s="20">
        <f t="shared" si="10"/>
        <v>382</v>
      </c>
      <c r="J45" s="20">
        <f t="shared" si="10"/>
        <v>231.8</v>
      </c>
      <c r="K45" s="20">
        <f t="shared" si="10"/>
        <v>231.8</v>
      </c>
      <c r="L45" s="20">
        <f t="shared" si="10"/>
        <v>91.800000000000011</v>
      </c>
      <c r="M45" s="20">
        <f t="shared" ref="M45:M49" si="11">(K45-L45)/L45*100</f>
        <v>152.50544662309366</v>
      </c>
      <c r="N45" s="123">
        <f>D45/D214*100</f>
        <v>15.380491011342507</v>
      </c>
    </row>
    <row r="46" spans="1:14" ht="14.25" thickTop="1">
      <c r="A46" s="236" t="s">
        <v>34</v>
      </c>
      <c r="B46" s="22" t="s">
        <v>19</v>
      </c>
      <c r="C46" s="134">
        <v>157.364</v>
      </c>
      <c r="D46" s="134">
        <v>157.364</v>
      </c>
      <c r="E46" s="134">
        <v>201.8586</v>
      </c>
      <c r="F46" s="124">
        <f>(D46-E46)/E46*100</f>
        <v>-22.04245942456749</v>
      </c>
      <c r="G46" s="135">
        <v>1207</v>
      </c>
      <c r="H46" s="135">
        <v>99150.44</v>
      </c>
      <c r="I46" s="135">
        <v>201</v>
      </c>
      <c r="J46" s="135">
        <v>171.01169999999999</v>
      </c>
      <c r="K46" s="135">
        <v>171.01169999999999</v>
      </c>
      <c r="L46" s="135">
        <v>56.488199999999999</v>
      </c>
      <c r="M46" s="124">
        <f t="shared" si="11"/>
        <v>202.73880208609935</v>
      </c>
      <c r="N46" s="125">
        <f>D46/D202*100</f>
        <v>8.2547884465147057</v>
      </c>
    </row>
    <row r="47" spans="1:14">
      <c r="A47" s="244"/>
      <c r="B47" s="168" t="s">
        <v>20</v>
      </c>
      <c r="C47" s="135">
        <v>39.296199999999999</v>
      </c>
      <c r="D47" s="135">
        <v>39.296199999999999</v>
      </c>
      <c r="E47" s="135">
        <v>48.803899999999999</v>
      </c>
      <c r="F47" s="39">
        <f>(D47-E47)/E47*100</f>
        <v>-19.481434885326788</v>
      </c>
      <c r="G47" s="135">
        <v>403</v>
      </c>
      <c r="H47" s="135">
        <v>8060</v>
      </c>
      <c r="I47" s="135">
        <v>86</v>
      </c>
      <c r="J47" s="135">
        <v>64.122699999999995</v>
      </c>
      <c r="K47" s="135">
        <v>64.122699999999995</v>
      </c>
      <c r="L47" s="135">
        <v>31.674900000000001</v>
      </c>
      <c r="M47" s="39">
        <f t="shared" si="11"/>
        <v>102.44010241547721</v>
      </c>
      <c r="N47" s="122">
        <f>D47/D203*100</f>
        <v>10.603231144475743</v>
      </c>
    </row>
    <row r="48" spans="1:14">
      <c r="A48" s="244"/>
      <c r="B48" s="168" t="s">
        <v>21</v>
      </c>
      <c r="C48" s="135">
        <v>4.2253999999999996</v>
      </c>
      <c r="D48" s="135">
        <v>4.2253999999999996</v>
      </c>
      <c r="E48" s="135">
        <v>0.92810000000000004</v>
      </c>
      <c r="F48" s="39">
        <f>(D48-E48)/E48*100</f>
        <v>355.27421614050201</v>
      </c>
      <c r="G48" s="135">
        <v>9</v>
      </c>
      <c r="H48" s="135">
        <v>1792</v>
      </c>
      <c r="I48" s="135">
        <v>1</v>
      </c>
      <c r="J48" s="135">
        <v>8.1000000000000003E-2</v>
      </c>
      <c r="K48" s="135">
        <v>8.1000000000000003E-2</v>
      </c>
      <c r="L48" s="135">
        <v>0</v>
      </c>
      <c r="M48" s="39" t="e">
        <f t="shared" si="11"/>
        <v>#DIV/0!</v>
      </c>
      <c r="N48" s="122">
        <f>D48/D204*100</f>
        <v>2.8994021497817402</v>
      </c>
    </row>
    <row r="49" spans="1:14">
      <c r="A49" s="244"/>
      <c r="B49" s="168" t="s">
        <v>22</v>
      </c>
      <c r="C49" s="135">
        <v>0.10299999999999999</v>
      </c>
      <c r="D49" s="135">
        <v>0.10299999999999999</v>
      </c>
      <c r="E49" s="135">
        <v>0.52829999999999999</v>
      </c>
      <c r="F49" s="39">
        <f>(D49-E49)/E49*100</f>
        <v>-80.503501798220711</v>
      </c>
      <c r="G49" s="135">
        <v>6</v>
      </c>
      <c r="H49" s="135">
        <v>2111.6</v>
      </c>
      <c r="I49" s="135">
        <v>0</v>
      </c>
      <c r="J49" s="135">
        <v>0</v>
      </c>
      <c r="K49" s="135">
        <v>0</v>
      </c>
      <c r="L49" s="135">
        <v>0</v>
      </c>
      <c r="M49" s="39" t="e">
        <f t="shared" si="11"/>
        <v>#DIV/0!</v>
      </c>
      <c r="N49" s="122">
        <f>D49/D205*100</f>
        <v>0.11582865869108762</v>
      </c>
    </row>
    <row r="50" spans="1:14">
      <c r="A50" s="244"/>
      <c r="B50" s="168" t="s">
        <v>23</v>
      </c>
      <c r="C50" s="135">
        <v>0</v>
      </c>
      <c r="D50" s="135">
        <v>0</v>
      </c>
      <c r="E50" s="135">
        <v>0</v>
      </c>
      <c r="F50" s="39"/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39"/>
      <c r="N50" s="122"/>
    </row>
    <row r="51" spans="1:14">
      <c r="A51" s="244"/>
      <c r="B51" s="168" t="s">
        <v>24</v>
      </c>
      <c r="C51" s="135">
        <v>5.2042999999999999</v>
      </c>
      <c r="D51" s="135">
        <v>5.2042999999999999</v>
      </c>
      <c r="E51" s="135">
        <v>2.5055999999999998</v>
      </c>
      <c r="F51" s="39">
        <f>(D51-E51)/E51*100</f>
        <v>107.70673690932313</v>
      </c>
      <c r="G51" s="135">
        <v>20</v>
      </c>
      <c r="H51" s="135">
        <v>19367.8</v>
      </c>
      <c r="I51" s="135">
        <v>10</v>
      </c>
      <c r="J51" s="135">
        <v>5.8022</v>
      </c>
      <c r="K51" s="135">
        <v>5.8022</v>
      </c>
      <c r="L51" s="135">
        <v>0</v>
      </c>
      <c r="M51" s="39" t="e">
        <f>(K51-L51)/L51*100</f>
        <v>#DIV/0!</v>
      </c>
      <c r="N51" s="122">
        <f>D51/D207*100</f>
        <v>3.7662598751879584</v>
      </c>
    </row>
    <row r="52" spans="1:14">
      <c r="A52" s="244"/>
      <c r="B52" s="168" t="s">
        <v>25</v>
      </c>
      <c r="C52" s="137">
        <v>3.5266999999999999</v>
      </c>
      <c r="D52" s="137">
        <v>3.5266999999999999</v>
      </c>
      <c r="E52" s="137">
        <v>36.659100000000002</v>
      </c>
      <c r="F52" s="39">
        <f>(D52-E52)/E52*100</f>
        <v>-90.37974200130391</v>
      </c>
      <c r="G52" s="137">
        <v>10</v>
      </c>
      <c r="H52" s="137">
        <v>264.75839999999999</v>
      </c>
      <c r="I52" s="137">
        <v>87</v>
      </c>
      <c r="J52" s="137">
        <v>20.204999999999998</v>
      </c>
      <c r="K52" s="137">
        <v>20.204999999999998</v>
      </c>
      <c r="L52" s="137">
        <v>13.6302</v>
      </c>
      <c r="M52" s="39">
        <f t="shared" ref="M52:M54" si="12">(K52-L52)/L52*100</f>
        <v>48.23700312541267</v>
      </c>
      <c r="N52" s="122">
        <f>D52/D208*100</f>
        <v>1.9949867098937357</v>
      </c>
    </row>
    <row r="53" spans="1:14">
      <c r="A53" s="244"/>
      <c r="B53" s="168" t="s">
        <v>26</v>
      </c>
      <c r="C53" s="135">
        <v>3.0831</v>
      </c>
      <c r="D53" s="135">
        <v>3.0831</v>
      </c>
      <c r="E53" s="135">
        <v>5.1284000000000001</v>
      </c>
      <c r="F53" s="39">
        <f>(D53-E53)/E53*100</f>
        <v>-39.881834490289371</v>
      </c>
      <c r="G53" s="135">
        <v>115</v>
      </c>
      <c r="H53" s="135">
        <v>17883.3</v>
      </c>
      <c r="I53" s="135">
        <v>1</v>
      </c>
      <c r="J53" s="135">
        <v>6.7629999999999999</v>
      </c>
      <c r="K53" s="135">
        <v>6.7629999999999999</v>
      </c>
      <c r="L53" s="135">
        <v>3.6006</v>
      </c>
      <c r="M53" s="39">
        <f t="shared" si="12"/>
        <v>87.829806143420541</v>
      </c>
      <c r="N53" s="122">
        <f>D53/D209*100</f>
        <v>1.1675211851833183</v>
      </c>
    </row>
    <row r="54" spans="1:14">
      <c r="A54" s="244"/>
      <c r="B54" s="168" t="s">
        <v>27</v>
      </c>
      <c r="C54" s="135">
        <v>0</v>
      </c>
      <c r="D54" s="135">
        <v>0</v>
      </c>
      <c r="E54" s="135">
        <v>0</v>
      </c>
      <c r="F54" s="39" t="e">
        <f>(D54-E54)/E54*100</f>
        <v>#DIV/0!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39" t="e">
        <f t="shared" si="12"/>
        <v>#DIV/0!</v>
      </c>
      <c r="N54" s="122">
        <f>D54/D210*100</f>
        <v>0</v>
      </c>
    </row>
    <row r="55" spans="1:14">
      <c r="A55" s="244"/>
      <c r="B55" s="18" t="s">
        <v>28</v>
      </c>
      <c r="C55" s="136">
        <v>0</v>
      </c>
      <c r="D55" s="136">
        <v>0</v>
      </c>
      <c r="E55" s="136">
        <v>0</v>
      </c>
      <c r="F55" s="39"/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39"/>
      <c r="N55" s="122"/>
    </row>
    <row r="56" spans="1:14">
      <c r="A56" s="244"/>
      <c r="B56" s="18" t="s">
        <v>29</v>
      </c>
      <c r="C56" s="136">
        <v>0</v>
      </c>
      <c r="D56" s="136">
        <v>0</v>
      </c>
      <c r="E56" s="136">
        <v>0</v>
      </c>
      <c r="F56" s="39" t="e">
        <f>(D56-E56)/E56*100</f>
        <v>#DIV/0!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39" t="e">
        <f>(K56-L56)/L56*100</f>
        <v>#DIV/0!</v>
      </c>
      <c r="N56" s="122" t="e">
        <f>D56/D212*100</f>
        <v>#DIV/0!</v>
      </c>
    </row>
    <row r="57" spans="1:14">
      <c r="A57" s="244"/>
      <c r="B57" s="18" t="s">
        <v>30</v>
      </c>
      <c r="C57" s="136">
        <v>0</v>
      </c>
      <c r="D57" s="136">
        <v>0</v>
      </c>
      <c r="E57" s="136">
        <v>0</v>
      </c>
      <c r="F57" s="39"/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39" t="e">
        <f>(K57-L57)/L57*100</f>
        <v>#DIV/0!</v>
      </c>
      <c r="N57" s="122"/>
    </row>
    <row r="58" spans="1:14" ht="14.25" thickBot="1">
      <c r="A58" s="245"/>
      <c r="B58" s="19" t="s">
        <v>31</v>
      </c>
      <c r="C58" s="20">
        <f t="shared" ref="C58:L58" si="13">C46+C48+C49+C50+C51+C52+C53+C54</f>
        <v>173.50650000000002</v>
      </c>
      <c r="D58" s="20">
        <f t="shared" si="13"/>
        <v>173.50650000000002</v>
      </c>
      <c r="E58" s="20">
        <f t="shared" si="13"/>
        <v>247.60809999999998</v>
      </c>
      <c r="F58" s="20">
        <f>(D58-E58)/E58*100</f>
        <v>-29.926969271199113</v>
      </c>
      <c r="G58" s="20">
        <f t="shared" si="13"/>
        <v>1367</v>
      </c>
      <c r="H58" s="20">
        <f t="shared" si="13"/>
        <v>140569.89840000001</v>
      </c>
      <c r="I58" s="20">
        <f t="shared" si="13"/>
        <v>300</v>
      </c>
      <c r="J58" s="20">
        <f t="shared" si="13"/>
        <v>203.8629</v>
      </c>
      <c r="K58" s="20">
        <f t="shared" si="13"/>
        <v>203.8629</v>
      </c>
      <c r="L58" s="20">
        <f t="shared" si="13"/>
        <v>73.718999999999994</v>
      </c>
      <c r="M58" s="20">
        <f t="shared" ref="M58:M60" si="14">(K58-L58)/L58*100</f>
        <v>176.54051194400358</v>
      </c>
      <c r="N58" s="123">
        <f>D58/D214*100</f>
        <v>6.3278045125262876</v>
      </c>
    </row>
    <row r="59" spans="1:14" ht="15" thickTop="1" thickBot="1">
      <c r="A59" s="234" t="s">
        <v>35</v>
      </c>
      <c r="B59" s="168" t="s">
        <v>19</v>
      </c>
      <c r="C59" s="81">
        <v>11.385859999999999</v>
      </c>
      <c r="D59" s="81">
        <v>11.385859999999999</v>
      </c>
      <c r="E59" s="81">
        <v>27.785377</v>
      </c>
      <c r="F59" s="39">
        <f>(D59-E59)/E59*100</f>
        <v>-59.022114402118795</v>
      </c>
      <c r="G59" s="82">
        <v>88</v>
      </c>
      <c r="H59" s="82">
        <v>8539.8048799999997</v>
      </c>
      <c r="I59" s="82">
        <v>2</v>
      </c>
      <c r="J59" s="82">
        <v>1.27356</v>
      </c>
      <c r="K59" s="82">
        <v>1.27356</v>
      </c>
      <c r="L59" s="82">
        <v>7.3852549999999999</v>
      </c>
      <c r="M59" s="39">
        <f t="shared" si="14"/>
        <v>-82.755368636560291</v>
      </c>
      <c r="N59" s="122">
        <f>D59/D202*100</f>
        <v>0.59726408569707123</v>
      </c>
    </row>
    <row r="60" spans="1:14" ht="14.25" thickBot="1">
      <c r="A60" s="234"/>
      <c r="B60" s="168" t="s">
        <v>20</v>
      </c>
      <c r="C60" s="82">
        <v>1.8225450000000001</v>
      </c>
      <c r="D60" s="82">
        <v>1.8225450000000001</v>
      </c>
      <c r="E60" s="82">
        <v>7.4178430000000004</v>
      </c>
      <c r="F60" s="39">
        <f>(D60-E60)/E60*100</f>
        <v>-75.430256477523187</v>
      </c>
      <c r="G60" s="82">
        <v>21</v>
      </c>
      <c r="H60" s="82">
        <v>420</v>
      </c>
      <c r="I60" s="82"/>
      <c r="J60" s="82">
        <v>8.6999999999999994E-2</v>
      </c>
      <c r="K60" s="82">
        <v>8.6999999999999994E-2</v>
      </c>
      <c r="L60" s="82">
        <v>0.37922</v>
      </c>
      <c r="M60" s="39">
        <f t="shared" si="14"/>
        <v>-77.058172037339816</v>
      </c>
      <c r="N60" s="122">
        <f>D60/D203*100</f>
        <v>0.49177441854959369</v>
      </c>
    </row>
    <row r="61" spans="1:14" ht="14.25" thickBot="1">
      <c r="A61" s="234"/>
      <c r="B61" s="168" t="s">
        <v>21</v>
      </c>
      <c r="C61" s="82"/>
      <c r="D61" s="82"/>
      <c r="E61" s="82">
        <v>17.219749</v>
      </c>
      <c r="F61" s="39">
        <f>(D61-E61)/E61*100</f>
        <v>-100</v>
      </c>
      <c r="G61" s="82"/>
      <c r="H61" s="82"/>
      <c r="I61" s="82"/>
      <c r="J61" s="82"/>
      <c r="K61" s="82"/>
      <c r="L61" s="82"/>
      <c r="M61" s="39"/>
      <c r="N61" s="122">
        <f>D61/D204*100</f>
        <v>0</v>
      </c>
    </row>
    <row r="62" spans="1:14" ht="14.25" thickBot="1">
      <c r="A62" s="234"/>
      <c r="B62" s="168" t="s">
        <v>22</v>
      </c>
      <c r="C62" s="82">
        <v>0.47452499999999997</v>
      </c>
      <c r="D62" s="82">
        <v>0.47452499999999997</v>
      </c>
      <c r="E62" s="82"/>
      <c r="F62" s="39"/>
      <c r="G62" s="82">
        <v>2</v>
      </c>
      <c r="H62" s="82">
        <v>1207.5</v>
      </c>
      <c r="I62" s="82"/>
      <c r="J62" s="82"/>
      <c r="K62" s="82"/>
      <c r="L62" s="82"/>
      <c r="M62" s="39"/>
      <c r="N62" s="122"/>
    </row>
    <row r="63" spans="1:14" ht="14.25" thickBot="1">
      <c r="A63" s="234"/>
      <c r="B63" s="168" t="s">
        <v>23</v>
      </c>
      <c r="C63" s="82"/>
      <c r="D63" s="82"/>
      <c r="E63" s="82"/>
      <c r="F63" s="39"/>
      <c r="G63" s="82"/>
      <c r="H63" s="82"/>
      <c r="I63" s="82"/>
      <c r="J63" s="82"/>
      <c r="K63" s="82"/>
      <c r="L63" s="82"/>
      <c r="M63" s="39"/>
      <c r="N63" s="122"/>
    </row>
    <row r="64" spans="1:14" ht="14.25" thickBot="1">
      <c r="A64" s="234"/>
      <c r="B64" s="168" t="s">
        <v>24</v>
      </c>
      <c r="C64" s="82">
        <v>1.5077780000000001</v>
      </c>
      <c r="D64" s="82">
        <v>1.5077780000000001</v>
      </c>
      <c r="E64" s="82">
        <v>0.91132100000000005</v>
      </c>
      <c r="F64" s="39">
        <f>(D64-E64)/E64*100</f>
        <v>65.449715303389254</v>
      </c>
      <c r="G64" s="82">
        <v>1</v>
      </c>
      <c r="H64" s="82">
        <v>3127.85</v>
      </c>
      <c r="I64" s="82"/>
      <c r="J64" s="82"/>
      <c r="K64" s="82"/>
      <c r="L64" s="82"/>
      <c r="M64" s="39"/>
      <c r="N64" s="122">
        <f>D64/D207*100</f>
        <v>1.0911522744828603</v>
      </c>
    </row>
    <row r="65" spans="1:14" ht="14.25" thickBot="1">
      <c r="A65" s="234"/>
      <c r="B65" s="168" t="s">
        <v>25</v>
      </c>
      <c r="C65" s="83"/>
      <c r="D65" s="83"/>
      <c r="E65" s="83"/>
      <c r="F65" s="39"/>
      <c r="G65" s="83"/>
      <c r="H65" s="83"/>
      <c r="I65" s="83"/>
      <c r="J65" s="83"/>
      <c r="K65" s="83"/>
      <c r="L65" s="83"/>
      <c r="M65" s="39"/>
      <c r="N65" s="122"/>
    </row>
    <row r="66" spans="1:14" ht="14.25" thickBot="1">
      <c r="A66" s="234"/>
      <c r="B66" s="168" t="s">
        <v>26</v>
      </c>
      <c r="C66" s="82">
        <v>9.0183149999999994</v>
      </c>
      <c r="D66" s="84">
        <v>9.0183149999999994</v>
      </c>
      <c r="E66" s="82">
        <v>4.2517050000000003</v>
      </c>
      <c r="F66" s="39">
        <f>(D66-E66)/E66*100</f>
        <v>112.11055329567783</v>
      </c>
      <c r="G66" s="82">
        <v>33</v>
      </c>
      <c r="H66" s="82">
        <v>11746.2</v>
      </c>
      <c r="I66" s="82"/>
      <c r="J66" s="82"/>
      <c r="K66" s="82"/>
      <c r="L66" s="82">
        <v>0.14091699999999999</v>
      </c>
      <c r="M66" s="39">
        <f>(K66-L66)/L66*100</f>
        <v>-100</v>
      </c>
      <c r="N66" s="122">
        <f>D66/D209*100</f>
        <v>3.4150931909949387</v>
      </c>
    </row>
    <row r="67" spans="1:14" ht="14.25" thickBot="1">
      <c r="A67" s="234"/>
      <c r="B67" s="168" t="s">
        <v>27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22"/>
    </row>
    <row r="68" spans="1:14" ht="14.25" thickBot="1">
      <c r="A68" s="234"/>
      <c r="B68" s="18" t="s">
        <v>28</v>
      </c>
      <c r="C68" s="42"/>
      <c r="D68" s="42"/>
      <c r="E68" s="42"/>
      <c r="F68" s="39"/>
      <c r="G68" s="42"/>
      <c r="H68" s="42"/>
      <c r="I68" s="42"/>
      <c r="J68" s="42"/>
      <c r="K68" s="42"/>
      <c r="L68" s="42"/>
      <c r="M68" s="39"/>
      <c r="N68" s="122"/>
    </row>
    <row r="69" spans="1:14" ht="14.25" thickBot="1">
      <c r="A69" s="234"/>
      <c r="B69" s="18" t="s">
        <v>29</v>
      </c>
      <c r="C69" s="42"/>
      <c r="D69" s="42"/>
      <c r="E69" s="42"/>
      <c r="F69" s="39"/>
      <c r="G69" s="42"/>
      <c r="H69" s="42"/>
      <c r="I69" s="42"/>
      <c r="J69" s="42"/>
      <c r="K69" s="42"/>
      <c r="L69" s="42"/>
      <c r="M69" s="39"/>
      <c r="N69" s="122"/>
    </row>
    <row r="70" spans="1:14" ht="14.25" thickBot="1">
      <c r="A70" s="234"/>
      <c r="B70" s="18" t="s">
        <v>30</v>
      </c>
      <c r="C70" s="42"/>
      <c r="D70" s="42"/>
      <c r="E70" s="42"/>
      <c r="F70" s="39"/>
      <c r="G70" s="42"/>
      <c r="H70" s="42"/>
      <c r="I70" s="42"/>
      <c r="J70" s="42"/>
      <c r="K70" s="42"/>
      <c r="L70" s="42"/>
      <c r="M70" s="39"/>
      <c r="N70" s="122"/>
    </row>
    <row r="71" spans="1:14" ht="14.25" thickBot="1">
      <c r="A71" s="235"/>
      <c r="B71" s="19" t="s">
        <v>31</v>
      </c>
      <c r="C71" s="20">
        <f t="shared" ref="C71:L71" si="15">C59+C61+C62+C63+C64+C65+C66+C67</f>
        <v>22.386477999999997</v>
      </c>
      <c r="D71" s="20">
        <f t="shared" si="15"/>
        <v>22.386477999999997</v>
      </c>
      <c r="E71" s="20">
        <f t="shared" si="15"/>
        <v>50.168152000000006</v>
      </c>
      <c r="F71" s="20">
        <f t="shared" ref="F71:F77" si="16">(D71-E71)/E71*100</f>
        <v>-55.377112555391726</v>
      </c>
      <c r="G71" s="20">
        <f t="shared" si="15"/>
        <v>124</v>
      </c>
      <c r="H71" s="20">
        <f t="shared" si="15"/>
        <v>24621.354879999999</v>
      </c>
      <c r="I71" s="20">
        <f t="shared" si="15"/>
        <v>2</v>
      </c>
      <c r="J71" s="20">
        <f t="shared" si="15"/>
        <v>1.27356</v>
      </c>
      <c r="K71" s="20">
        <f t="shared" si="15"/>
        <v>1.27356</v>
      </c>
      <c r="L71" s="20">
        <f t="shared" si="15"/>
        <v>7.5261719999999999</v>
      </c>
      <c r="M71" s="20">
        <f t="shared" ref="M71:M74" si="17">(K71-L71)/L71*100</f>
        <v>-83.07825013831733</v>
      </c>
      <c r="N71" s="123">
        <f>D71/D214*100</f>
        <v>0.81643775021668019</v>
      </c>
    </row>
    <row r="72" spans="1:14" ht="15" thickTop="1" thickBot="1">
      <c r="A72" s="236" t="s">
        <v>36</v>
      </c>
      <c r="B72" s="22" t="s">
        <v>19</v>
      </c>
      <c r="C72" s="40">
        <v>50.054099999999998</v>
      </c>
      <c r="D72" s="40">
        <v>50.054099999999998</v>
      </c>
      <c r="E72" s="40">
        <v>96.628699999999995</v>
      </c>
      <c r="F72" s="124">
        <f t="shared" si="16"/>
        <v>-48.199551479011923</v>
      </c>
      <c r="G72" s="39">
        <v>411</v>
      </c>
      <c r="H72" s="39">
        <v>37549.126499999998</v>
      </c>
      <c r="I72" s="41">
        <v>59</v>
      </c>
      <c r="J72" s="39">
        <v>22.423900000000003</v>
      </c>
      <c r="K72" s="39">
        <v>22.423900000000003</v>
      </c>
      <c r="L72" s="39">
        <v>61.018299999999996</v>
      </c>
      <c r="M72" s="124">
        <f t="shared" si="17"/>
        <v>-63.250533036810261</v>
      </c>
      <c r="N72" s="125">
        <f t="shared" ref="N72:N77" si="18">D72/D202*100</f>
        <v>2.6256704607196797</v>
      </c>
    </row>
    <row r="73" spans="1:14" ht="14.25" thickBot="1">
      <c r="A73" s="234"/>
      <c r="B73" s="168" t="s">
        <v>20</v>
      </c>
      <c r="C73" s="39">
        <v>5.4976000000000003</v>
      </c>
      <c r="D73" s="39">
        <v>5.4976000000000003</v>
      </c>
      <c r="E73" s="39">
        <v>30.134899999999998</v>
      </c>
      <c r="F73" s="39">
        <f t="shared" si="16"/>
        <v>-81.756700702507715</v>
      </c>
      <c r="G73" s="39">
        <v>64</v>
      </c>
      <c r="H73" s="39">
        <v>1280</v>
      </c>
      <c r="I73" s="41">
        <v>29</v>
      </c>
      <c r="J73" s="39">
        <v>8.2504000000000008</v>
      </c>
      <c r="K73" s="39">
        <v>8.2504000000000008</v>
      </c>
      <c r="L73" s="39">
        <v>37.754399999999997</v>
      </c>
      <c r="M73" s="39">
        <f t="shared" si="17"/>
        <v>-78.147182844913445</v>
      </c>
      <c r="N73" s="122">
        <f t="shared" si="18"/>
        <v>1.4834086639387483</v>
      </c>
    </row>
    <row r="74" spans="1:14" ht="14.25" thickBot="1">
      <c r="A74" s="234"/>
      <c r="B74" s="168" t="s">
        <v>21</v>
      </c>
      <c r="C74" s="39">
        <v>1.1103000000000001</v>
      </c>
      <c r="D74" s="39">
        <v>1.1103000000000001</v>
      </c>
      <c r="E74" s="39">
        <v>0.9546</v>
      </c>
      <c r="F74" s="39">
        <f t="shared" si="16"/>
        <v>16.31049654305469</v>
      </c>
      <c r="G74" s="39">
        <v>2</v>
      </c>
      <c r="H74" s="39">
        <v>12287.454400000001</v>
      </c>
      <c r="I74" s="41">
        <v>0</v>
      </c>
      <c r="J74" s="39">
        <v>0</v>
      </c>
      <c r="K74" s="39">
        <v>0</v>
      </c>
      <c r="L74" s="39">
        <v>0</v>
      </c>
      <c r="M74" s="39" t="e">
        <f t="shared" si="17"/>
        <v>#DIV/0!</v>
      </c>
      <c r="N74" s="122">
        <f t="shared" si="18"/>
        <v>0.76187016777172967</v>
      </c>
    </row>
    <row r="75" spans="1:14" ht="14.25" thickBot="1">
      <c r="A75" s="234"/>
      <c r="B75" s="168" t="s">
        <v>22</v>
      </c>
      <c r="C75" s="39">
        <v>8.2600000000000007E-2</v>
      </c>
      <c r="D75" s="39">
        <v>8.2600000000000007E-2</v>
      </c>
      <c r="E75" s="39">
        <v>2.5999999999999999E-2</v>
      </c>
      <c r="F75" s="39">
        <f t="shared" si="16"/>
        <v>217.69230769230776</v>
      </c>
      <c r="G75" s="39">
        <v>10</v>
      </c>
      <c r="H75" s="39">
        <v>498.1</v>
      </c>
      <c r="I75" s="41">
        <v>0</v>
      </c>
      <c r="J75" s="39">
        <v>0</v>
      </c>
      <c r="K75" s="39">
        <v>0</v>
      </c>
      <c r="L75" s="39">
        <v>0</v>
      </c>
      <c r="M75" s="39"/>
      <c r="N75" s="122">
        <f t="shared" si="18"/>
        <v>9.2887836969745993E-2</v>
      </c>
    </row>
    <row r="76" spans="1:14" ht="14.25" thickBot="1">
      <c r="A76" s="234"/>
      <c r="B76" s="168" t="s">
        <v>23</v>
      </c>
      <c r="C76" s="39">
        <v>0.31130000000000002</v>
      </c>
      <c r="D76" s="39">
        <v>0.31130000000000002</v>
      </c>
      <c r="E76" s="39">
        <v>0.3377</v>
      </c>
      <c r="F76" s="39">
        <f t="shared" si="16"/>
        <v>-7.817589576547225</v>
      </c>
      <c r="G76" s="39">
        <v>3</v>
      </c>
      <c r="H76" s="39">
        <v>3003</v>
      </c>
      <c r="I76" s="41">
        <v>0</v>
      </c>
      <c r="J76" s="39">
        <v>0</v>
      </c>
      <c r="K76" s="39">
        <v>0</v>
      </c>
      <c r="L76" s="39">
        <v>0</v>
      </c>
      <c r="M76" s="39"/>
      <c r="N76" s="122">
        <f t="shared" si="18"/>
        <v>4.7369919507657174</v>
      </c>
    </row>
    <row r="77" spans="1:14" ht="14.25" thickBot="1">
      <c r="A77" s="234"/>
      <c r="B77" s="168" t="s">
        <v>24</v>
      </c>
      <c r="C77" s="39">
        <v>0.91010000000000002</v>
      </c>
      <c r="D77" s="39">
        <v>0.91010000000000002</v>
      </c>
      <c r="E77" s="39">
        <v>3.3820999999999999</v>
      </c>
      <c r="F77" s="39">
        <f t="shared" si="16"/>
        <v>-73.090683303273124</v>
      </c>
      <c r="G77" s="39">
        <v>6</v>
      </c>
      <c r="H77" s="39">
        <v>1658.5</v>
      </c>
      <c r="I77" s="41">
        <v>1</v>
      </c>
      <c r="J77" s="39">
        <v>20</v>
      </c>
      <c r="K77" s="39">
        <v>20</v>
      </c>
      <c r="L77" s="39">
        <v>60.1357</v>
      </c>
      <c r="M77" s="39">
        <f>(K77-L77)/L77*100</f>
        <v>-66.741885435772758</v>
      </c>
      <c r="N77" s="122">
        <f t="shared" si="18"/>
        <v>0.65862327544694987</v>
      </c>
    </row>
    <row r="78" spans="1:14" ht="14.25" thickBot="1">
      <c r="A78" s="234"/>
      <c r="B78" s="168" t="s">
        <v>25</v>
      </c>
      <c r="C78" s="41">
        <v>0</v>
      </c>
      <c r="D78" s="41">
        <v>0</v>
      </c>
      <c r="E78" s="39">
        <v>0</v>
      </c>
      <c r="F78" s="39"/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39">
        <v>0</v>
      </c>
      <c r="M78" s="39"/>
      <c r="N78" s="122"/>
    </row>
    <row r="79" spans="1:14" ht="14.25" thickBot="1">
      <c r="A79" s="234"/>
      <c r="B79" s="168" t="s">
        <v>26</v>
      </c>
      <c r="C79" s="39">
        <v>7.0590000000000002</v>
      </c>
      <c r="D79" s="39">
        <v>7.0590000000000002</v>
      </c>
      <c r="E79" s="39">
        <v>4.2595000000000001</v>
      </c>
      <c r="F79" s="39">
        <f>(D79-E79)/E79*100</f>
        <v>65.723676487850696</v>
      </c>
      <c r="G79" s="39">
        <v>132</v>
      </c>
      <c r="H79" s="39">
        <v>25831.34</v>
      </c>
      <c r="I79" s="41">
        <v>50</v>
      </c>
      <c r="J79" s="39">
        <v>8.7687000000000008</v>
      </c>
      <c r="K79" s="39">
        <v>8.7687000000000008</v>
      </c>
      <c r="L79" s="39">
        <v>6.5609999999999999</v>
      </c>
      <c r="M79" s="39">
        <f>(K79-L79)/L79*100</f>
        <v>33.648834019204408</v>
      </c>
      <c r="N79" s="122">
        <f>D79/D209*100</f>
        <v>2.6731316033242658</v>
      </c>
    </row>
    <row r="80" spans="1:14" ht="14.25" thickBot="1">
      <c r="A80" s="234"/>
      <c r="B80" s="168" t="s">
        <v>27</v>
      </c>
      <c r="C80" s="39">
        <v>0</v>
      </c>
      <c r="D80" s="39">
        <v>0</v>
      </c>
      <c r="E80" s="39">
        <v>0</v>
      </c>
      <c r="F80" s="39" t="e">
        <f>(D80-E80)/E80*100</f>
        <v>#DIV/0!</v>
      </c>
      <c r="G80" s="39">
        <v>0</v>
      </c>
      <c r="H80" s="39">
        <v>0</v>
      </c>
      <c r="I80" s="41">
        <v>0</v>
      </c>
      <c r="J80" s="39">
        <v>0</v>
      </c>
      <c r="K80" s="39">
        <v>0</v>
      </c>
      <c r="L80" s="39">
        <v>0</v>
      </c>
      <c r="M80" s="39"/>
      <c r="N80" s="122">
        <f>D80/D210*100</f>
        <v>0</v>
      </c>
    </row>
    <row r="81" spans="1:14" ht="14.25" thickBot="1">
      <c r="A81" s="234"/>
      <c r="B81" s="18" t="s">
        <v>28</v>
      </c>
      <c r="C81" s="42">
        <v>0</v>
      </c>
      <c r="D81" s="42">
        <v>0</v>
      </c>
      <c r="E81" s="42">
        <v>0</v>
      </c>
      <c r="F81" s="39" t="e">
        <f>(D81-E81)/E81*100</f>
        <v>#DIV/0!</v>
      </c>
      <c r="G81" s="42">
        <v>0</v>
      </c>
      <c r="H81" s="42">
        <v>0</v>
      </c>
      <c r="I81" s="41">
        <v>0</v>
      </c>
      <c r="J81" s="39">
        <v>0</v>
      </c>
      <c r="K81" s="39">
        <v>0</v>
      </c>
      <c r="L81" s="39">
        <v>0</v>
      </c>
      <c r="M81" s="39"/>
      <c r="N81" s="122">
        <f>D81/D211*100</f>
        <v>0</v>
      </c>
    </row>
    <row r="82" spans="1:14" ht="14.25" thickBot="1">
      <c r="A82" s="234"/>
      <c r="B82" s="18" t="s">
        <v>29</v>
      </c>
      <c r="C82" s="42">
        <v>0</v>
      </c>
      <c r="D82" s="42">
        <v>0</v>
      </c>
      <c r="E82" s="42">
        <v>0</v>
      </c>
      <c r="F82" s="39"/>
      <c r="G82" s="33">
        <v>0</v>
      </c>
      <c r="H82" s="33">
        <v>0</v>
      </c>
      <c r="I82" s="39">
        <v>0</v>
      </c>
      <c r="J82" s="39">
        <v>0</v>
      </c>
      <c r="K82" s="39">
        <v>0</v>
      </c>
      <c r="L82" s="39">
        <v>0</v>
      </c>
      <c r="M82" s="39"/>
      <c r="N82" s="122"/>
    </row>
    <row r="83" spans="1:14" ht="14.25" thickBot="1">
      <c r="A83" s="234"/>
      <c r="B83" s="18" t="s">
        <v>30</v>
      </c>
      <c r="C83" s="42">
        <v>0</v>
      </c>
      <c r="D83" s="42">
        <v>0</v>
      </c>
      <c r="E83" s="42">
        <v>0</v>
      </c>
      <c r="F83" s="39"/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39"/>
      <c r="N83" s="122"/>
    </row>
    <row r="84" spans="1:14" ht="14.25" thickBot="1">
      <c r="A84" s="235"/>
      <c r="B84" s="19" t="s">
        <v>31</v>
      </c>
      <c r="C84" s="20">
        <f t="shared" ref="C84:L84" si="19">C72+C74+C75+C76+C77+C78+C79+C80</f>
        <v>59.5274</v>
      </c>
      <c r="D84" s="20">
        <f t="shared" si="19"/>
        <v>59.5274</v>
      </c>
      <c r="E84" s="20">
        <f t="shared" si="19"/>
        <v>105.58859999999999</v>
      </c>
      <c r="F84" s="20">
        <f>(D84-E84)/E84*100</f>
        <v>-43.623269936337813</v>
      </c>
      <c r="G84" s="20">
        <f t="shared" si="19"/>
        <v>564</v>
      </c>
      <c r="H84" s="20">
        <f t="shared" si="19"/>
        <v>80827.520900000003</v>
      </c>
      <c r="I84" s="20">
        <f t="shared" si="19"/>
        <v>110</v>
      </c>
      <c r="J84" s="20">
        <f t="shared" si="19"/>
        <v>51.192600000000006</v>
      </c>
      <c r="K84" s="20">
        <f t="shared" si="19"/>
        <v>51.192600000000006</v>
      </c>
      <c r="L84" s="20">
        <f t="shared" si="19"/>
        <v>127.715</v>
      </c>
      <c r="M84" s="20">
        <f t="shared" ref="M84:M86" si="20">(K84-L84)/L84*100</f>
        <v>-59.916532905296947</v>
      </c>
      <c r="N84" s="123">
        <f>D84/D214*100</f>
        <v>2.170971982830368</v>
      </c>
    </row>
    <row r="85" spans="1:14" ht="14.25" thickTop="1">
      <c r="A85" s="244" t="s">
        <v>66</v>
      </c>
      <c r="B85" s="168" t="s">
        <v>19</v>
      </c>
      <c r="C85" s="85">
        <v>34.36</v>
      </c>
      <c r="D85" s="85">
        <v>34.36</v>
      </c>
      <c r="E85" s="85">
        <v>44.39</v>
      </c>
      <c r="F85" s="39">
        <f>(D85-E85)/E85*100</f>
        <v>-22.59517909439063</v>
      </c>
      <c r="G85" s="86">
        <v>287</v>
      </c>
      <c r="H85" s="86">
        <v>22907.7</v>
      </c>
      <c r="I85" s="86">
        <v>69</v>
      </c>
      <c r="J85" s="86">
        <v>26.81</v>
      </c>
      <c r="K85" s="86">
        <v>26.81</v>
      </c>
      <c r="L85" s="86">
        <v>38.56</v>
      </c>
      <c r="M85" s="39">
        <f t="shared" si="20"/>
        <v>-30.471991701244821</v>
      </c>
      <c r="N85" s="122">
        <f>D85/D202*100</f>
        <v>1.8024105324104958</v>
      </c>
    </row>
    <row r="86" spans="1:14">
      <c r="A86" s="244"/>
      <c r="B86" s="168" t="s">
        <v>20</v>
      </c>
      <c r="C86" s="86">
        <v>8.99</v>
      </c>
      <c r="D86" s="86">
        <v>8.99</v>
      </c>
      <c r="E86" s="86">
        <v>8.26</v>
      </c>
      <c r="F86" s="39">
        <f>(D86-E86)/E86*100</f>
        <v>8.8377723970944366</v>
      </c>
      <c r="G86" s="86">
        <v>89</v>
      </c>
      <c r="H86" s="86">
        <v>1780</v>
      </c>
      <c r="I86" s="86">
        <v>27</v>
      </c>
      <c r="J86" s="86">
        <v>7.83</v>
      </c>
      <c r="K86" s="86">
        <v>7.83</v>
      </c>
      <c r="L86" s="86">
        <v>17.09</v>
      </c>
      <c r="M86" s="39">
        <f t="shared" si="20"/>
        <v>-54.183733177296666</v>
      </c>
      <c r="N86" s="122">
        <f>D86/D203*100</f>
        <v>2.4257574011949483</v>
      </c>
    </row>
    <row r="87" spans="1:14">
      <c r="A87" s="244"/>
      <c r="B87" s="168" t="s">
        <v>21</v>
      </c>
      <c r="C87" s="86"/>
      <c r="D87" s="86"/>
      <c r="E87" s="86"/>
      <c r="F87" s="39"/>
      <c r="G87" s="86"/>
      <c r="H87" s="86"/>
      <c r="I87" s="86"/>
      <c r="J87" s="86"/>
      <c r="K87" s="86"/>
      <c r="L87" s="86"/>
      <c r="M87" s="39"/>
      <c r="N87" s="122"/>
    </row>
    <row r="88" spans="1:14">
      <c r="A88" s="244"/>
      <c r="B88" s="168" t="s">
        <v>22</v>
      </c>
      <c r="C88" s="86"/>
      <c r="D88" s="86"/>
      <c r="E88" s="86"/>
      <c r="F88" s="39"/>
      <c r="G88" s="86"/>
      <c r="H88" s="86"/>
      <c r="I88" s="86"/>
      <c r="J88" s="86"/>
      <c r="K88" s="86"/>
      <c r="L88" s="86"/>
      <c r="M88" s="39"/>
      <c r="N88" s="122">
        <f>D88/D205*100</f>
        <v>0</v>
      </c>
    </row>
    <row r="89" spans="1:14">
      <c r="A89" s="244"/>
      <c r="B89" s="168" t="s">
        <v>23</v>
      </c>
      <c r="C89" s="86"/>
      <c r="D89" s="86"/>
      <c r="E89" s="86"/>
      <c r="F89" s="39"/>
      <c r="G89" s="86"/>
      <c r="H89" s="86"/>
      <c r="I89" s="86"/>
      <c r="J89" s="86"/>
      <c r="K89" s="86"/>
      <c r="L89" s="86"/>
      <c r="M89" s="39"/>
      <c r="N89" s="122"/>
    </row>
    <row r="90" spans="1:14">
      <c r="A90" s="244"/>
      <c r="B90" s="168" t="s">
        <v>24</v>
      </c>
      <c r="C90" s="86"/>
      <c r="D90" s="86"/>
      <c r="E90" s="86">
        <v>1.1299999999999999</v>
      </c>
      <c r="F90" s="39"/>
      <c r="G90" s="86"/>
      <c r="H90" s="86"/>
      <c r="I90" s="86">
        <v>2</v>
      </c>
      <c r="J90" s="86">
        <v>2.2599999999999998</v>
      </c>
      <c r="K90" s="86">
        <v>2.2599999999999998</v>
      </c>
      <c r="L90" s="86"/>
      <c r="M90" s="39"/>
      <c r="N90" s="122">
        <f>D90/D207*100</f>
        <v>0</v>
      </c>
    </row>
    <row r="91" spans="1:14">
      <c r="A91" s="244"/>
      <c r="B91" s="168" t="s">
        <v>25</v>
      </c>
      <c r="C91" s="88"/>
      <c r="D91" s="88"/>
      <c r="E91" s="88"/>
      <c r="F91" s="39"/>
      <c r="G91" s="88"/>
      <c r="H91" s="88"/>
      <c r="I91" s="88"/>
      <c r="J91" s="88"/>
      <c r="K91" s="88"/>
      <c r="L91" s="88"/>
      <c r="M91" s="39"/>
      <c r="N91" s="122"/>
    </row>
    <row r="92" spans="1:14">
      <c r="A92" s="244"/>
      <c r="B92" s="168" t="s">
        <v>26</v>
      </c>
      <c r="C92" s="86">
        <v>0.99</v>
      </c>
      <c r="D92" s="86">
        <v>0.99</v>
      </c>
      <c r="E92" s="86">
        <v>0.09</v>
      </c>
      <c r="F92" s="39">
        <f>(D92-E92)/E92*100</f>
        <v>1000</v>
      </c>
      <c r="G92" s="86">
        <v>128</v>
      </c>
      <c r="H92" s="86">
        <v>3531.78</v>
      </c>
      <c r="I92" s="86">
        <v>1</v>
      </c>
      <c r="J92" s="86">
        <v>0.03</v>
      </c>
      <c r="K92" s="86">
        <v>0.03</v>
      </c>
      <c r="L92" s="86">
        <v>0.22</v>
      </c>
      <c r="M92" s="39">
        <f>(K92-L92)/L92*100</f>
        <v>-86.36363636363636</v>
      </c>
      <c r="N92" s="122">
        <f>D92/D209*100</f>
        <v>0.37489733493285493</v>
      </c>
    </row>
    <row r="93" spans="1:14">
      <c r="A93" s="244"/>
      <c r="B93" s="168" t="s">
        <v>27</v>
      </c>
      <c r="C93" s="39"/>
      <c r="D93" s="39"/>
      <c r="E93" s="39"/>
      <c r="F93" s="39"/>
      <c r="G93" s="86"/>
      <c r="H93" s="86"/>
      <c r="I93" s="86"/>
      <c r="J93" s="86"/>
      <c r="K93" s="86"/>
      <c r="L93" s="86"/>
      <c r="M93" s="39"/>
      <c r="N93" s="122"/>
    </row>
    <row r="94" spans="1:14">
      <c r="A94" s="244"/>
      <c r="B94" s="18" t="s">
        <v>28</v>
      </c>
      <c r="C94" s="42"/>
      <c r="D94" s="42"/>
      <c r="E94" s="42"/>
      <c r="F94" s="39"/>
      <c r="G94" s="42"/>
      <c r="H94" s="42"/>
      <c r="I94" s="42"/>
      <c r="J94" s="42"/>
      <c r="K94" s="42"/>
      <c r="L94" s="42"/>
      <c r="M94" s="39"/>
      <c r="N94" s="122"/>
    </row>
    <row r="95" spans="1:14">
      <c r="A95" s="244"/>
      <c r="B95" s="18" t="s">
        <v>29</v>
      </c>
      <c r="C95" s="42"/>
      <c r="D95" s="42"/>
      <c r="E95" s="42"/>
      <c r="F95" s="39"/>
      <c r="G95" s="42"/>
      <c r="H95" s="42"/>
      <c r="I95" s="42"/>
      <c r="J95" s="42"/>
      <c r="K95" s="42"/>
      <c r="L95" s="42"/>
      <c r="M95" s="39"/>
      <c r="N95" s="122"/>
    </row>
    <row r="96" spans="1:14">
      <c r="A96" s="244"/>
      <c r="B96" s="18" t="s">
        <v>30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122"/>
    </row>
    <row r="97" spans="1:14" ht="14.25" thickBot="1">
      <c r="A97" s="245"/>
      <c r="B97" s="19" t="s">
        <v>31</v>
      </c>
      <c r="C97" s="20">
        <f t="shared" ref="C97:L97" si="21">C85+C87+C88+C89+C90+C91+C92+C93</f>
        <v>35.35</v>
      </c>
      <c r="D97" s="20">
        <f t="shared" si="21"/>
        <v>35.35</v>
      </c>
      <c r="E97" s="20">
        <f t="shared" si="21"/>
        <v>45.610000000000007</v>
      </c>
      <c r="F97" s="20">
        <f>(D97-E97)/E97*100</f>
        <v>-22.49506687130016</v>
      </c>
      <c r="G97" s="20">
        <f t="shared" si="21"/>
        <v>415</v>
      </c>
      <c r="H97" s="20">
        <f t="shared" si="21"/>
        <v>26439.48</v>
      </c>
      <c r="I97" s="20">
        <f t="shared" si="21"/>
        <v>72</v>
      </c>
      <c r="J97" s="20">
        <f t="shared" si="21"/>
        <v>29.1</v>
      </c>
      <c r="K97" s="20">
        <f t="shared" si="21"/>
        <v>29.1</v>
      </c>
      <c r="L97" s="20">
        <f t="shared" si="21"/>
        <v>38.78</v>
      </c>
      <c r="M97" s="20">
        <f t="shared" ref="M97:M99" si="22">(K97-L97)/L97*100</f>
        <v>-24.961320268179474</v>
      </c>
      <c r="N97" s="123">
        <f>D97/D214*100</f>
        <v>1.2892190754686668</v>
      </c>
    </row>
    <row r="98" spans="1:14" ht="15" thickTop="1" thickBot="1">
      <c r="A98" s="234" t="s">
        <v>92</v>
      </c>
      <c r="B98" s="168" t="s">
        <v>19</v>
      </c>
      <c r="C98" s="39">
        <v>12.783967000000001</v>
      </c>
      <c r="D98" s="39">
        <v>12.783967000000001</v>
      </c>
      <c r="E98" s="39">
        <v>2.7872680000000001</v>
      </c>
      <c r="F98" s="39">
        <f>(D98-E98)/E98*100</f>
        <v>358.65582355195119</v>
      </c>
      <c r="G98" s="39">
        <v>370217.66</v>
      </c>
      <c r="H98" s="39">
        <v>512.74238700000001</v>
      </c>
      <c r="I98" s="39">
        <v>19</v>
      </c>
      <c r="J98" s="39">
        <v>2.7586360000000001</v>
      </c>
      <c r="K98" s="39">
        <v>2.7586360000000001</v>
      </c>
      <c r="L98" s="39">
        <v>0.14499999999999999</v>
      </c>
      <c r="M98" s="39">
        <f t="shared" si="22"/>
        <v>1802.5075862068966</v>
      </c>
      <c r="N98" s="122">
        <f>D98/D202*100</f>
        <v>0.67060409682154276</v>
      </c>
    </row>
    <row r="99" spans="1:14" ht="14.25" thickBot="1">
      <c r="A99" s="234"/>
      <c r="B99" s="168" t="s">
        <v>20</v>
      </c>
      <c r="C99" s="34">
        <v>0.45283099999999998</v>
      </c>
      <c r="D99" s="34">
        <v>0.45283099999999998</v>
      </c>
      <c r="E99" s="41">
        <v>0</v>
      </c>
      <c r="F99" s="39" t="e">
        <f>(D99-E99)/E99*100</f>
        <v>#DIV/0!</v>
      </c>
      <c r="G99" s="39">
        <v>1832</v>
      </c>
      <c r="H99" s="39">
        <v>1E-4</v>
      </c>
      <c r="I99" s="39">
        <v>8</v>
      </c>
      <c r="J99" s="39">
        <v>1.2538</v>
      </c>
      <c r="K99" s="39">
        <v>1.2538</v>
      </c>
      <c r="L99" s="39">
        <v>0.14499999999999999</v>
      </c>
      <c r="M99" s="39">
        <f t="shared" si="22"/>
        <v>764.68965517241384</v>
      </c>
      <c r="N99" s="122">
        <f>D99/D203*100</f>
        <v>0.12218666849171408</v>
      </c>
    </row>
    <row r="100" spans="1:14" ht="14.25" thickBot="1">
      <c r="A100" s="234"/>
      <c r="B100" s="168" t="s">
        <v>21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22"/>
    </row>
    <row r="101" spans="1:14" ht="14.25" thickBot="1">
      <c r="A101" s="234"/>
      <c r="B101" s="168" t="s">
        <v>22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122"/>
    </row>
    <row r="102" spans="1:14" ht="14.25" thickBot="1">
      <c r="A102" s="234"/>
      <c r="B102" s="168" t="s">
        <v>23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122"/>
    </row>
    <row r="103" spans="1:14" ht="14.25" thickBot="1">
      <c r="A103" s="234"/>
      <c r="B103" s="168" t="s">
        <v>24</v>
      </c>
      <c r="C103" s="39">
        <v>12.942924</v>
      </c>
      <c r="D103" s="39">
        <v>12.942924</v>
      </c>
      <c r="E103" s="39">
        <v>0</v>
      </c>
      <c r="F103" s="39"/>
      <c r="G103" s="39">
        <v>64908.800000000003</v>
      </c>
      <c r="H103" s="39">
        <v>11.120181000000001</v>
      </c>
      <c r="I103" s="39">
        <v>0</v>
      </c>
      <c r="J103" s="39"/>
      <c r="K103" s="39"/>
      <c r="L103" s="39"/>
      <c r="M103" s="39"/>
      <c r="N103" s="122">
        <f>D103/D207*100</f>
        <v>9.3665652112305651</v>
      </c>
    </row>
    <row r="104" spans="1:14" ht="14.25" thickBot="1">
      <c r="A104" s="234"/>
      <c r="B104" s="168" t="s">
        <v>25</v>
      </c>
      <c r="C104" s="34"/>
      <c r="D104" s="34"/>
      <c r="E104" s="41"/>
      <c r="F104" s="39"/>
      <c r="G104" s="39"/>
      <c r="H104" s="39"/>
      <c r="I104" s="39"/>
      <c r="J104" s="39"/>
      <c r="K104" s="39"/>
      <c r="L104" s="39"/>
      <c r="M104" s="39"/>
      <c r="N104" s="122"/>
    </row>
    <row r="105" spans="1:14" ht="14.25" thickBot="1">
      <c r="A105" s="234"/>
      <c r="B105" s="168" t="s">
        <v>26</v>
      </c>
      <c r="C105" s="39">
        <v>1.7211369999999999</v>
      </c>
      <c r="D105" s="39">
        <v>1.7211369999999999</v>
      </c>
      <c r="E105" s="39">
        <v>0</v>
      </c>
      <c r="F105" s="39" t="e">
        <f>(D105-E105)/E105*100</f>
        <v>#DIV/0!</v>
      </c>
      <c r="G105" s="39">
        <v>39</v>
      </c>
      <c r="H105" s="39">
        <v>2663.3746999999998</v>
      </c>
      <c r="I105" s="39"/>
      <c r="J105" s="39"/>
      <c r="K105" s="39"/>
      <c r="L105" s="39"/>
      <c r="M105" s="39"/>
      <c r="N105" s="122">
        <f>D105/D209*100</f>
        <v>0.65176734783265566</v>
      </c>
    </row>
    <row r="106" spans="1:14" ht="14.25" thickBot="1">
      <c r="A106" s="234"/>
      <c r="B106" s="168" t="s">
        <v>27</v>
      </c>
      <c r="C106" s="39"/>
      <c r="D106" s="39"/>
      <c r="E106" s="39"/>
      <c r="F106" s="39"/>
      <c r="G106" s="39"/>
      <c r="H106" s="39"/>
      <c r="I106" s="39">
        <v>0</v>
      </c>
      <c r="J106" s="39">
        <v>0</v>
      </c>
      <c r="K106" s="39">
        <v>0</v>
      </c>
      <c r="L106" s="39">
        <v>0</v>
      </c>
      <c r="M106" s="39"/>
      <c r="N106" s="122"/>
    </row>
    <row r="107" spans="1:14" ht="14.25" thickBot="1">
      <c r="A107" s="234"/>
      <c r="B107" s="18" t="s">
        <v>28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22"/>
    </row>
    <row r="108" spans="1:14" ht="14.25" thickBot="1">
      <c r="A108" s="234"/>
      <c r="B108" s="18" t="s">
        <v>29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122"/>
    </row>
    <row r="109" spans="1:14" ht="14.25" thickBot="1">
      <c r="A109" s="234"/>
      <c r="B109" s="18" t="s">
        <v>30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122"/>
    </row>
    <row r="110" spans="1:14" ht="14.25" thickBot="1">
      <c r="A110" s="235"/>
      <c r="B110" s="19" t="s">
        <v>31</v>
      </c>
      <c r="C110" s="20">
        <f t="shared" ref="C110:L110" si="23">C98+C100+C101+C102+C103+C104+C105+C106</f>
        <v>27.448028000000001</v>
      </c>
      <c r="D110" s="20">
        <f t="shared" si="23"/>
        <v>27.448028000000001</v>
      </c>
      <c r="E110" s="20">
        <v>2.7872680000000001</v>
      </c>
      <c r="F110" s="20">
        <f t="shared" ref="F110:F116" si="24">(D110-E110)/E110*100</f>
        <v>884.76457950939766</v>
      </c>
      <c r="G110" s="20">
        <f t="shared" si="23"/>
        <v>435165.45999999996</v>
      </c>
      <c r="H110" s="20">
        <f t="shared" si="23"/>
        <v>3187.2372679999999</v>
      </c>
      <c r="I110" s="20">
        <f t="shared" si="23"/>
        <v>19</v>
      </c>
      <c r="J110" s="20">
        <f t="shared" si="23"/>
        <v>2.7586360000000001</v>
      </c>
      <c r="K110" s="20">
        <f t="shared" si="23"/>
        <v>2.7586360000000001</v>
      </c>
      <c r="L110" s="20">
        <f t="shared" si="23"/>
        <v>0.14499999999999999</v>
      </c>
      <c r="M110" s="20">
        <f t="shared" ref="M110:M112" si="25">(K110-L110)/L110*100</f>
        <v>1802.5075862068966</v>
      </c>
      <c r="N110" s="123">
        <f>D110/D214*100</f>
        <v>1.0010331338500165</v>
      </c>
    </row>
    <row r="111" spans="1:14" ht="15" thickTop="1" thickBot="1">
      <c r="A111" s="236" t="s">
        <v>38</v>
      </c>
      <c r="B111" s="22" t="s">
        <v>19</v>
      </c>
      <c r="C111" s="102">
        <v>36.986072</v>
      </c>
      <c r="D111" s="102">
        <v>36.986072</v>
      </c>
      <c r="E111" s="102">
        <v>60.176144000000001</v>
      </c>
      <c r="F111" s="124">
        <f t="shared" si="24"/>
        <v>-38.536985686553791</v>
      </c>
      <c r="G111" s="103">
        <v>304</v>
      </c>
      <c r="H111" s="103">
        <v>26752.87774</v>
      </c>
      <c r="I111" s="103">
        <v>55</v>
      </c>
      <c r="J111" s="103">
        <v>12.593298000000001</v>
      </c>
      <c r="K111" s="103">
        <v>12.593298000000001</v>
      </c>
      <c r="L111" s="103">
        <v>88.363853000000006</v>
      </c>
      <c r="M111" s="124">
        <f t="shared" si="25"/>
        <v>-85.748360248618852</v>
      </c>
      <c r="N111" s="125">
        <f t="shared" ref="N111:N116" si="26">D111/D202*100</f>
        <v>1.9401654751249398</v>
      </c>
    </row>
    <row r="112" spans="1:14" ht="14.25" thickBot="1">
      <c r="A112" s="234"/>
      <c r="B112" s="168" t="s">
        <v>20</v>
      </c>
      <c r="C112" s="103">
        <v>7.6919000000000004</v>
      </c>
      <c r="D112" s="103">
        <v>7.6919000000000004</v>
      </c>
      <c r="E112" s="103">
        <v>14.065109</v>
      </c>
      <c r="F112" s="39">
        <f t="shared" si="24"/>
        <v>-45.312190612955789</v>
      </c>
      <c r="G112" s="103">
        <v>94</v>
      </c>
      <c r="H112" s="103">
        <v>1880</v>
      </c>
      <c r="I112" s="103">
        <v>18</v>
      </c>
      <c r="J112" s="103">
        <v>2.2305090000000001</v>
      </c>
      <c r="K112" s="103">
        <v>2.2305090000000001</v>
      </c>
      <c r="L112" s="103">
        <v>35.615673000000001</v>
      </c>
      <c r="M112" s="39">
        <f t="shared" si="25"/>
        <v>-93.737282459887822</v>
      </c>
      <c r="N112" s="122">
        <f t="shared" si="26"/>
        <v>2.0754931428533285</v>
      </c>
    </row>
    <row r="113" spans="1:14" ht="14.25" thickBot="1">
      <c r="A113" s="234"/>
      <c r="B113" s="168" t="s">
        <v>21</v>
      </c>
      <c r="C113" s="103">
        <v>0.18867900000000001</v>
      </c>
      <c r="D113" s="103">
        <v>0.18867900000000001</v>
      </c>
      <c r="E113" s="103">
        <v>0.18867900000000001</v>
      </c>
      <c r="F113" s="39">
        <f t="shared" si="24"/>
        <v>0</v>
      </c>
      <c r="G113" s="103">
        <v>1</v>
      </c>
      <c r="H113" s="103">
        <v>100</v>
      </c>
      <c r="I113" s="103"/>
      <c r="J113" s="103"/>
      <c r="K113" s="103"/>
      <c r="L113" s="103"/>
      <c r="M113" s="39"/>
      <c r="N113" s="122">
        <f t="shared" si="26"/>
        <v>0.12946852326848796</v>
      </c>
    </row>
    <row r="114" spans="1:14" ht="14.25" thickBot="1">
      <c r="A114" s="234"/>
      <c r="B114" s="168" t="s">
        <v>22</v>
      </c>
      <c r="C114" s="103"/>
      <c r="D114" s="103"/>
      <c r="E114" s="103"/>
      <c r="F114" s="39" t="e">
        <f t="shared" si="24"/>
        <v>#DIV/0!</v>
      </c>
      <c r="G114" s="103"/>
      <c r="H114" s="103"/>
      <c r="I114" s="103"/>
      <c r="J114" s="103"/>
      <c r="K114" s="103"/>
      <c r="L114" s="103"/>
      <c r="M114" s="39"/>
      <c r="N114" s="122">
        <f t="shared" si="26"/>
        <v>0</v>
      </c>
    </row>
    <row r="115" spans="1:14" ht="14.25" thickBot="1">
      <c r="A115" s="234"/>
      <c r="B115" s="168" t="s">
        <v>23</v>
      </c>
      <c r="C115" s="103"/>
      <c r="D115" s="104"/>
      <c r="E115" s="104"/>
      <c r="F115" s="39" t="e">
        <f t="shared" si="24"/>
        <v>#DIV/0!</v>
      </c>
      <c r="G115" s="103"/>
      <c r="H115" s="103"/>
      <c r="I115" s="103"/>
      <c r="J115" s="103"/>
      <c r="K115" s="103"/>
      <c r="L115" s="103"/>
      <c r="M115" s="39"/>
      <c r="N115" s="122">
        <f t="shared" si="26"/>
        <v>0</v>
      </c>
    </row>
    <row r="116" spans="1:14" ht="14.25" thickBot="1">
      <c r="A116" s="234"/>
      <c r="B116" s="168" t="s">
        <v>24</v>
      </c>
      <c r="C116" s="103">
        <v>1.3042450000000001</v>
      </c>
      <c r="D116" s="103">
        <v>1.3042450000000001</v>
      </c>
      <c r="E116" s="103">
        <v>1.3447549999999999</v>
      </c>
      <c r="F116" s="39">
        <f t="shared" si="24"/>
        <v>-3.0124446460507546</v>
      </c>
      <c r="G116" s="103">
        <v>2</v>
      </c>
      <c r="H116" s="103">
        <v>1708</v>
      </c>
      <c r="I116" s="103">
        <v>2</v>
      </c>
      <c r="J116" s="103">
        <v>0.44409999999999999</v>
      </c>
      <c r="K116" s="103">
        <v>0.44409999999999999</v>
      </c>
      <c r="L116" s="103"/>
      <c r="M116" s="39" t="e">
        <f>(K116-L116)/L116*100</f>
        <v>#DIV/0!</v>
      </c>
      <c r="N116" s="122">
        <f t="shared" si="26"/>
        <v>0.94385904173750934</v>
      </c>
    </row>
    <row r="117" spans="1:14" ht="14.25" thickBot="1">
      <c r="A117" s="234"/>
      <c r="B117" s="168" t="s">
        <v>25</v>
      </c>
      <c r="C117" s="103"/>
      <c r="D117" s="103"/>
      <c r="E117" s="103"/>
      <c r="F117" s="39"/>
      <c r="G117" s="103"/>
      <c r="H117" s="103"/>
      <c r="I117" s="103"/>
      <c r="J117" s="103"/>
      <c r="K117" s="103"/>
      <c r="L117" s="103"/>
      <c r="M117" s="39"/>
      <c r="N117" s="122"/>
    </row>
    <row r="118" spans="1:14" ht="14.25" thickBot="1">
      <c r="A118" s="234"/>
      <c r="B118" s="168" t="s">
        <v>26</v>
      </c>
      <c r="C118" s="103">
        <v>16.558897999999999</v>
      </c>
      <c r="D118" s="103">
        <v>16.558897999999999</v>
      </c>
      <c r="E118" s="103">
        <v>7.214823</v>
      </c>
      <c r="F118" s="39">
        <f>(D118-E118)/E118*100</f>
        <v>129.51218623104128</v>
      </c>
      <c r="G118" s="103">
        <v>1114</v>
      </c>
      <c r="H118" s="103">
        <v>329327.35999999999</v>
      </c>
      <c r="I118" s="103">
        <v>4</v>
      </c>
      <c r="J118" s="103">
        <v>0.50463999999999998</v>
      </c>
      <c r="K118" s="103">
        <v>0.50463999999999998</v>
      </c>
      <c r="L118" s="103">
        <v>1.8213710000000001</v>
      </c>
      <c r="M118" s="39">
        <f>(K118-L118)/L118*100</f>
        <v>-72.293398763898182</v>
      </c>
      <c r="N118" s="122">
        <f>D118/D209*100</f>
        <v>6.2705926561868495</v>
      </c>
    </row>
    <row r="119" spans="1:14" ht="14.25" thickBot="1">
      <c r="A119" s="234"/>
      <c r="B119" s="168" t="s">
        <v>27</v>
      </c>
      <c r="C119" s="103"/>
      <c r="D119" s="105"/>
      <c r="E119" s="156"/>
      <c r="F119" s="39"/>
      <c r="G119" s="39"/>
      <c r="H119" s="39"/>
      <c r="I119" s="39"/>
      <c r="J119" s="39"/>
      <c r="K119" s="39"/>
      <c r="L119" s="39"/>
      <c r="M119" s="39"/>
      <c r="N119" s="122"/>
    </row>
    <row r="120" spans="1:14" ht="14.25" thickBot="1">
      <c r="A120" s="234"/>
      <c r="B120" s="18" t="s">
        <v>28</v>
      </c>
      <c r="C120" s="104"/>
      <c r="D120" s="106"/>
      <c r="E120" s="107"/>
      <c r="F120" s="39"/>
      <c r="G120" s="42"/>
      <c r="H120" s="42"/>
      <c r="I120" s="42"/>
      <c r="J120" s="42"/>
      <c r="K120" s="42"/>
      <c r="L120" s="42"/>
      <c r="M120" s="39"/>
      <c r="N120" s="122"/>
    </row>
    <row r="121" spans="1:14" ht="14.25" thickBot="1">
      <c r="A121" s="234"/>
      <c r="B121" s="18" t="s">
        <v>29</v>
      </c>
      <c r="C121" s="104"/>
      <c r="D121" s="107"/>
      <c r="E121" s="107"/>
      <c r="F121" s="39"/>
      <c r="G121" s="39"/>
      <c r="H121" s="39"/>
      <c r="I121" s="39"/>
      <c r="J121" s="39"/>
      <c r="K121" s="39"/>
      <c r="L121" s="39"/>
      <c r="M121" s="39"/>
      <c r="N121" s="122"/>
    </row>
    <row r="122" spans="1:14" ht="14.25" thickBot="1">
      <c r="A122" s="234"/>
      <c r="B122" s="18" t="s">
        <v>30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122"/>
    </row>
    <row r="123" spans="1:14" ht="14.25" thickBot="1">
      <c r="A123" s="235"/>
      <c r="B123" s="19" t="s">
        <v>31</v>
      </c>
      <c r="C123" s="20">
        <f t="shared" ref="C123:L123" si="27">C111+C113+C114+C115+C116+C117+C118+C119</f>
        <v>55.037894000000001</v>
      </c>
      <c r="D123" s="20">
        <f t="shared" si="27"/>
        <v>55.037894000000001</v>
      </c>
      <c r="E123" s="20">
        <f t="shared" si="27"/>
        <v>68.924401000000003</v>
      </c>
      <c r="F123" s="20">
        <f t="shared" ref="F123:F129" si="28">(D123-E123)/E123*100</f>
        <v>-20.147446765623688</v>
      </c>
      <c r="G123" s="20">
        <f t="shared" si="27"/>
        <v>1421</v>
      </c>
      <c r="H123" s="20">
        <f t="shared" si="27"/>
        <v>357888.23774000001</v>
      </c>
      <c r="I123" s="20">
        <f t="shared" si="27"/>
        <v>61</v>
      </c>
      <c r="J123" s="20">
        <f t="shared" si="27"/>
        <v>13.542038000000002</v>
      </c>
      <c r="K123" s="20">
        <f t="shared" si="27"/>
        <v>13.542038000000002</v>
      </c>
      <c r="L123" s="20">
        <f t="shared" si="27"/>
        <v>90.185224000000005</v>
      </c>
      <c r="M123" s="20">
        <f t="shared" ref="M123:M125" si="29">(K123-L123)/L123*100</f>
        <v>-84.984194306597274</v>
      </c>
      <c r="N123" s="123">
        <f>D123/D214*100</f>
        <v>2.0072391179185991</v>
      </c>
    </row>
    <row r="124" spans="1:14" ht="14.25" thickTop="1">
      <c r="A124" s="244" t="s">
        <v>40</v>
      </c>
      <c r="B124" s="168" t="s">
        <v>19</v>
      </c>
      <c r="C124" s="35">
        <v>187.25856300000001</v>
      </c>
      <c r="D124" s="35">
        <v>187.25856300000001</v>
      </c>
      <c r="E124" s="157">
        <v>212.55309</v>
      </c>
      <c r="F124" s="39">
        <f t="shared" si="28"/>
        <v>-11.900333700159328</v>
      </c>
      <c r="G124" s="36">
        <v>1404</v>
      </c>
      <c r="H124" s="35">
        <v>140397.73293200001</v>
      </c>
      <c r="I124" s="37">
        <v>110</v>
      </c>
      <c r="J124" s="35">
        <v>109.89</v>
      </c>
      <c r="K124" s="37">
        <v>109.89</v>
      </c>
      <c r="L124" s="35">
        <v>91.7</v>
      </c>
      <c r="M124" s="39">
        <f t="shared" si="29"/>
        <v>19.836423118865866</v>
      </c>
      <c r="N124" s="122">
        <f t="shared" ref="N124:N129" si="30">D124/D202*100</f>
        <v>9.8229571081273104</v>
      </c>
    </row>
    <row r="125" spans="1:14">
      <c r="A125" s="244"/>
      <c r="B125" s="168" t="s">
        <v>20</v>
      </c>
      <c r="C125" s="35">
        <v>21.635411999999999</v>
      </c>
      <c r="D125" s="35">
        <v>21.635411999999999</v>
      </c>
      <c r="E125" s="157">
        <v>28.420874000000001</v>
      </c>
      <c r="F125" s="39">
        <f t="shared" si="28"/>
        <v>-23.874923762020838</v>
      </c>
      <c r="G125" s="36">
        <v>239</v>
      </c>
      <c r="H125" s="35">
        <v>4780</v>
      </c>
      <c r="I125" s="37">
        <v>31</v>
      </c>
      <c r="J125" s="35">
        <v>27.06</v>
      </c>
      <c r="K125" s="37">
        <v>27.06</v>
      </c>
      <c r="L125" s="35">
        <v>29.82</v>
      </c>
      <c r="M125" s="39">
        <f t="shared" si="29"/>
        <v>-9.2555331991951757</v>
      </c>
      <c r="N125" s="122">
        <f t="shared" si="30"/>
        <v>5.8378488083317013</v>
      </c>
    </row>
    <row r="126" spans="1:14">
      <c r="A126" s="244"/>
      <c r="B126" s="168" t="s">
        <v>21</v>
      </c>
      <c r="C126" s="35">
        <v>32.696024000000001</v>
      </c>
      <c r="D126" s="35">
        <v>32.696024000000001</v>
      </c>
      <c r="E126" s="157">
        <v>18.028668</v>
      </c>
      <c r="F126" s="39">
        <f t="shared" si="28"/>
        <v>81.35573853819929</v>
      </c>
      <c r="G126" s="36">
        <v>17</v>
      </c>
      <c r="H126" s="35">
        <v>34024.959330999998</v>
      </c>
      <c r="I126" s="37">
        <v>1</v>
      </c>
      <c r="J126" s="35"/>
      <c r="K126" s="37"/>
      <c r="L126" s="35"/>
      <c r="M126" s="39"/>
      <c r="N126" s="122">
        <f t="shared" si="30"/>
        <v>22.435490669502386</v>
      </c>
    </row>
    <row r="127" spans="1:14">
      <c r="A127" s="244"/>
      <c r="B127" s="168" t="s">
        <v>22</v>
      </c>
      <c r="C127" s="35">
        <v>0.60366900000000001</v>
      </c>
      <c r="D127" s="35">
        <v>0.60366900000000001</v>
      </c>
      <c r="E127" s="157">
        <v>0.39292300000000002</v>
      </c>
      <c r="F127" s="39">
        <f t="shared" si="28"/>
        <v>53.635445112655653</v>
      </c>
      <c r="G127" s="36">
        <v>44</v>
      </c>
      <c r="H127" s="35">
        <v>2107.58</v>
      </c>
      <c r="I127" s="37">
        <v>4</v>
      </c>
      <c r="J127" s="35">
        <v>0.27</v>
      </c>
      <c r="K127" s="37">
        <v>0.27</v>
      </c>
      <c r="L127" s="35">
        <v>0.05</v>
      </c>
      <c r="M127" s="39">
        <f>(K127-L127)/L127*100</f>
        <v>440.00000000000006</v>
      </c>
      <c r="N127" s="122">
        <f t="shared" si="30"/>
        <v>0.67885602488728325</v>
      </c>
    </row>
    <row r="128" spans="1:14">
      <c r="A128" s="244"/>
      <c r="B128" s="168" t="s">
        <v>23</v>
      </c>
      <c r="C128" s="35">
        <v>0.79245600000000005</v>
      </c>
      <c r="D128" s="35">
        <v>0.79245600000000005</v>
      </c>
      <c r="E128" s="157"/>
      <c r="F128" s="39" t="e">
        <f t="shared" si="28"/>
        <v>#DIV/0!</v>
      </c>
      <c r="G128" s="36">
        <v>7</v>
      </c>
      <c r="H128" s="35">
        <v>7000.84</v>
      </c>
      <c r="I128" s="37"/>
      <c r="J128" s="35"/>
      <c r="K128" s="37"/>
      <c r="L128" s="35"/>
      <c r="M128" s="39"/>
      <c r="N128" s="122">
        <f t="shared" si="30"/>
        <v>12.058649834037897</v>
      </c>
    </row>
    <row r="129" spans="1:14">
      <c r="A129" s="244"/>
      <c r="B129" s="168" t="s">
        <v>24</v>
      </c>
      <c r="C129" s="35">
        <v>4.8907639999999999</v>
      </c>
      <c r="D129" s="35">
        <v>4.8907639999999999</v>
      </c>
      <c r="E129" s="157">
        <v>5.2038489999999999</v>
      </c>
      <c r="F129" s="39">
        <f t="shared" si="28"/>
        <v>-6.0164120826718843</v>
      </c>
      <c r="G129" s="36">
        <v>9</v>
      </c>
      <c r="H129" s="35">
        <v>2203</v>
      </c>
      <c r="I129" s="37">
        <v>3</v>
      </c>
      <c r="J129" s="35">
        <v>1.96</v>
      </c>
      <c r="K129" s="37">
        <v>1.96</v>
      </c>
      <c r="L129" s="35">
        <v>0.3</v>
      </c>
      <c r="M129" s="39">
        <f>(K129-L129)/L129*100</f>
        <v>553.33333333333337</v>
      </c>
      <c r="N129" s="122">
        <f t="shared" si="30"/>
        <v>3.5393594166773172</v>
      </c>
    </row>
    <row r="130" spans="1:14">
      <c r="A130" s="244"/>
      <c r="B130" s="168" t="s">
        <v>25</v>
      </c>
      <c r="C130" s="35">
        <v>0.84</v>
      </c>
      <c r="D130" s="35">
        <v>0.84</v>
      </c>
      <c r="E130" s="157"/>
      <c r="F130" s="39"/>
      <c r="G130" s="36">
        <v>1</v>
      </c>
      <c r="H130" s="35">
        <v>42</v>
      </c>
      <c r="I130" s="37"/>
      <c r="J130" s="35"/>
      <c r="K130" s="37"/>
      <c r="L130" s="35"/>
      <c r="M130" s="39"/>
      <c r="N130" s="122"/>
    </row>
    <row r="131" spans="1:14">
      <c r="A131" s="244"/>
      <c r="B131" s="168" t="s">
        <v>26</v>
      </c>
      <c r="C131" s="35">
        <v>1.3109459999999999</v>
      </c>
      <c r="D131" s="35">
        <v>1.3109459999999999</v>
      </c>
      <c r="E131" s="157">
        <v>3.2753769999999998</v>
      </c>
      <c r="F131" s="39">
        <f>(D131-E131)/E131*100</f>
        <v>-59.975721878733346</v>
      </c>
      <c r="G131" s="36">
        <v>58</v>
      </c>
      <c r="H131" s="35">
        <v>6980.2</v>
      </c>
      <c r="I131" s="37">
        <v>1</v>
      </c>
      <c r="J131" s="35">
        <v>0.09</v>
      </c>
      <c r="K131" s="37">
        <v>0.09</v>
      </c>
      <c r="L131" s="35">
        <v>0.01</v>
      </c>
      <c r="M131" s="39">
        <f>(K131-L131)/L131*100</f>
        <v>800</v>
      </c>
      <c r="N131" s="122">
        <f>D131/D209*100</f>
        <v>0.49643450670796607</v>
      </c>
    </row>
    <row r="132" spans="1:14">
      <c r="A132" s="244"/>
      <c r="B132" s="168" t="s">
        <v>27</v>
      </c>
      <c r="C132" s="35">
        <v>8.6318040000000007</v>
      </c>
      <c r="D132" s="35">
        <v>8.6318039999999989</v>
      </c>
      <c r="E132" s="157">
        <v>0.59914199999999995</v>
      </c>
      <c r="F132" s="39">
        <f>(D132-E132)/E132*100</f>
        <v>1340.6941926955544</v>
      </c>
      <c r="G132" s="36">
        <v>456</v>
      </c>
      <c r="H132" s="35">
        <v>26855</v>
      </c>
      <c r="I132" s="37"/>
      <c r="J132" s="35"/>
      <c r="K132" s="35"/>
      <c r="L132" s="35"/>
      <c r="M132" s="39"/>
      <c r="N132" s="122">
        <f>D132/D210*100</f>
        <v>56.15348725497671</v>
      </c>
    </row>
    <row r="133" spans="1:14">
      <c r="A133" s="244"/>
      <c r="B133" s="18" t="s">
        <v>28</v>
      </c>
      <c r="C133" s="35"/>
      <c r="D133" s="35"/>
      <c r="E133" s="157"/>
      <c r="F133" s="39"/>
      <c r="G133" s="36"/>
      <c r="H133" s="35"/>
      <c r="I133" s="35"/>
      <c r="J133" s="35"/>
      <c r="K133" s="35"/>
      <c r="L133" s="35"/>
      <c r="M133" s="39"/>
      <c r="N133" s="122"/>
    </row>
    <row r="134" spans="1:14">
      <c r="A134" s="244"/>
      <c r="B134" s="18" t="s">
        <v>29</v>
      </c>
      <c r="C134" s="35"/>
      <c r="D134" s="35"/>
      <c r="E134" s="157"/>
      <c r="F134" s="39"/>
      <c r="G134" s="36"/>
      <c r="H134" s="35"/>
      <c r="I134" s="35"/>
      <c r="J134" s="35"/>
      <c r="K134" s="35"/>
      <c r="L134" s="35"/>
      <c r="M134" s="39"/>
      <c r="N134" s="122" t="e">
        <f>D134/D212*100</f>
        <v>#DIV/0!</v>
      </c>
    </row>
    <row r="135" spans="1:14">
      <c r="A135" s="244"/>
      <c r="B135" s="18" t="s">
        <v>30</v>
      </c>
      <c r="C135" s="42"/>
      <c r="D135" s="42"/>
      <c r="E135" s="42"/>
      <c r="F135" s="39"/>
      <c r="G135" s="36"/>
      <c r="H135" s="35"/>
      <c r="I135" s="35"/>
      <c r="J135" s="35"/>
      <c r="K135" s="35"/>
      <c r="L135" s="35"/>
      <c r="M135" s="39"/>
      <c r="N135" s="122"/>
    </row>
    <row r="136" spans="1:14" ht="14.25" thickBot="1">
      <c r="A136" s="245"/>
      <c r="B136" s="19" t="s">
        <v>31</v>
      </c>
      <c r="C136" s="20">
        <f t="shared" ref="C136:L136" si="31">C124+C126+C127+C128+C129+C130+C131+C132</f>
        <v>237.02422599999997</v>
      </c>
      <c r="D136" s="20">
        <f t="shared" si="31"/>
        <v>237.02422599999997</v>
      </c>
      <c r="E136" s="20">
        <f t="shared" si="31"/>
        <v>240.05304899999999</v>
      </c>
      <c r="F136" s="20">
        <f>(D136-E136)/E136*100</f>
        <v>-1.2617306935351682</v>
      </c>
      <c r="G136" s="20">
        <f t="shared" si="31"/>
        <v>1996</v>
      </c>
      <c r="H136" s="20">
        <f t="shared" si="31"/>
        <v>219611.312263</v>
      </c>
      <c r="I136" s="20">
        <f t="shared" si="31"/>
        <v>119</v>
      </c>
      <c r="J136" s="20">
        <f t="shared" si="31"/>
        <v>112.21</v>
      </c>
      <c r="K136" s="20">
        <f t="shared" si="31"/>
        <v>112.21</v>
      </c>
      <c r="L136" s="20">
        <f t="shared" si="31"/>
        <v>92.06</v>
      </c>
      <c r="M136" s="20">
        <f t="shared" ref="M136:M138" si="32">(K136-L136)/L136*100</f>
        <v>21.887899196176399</v>
      </c>
      <c r="N136" s="123">
        <f>D136/D214*100</f>
        <v>8.6443042010578868</v>
      </c>
    </row>
    <row r="137" spans="1:14" ht="15" thickTop="1" thickBot="1">
      <c r="A137" s="234" t="s">
        <v>41</v>
      </c>
      <c r="B137" s="168" t="s">
        <v>19</v>
      </c>
      <c r="C137" s="85">
        <v>19.98</v>
      </c>
      <c r="D137" s="85">
        <v>19.98</v>
      </c>
      <c r="E137" s="118">
        <v>3.63</v>
      </c>
      <c r="F137" s="42">
        <f>(D137-E137)/E137*100</f>
        <v>450.41322314049592</v>
      </c>
      <c r="G137" s="86">
        <v>157</v>
      </c>
      <c r="H137" s="86">
        <v>13307.47</v>
      </c>
      <c r="I137" s="86">
        <v>61</v>
      </c>
      <c r="J137" s="86">
        <v>8.2799999999999994</v>
      </c>
      <c r="K137" s="119">
        <v>8.2799999999999994</v>
      </c>
      <c r="L137" s="119">
        <v>5.32</v>
      </c>
      <c r="M137" s="42">
        <f t="shared" si="32"/>
        <v>55.639097744360875</v>
      </c>
      <c r="N137" s="122">
        <f>D137/D202*100</f>
        <v>1.0480838893353233</v>
      </c>
    </row>
    <row r="138" spans="1:14" ht="14.25" thickBot="1">
      <c r="A138" s="234"/>
      <c r="B138" s="168" t="s">
        <v>20</v>
      </c>
      <c r="C138" s="86">
        <v>2.74</v>
      </c>
      <c r="D138" s="86">
        <v>2.74</v>
      </c>
      <c r="E138" s="119">
        <v>0.93</v>
      </c>
      <c r="F138" s="39">
        <f>(D138-E138)/E138*100</f>
        <v>194.6236559139785</v>
      </c>
      <c r="G138" s="86">
        <v>28</v>
      </c>
      <c r="H138" s="86">
        <v>560</v>
      </c>
      <c r="I138" s="86">
        <v>8</v>
      </c>
      <c r="J138" s="86">
        <v>0.57999999999999996</v>
      </c>
      <c r="K138" s="86">
        <v>0.57999999999999996</v>
      </c>
      <c r="L138" s="119">
        <v>1.67</v>
      </c>
      <c r="M138" s="39">
        <f t="shared" si="32"/>
        <v>-65.269461077844298</v>
      </c>
      <c r="N138" s="122">
        <f>D138/D203*100</f>
        <v>0.73932984196597984</v>
      </c>
    </row>
    <row r="139" spans="1:14" ht="14.25" thickBot="1">
      <c r="A139" s="234"/>
      <c r="B139" s="168" t="s">
        <v>21</v>
      </c>
      <c r="C139" s="86"/>
      <c r="D139" s="86"/>
      <c r="E139" s="119"/>
      <c r="F139" s="39"/>
      <c r="G139" s="86"/>
      <c r="H139" s="119"/>
      <c r="I139" s="119"/>
      <c r="J139" s="119"/>
      <c r="K139" s="119"/>
      <c r="L139" s="119"/>
      <c r="M139" s="39"/>
      <c r="N139" s="122">
        <f>D139/D204*100</f>
        <v>0</v>
      </c>
    </row>
    <row r="140" spans="1:14" ht="14.25" thickBot="1">
      <c r="A140" s="234"/>
      <c r="B140" s="168" t="s">
        <v>22</v>
      </c>
      <c r="C140" s="86"/>
      <c r="D140" s="86"/>
      <c r="E140" s="119"/>
      <c r="F140" s="39"/>
      <c r="G140" s="86"/>
      <c r="H140" s="119"/>
      <c r="I140" s="119"/>
      <c r="J140" s="119"/>
      <c r="K140" s="119"/>
      <c r="L140" s="119"/>
      <c r="M140" s="39"/>
      <c r="N140" s="122"/>
    </row>
    <row r="141" spans="1:14" ht="14.25" thickBot="1">
      <c r="A141" s="234"/>
      <c r="B141" s="168" t="s">
        <v>23</v>
      </c>
      <c r="C141" s="86"/>
      <c r="D141" s="86"/>
      <c r="E141" s="119"/>
      <c r="F141" s="39"/>
      <c r="G141" s="86"/>
      <c r="H141" s="119"/>
      <c r="I141" s="119"/>
      <c r="J141" s="119"/>
      <c r="K141" s="119"/>
      <c r="L141" s="119"/>
      <c r="M141" s="39"/>
      <c r="N141" s="122">
        <f>D141/D206*100</f>
        <v>0</v>
      </c>
    </row>
    <row r="142" spans="1:14" ht="14.25" thickBot="1">
      <c r="A142" s="234"/>
      <c r="B142" s="168" t="s">
        <v>24</v>
      </c>
      <c r="C142" s="86">
        <v>0.25</v>
      </c>
      <c r="D142" s="86">
        <v>0.25</v>
      </c>
      <c r="E142" s="119"/>
      <c r="F142" s="39"/>
      <c r="G142" s="86">
        <v>4</v>
      </c>
      <c r="H142" s="119">
        <v>97</v>
      </c>
      <c r="I142" s="119"/>
      <c r="J142" s="119"/>
      <c r="K142" s="119"/>
      <c r="L142" s="119"/>
      <c r="M142" s="39"/>
      <c r="N142" s="122">
        <f>D142/D207*100</f>
        <v>0.18092057890532628</v>
      </c>
    </row>
    <row r="143" spans="1:14" ht="14.25" thickBot="1">
      <c r="A143" s="234"/>
      <c r="B143" s="168" t="s">
        <v>25</v>
      </c>
      <c r="C143" s="88"/>
      <c r="D143" s="88"/>
      <c r="E143" s="153"/>
      <c r="F143" s="39"/>
      <c r="G143" s="88"/>
      <c r="H143" s="153"/>
      <c r="I143" s="153"/>
      <c r="J143" s="153"/>
      <c r="K143" s="153"/>
      <c r="L143" s="153"/>
      <c r="M143" s="39"/>
      <c r="N143" s="122"/>
    </row>
    <row r="144" spans="1:14" ht="14.25" thickBot="1">
      <c r="A144" s="234"/>
      <c r="B144" s="168" t="s">
        <v>26</v>
      </c>
      <c r="C144" s="86"/>
      <c r="D144" s="86"/>
      <c r="E144" s="119"/>
      <c r="F144" s="39"/>
      <c r="G144" s="86"/>
      <c r="H144" s="119"/>
      <c r="I144" s="119">
        <v>2</v>
      </c>
      <c r="J144" s="119">
        <v>0.33</v>
      </c>
      <c r="K144" s="119">
        <v>0.33</v>
      </c>
      <c r="L144" s="119"/>
      <c r="M144" s="39"/>
      <c r="N144" s="122">
        <f>D144/D209*100</f>
        <v>0</v>
      </c>
    </row>
    <row r="145" spans="1:14" ht="14.25" thickBot="1">
      <c r="A145" s="234"/>
      <c r="B145" s="168" t="s">
        <v>27</v>
      </c>
      <c r="C145" s="86"/>
      <c r="D145" s="86"/>
      <c r="E145" s="119"/>
      <c r="F145" s="39"/>
      <c r="G145" s="86"/>
      <c r="H145" s="119"/>
      <c r="I145" s="119"/>
      <c r="J145" s="119"/>
      <c r="K145" s="119"/>
      <c r="L145" s="119"/>
      <c r="M145" s="39"/>
      <c r="N145" s="122"/>
    </row>
    <row r="146" spans="1:14" ht="14.25" thickBot="1">
      <c r="A146" s="234"/>
      <c r="B146" s="18" t="s">
        <v>28</v>
      </c>
      <c r="C146" s="89"/>
      <c r="D146" s="89"/>
      <c r="E146" s="145"/>
      <c r="F146" s="39"/>
      <c r="G146" s="89"/>
      <c r="H146" s="145"/>
      <c r="I146" s="145"/>
      <c r="J146" s="145"/>
      <c r="K146" s="145"/>
      <c r="L146" s="145"/>
      <c r="M146" s="39"/>
      <c r="N146" s="122"/>
    </row>
    <row r="147" spans="1:14" ht="14.25" thickBot="1">
      <c r="A147" s="234"/>
      <c r="B147" s="18" t="s">
        <v>29</v>
      </c>
      <c r="C147" s="89"/>
      <c r="D147" s="89"/>
      <c r="E147" s="145"/>
      <c r="F147" s="39"/>
      <c r="G147" s="89"/>
      <c r="H147" s="145"/>
      <c r="I147" s="145"/>
      <c r="J147" s="145"/>
      <c r="K147" s="145"/>
      <c r="L147" s="145"/>
      <c r="M147" s="39"/>
      <c r="N147" s="122"/>
    </row>
    <row r="148" spans="1:14" ht="14.25" thickBot="1">
      <c r="A148" s="234"/>
      <c r="B148" s="18" t="s">
        <v>30</v>
      </c>
      <c r="C148" s="89"/>
      <c r="D148" s="89">
        <v>0</v>
      </c>
      <c r="E148" s="145"/>
      <c r="F148" s="39"/>
      <c r="G148" s="89">
        <v>0</v>
      </c>
      <c r="H148" s="145">
        <v>0</v>
      </c>
      <c r="I148" s="145">
        <v>0</v>
      </c>
      <c r="J148" s="145">
        <v>0</v>
      </c>
      <c r="K148" s="145">
        <v>0</v>
      </c>
      <c r="L148" s="145">
        <v>0</v>
      </c>
      <c r="M148" s="39"/>
      <c r="N148" s="122"/>
    </row>
    <row r="149" spans="1:14" ht="14.25" thickBot="1">
      <c r="A149" s="235"/>
      <c r="B149" s="19" t="s">
        <v>31</v>
      </c>
      <c r="C149" s="20">
        <f t="shared" ref="C149:L149" si="33">C137+C139+C140+C141+C142+C143+C144+C145</f>
        <v>20.23</v>
      </c>
      <c r="D149" s="20">
        <f t="shared" si="33"/>
        <v>20.23</v>
      </c>
      <c r="E149" s="20">
        <f t="shared" si="33"/>
        <v>3.63</v>
      </c>
      <c r="F149" s="20">
        <f t="shared" ref="F149:F155" si="34">(D149-E149)/E149*100</f>
        <v>457.3002754820937</v>
      </c>
      <c r="G149" s="20">
        <f t="shared" si="33"/>
        <v>161</v>
      </c>
      <c r="H149" s="20">
        <f t="shared" si="33"/>
        <v>13404.47</v>
      </c>
      <c r="I149" s="20">
        <f t="shared" si="33"/>
        <v>63</v>
      </c>
      <c r="J149" s="20">
        <f t="shared" si="33"/>
        <v>8.61</v>
      </c>
      <c r="K149" s="20">
        <f t="shared" si="33"/>
        <v>8.61</v>
      </c>
      <c r="L149" s="20">
        <f t="shared" si="33"/>
        <v>5.32</v>
      </c>
      <c r="M149" s="20">
        <f>(K149-L149)/L149*100</f>
        <v>61.842105263157876</v>
      </c>
      <c r="N149" s="123">
        <f>D149/D214*100</f>
        <v>0.73779071843652411</v>
      </c>
    </row>
    <row r="150" spans="1:14" ht="15" thickTop="1" thickBot="1">
      <c r="A150" s="234" t="s">
        <v>67</v>
      </c>
      <c r="B150" s="168" t="s">
        <v>19</v>
      </c>
      <c r="C150" s="39">
        <v>40.448568999999999</v>
      </c>
      <c r="D150" s="40">
        <v>40.448568999999999</v>
      </c>
      <c r="E150" s="40">
        <v>64.269870999999995</v>
      </c>
      <c r="F150" s="40">
        <f t="shared" si="34"/>
        <v>-37.064493252211442</v>
      </c>
      <c r="G150" s="39">
        <v>327</v>
      </c>
      <c r="H150" s="39">
        <v>30440.132968000002</v>
      </c>
      <c r="I150" s="39">
        <v>48</v>
      </c>
      <c r="J150" s="39">
        <v>9.6048960000000001</v>
      </c>
      <c r="K150" s="39">
        <v>9.6048960000000001</v>
      </c>
      <c r="L150" s="39">
        <v>97.689779999999999</v>
      </c>
      <c r="M150" s="40">
        <f>(K150-L150)/L150*100</f>
        <v>-90.167962298615066</v>
      </c>
      <c r="N150" s="126">
        <f t="shared" ref="N150:N155" si="35">D150/D202*100</f>
        <v>2.1217964722506597</v>
      </c>
    </row>
    <row r="151" spans="1:14" ht="14.25" thickBot="1">
      <c r="A151" s="234"/>
      <c r="B151" s="168" t="s">
        <v>20</v>
      </c>
      <c r="C151" s="39">
        <v>10.247336000000001</v>
      </c>
      <c r="D151" s="40">
        <v>10.247336000000001</v>
      </c>
      <c r="E151" s="39">
        <v>13.695696</v>
      </c>
      <c r="F151" s="40">
        <f t="shared" si="34"/>
        <v>-25.178421016354331</v>
      </c>
      <c r="G151" s="39">
        <v>138</v>
      </c>
      <c r="H151" s="39">
        <v>2760</v>
      </c>
      <c r="I151" s="39">
        <v>21</v>
      </c>
      <c r="J151" s="39">
        <v>5.4769959999999998</v>
      </c>
      <c r="K151" s="39">
        <v>5.4769959999999998</v>
      </c>
      <c r="L151" s="39">
        <v>27.598413999999998</v>
      </c>
      <c r="M151" s="39">
        <f>(K151-L151)/L151*100</f>
        <v>-80.15467120683094</v>
      </c>
      <c r="N151" s="122">
        <f t="shared" si="35"/>
        <v>2.7650223742526627</v>
      </c>
    </row>
    <row r="152" spans="1:14" ht="14.25" thickBot="1">
      <c r="A152" s="234"/>
      <c r="B152" s="168" t="s">
        <v>21</v>
      </c>
      <c r="C152" s="39">
        <v>0</v>
      </c>
      <c r="D152" s="40">
        <v>0</v>
      </c>
      <c r="E152" s="39">
        <v>0</v>
      </c>
      <c r="F152" s="40" t="e">
        <f t="shared" si="34"/>
        <v>#DIV/0!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/>
      <c r="N152" s="122">
        <f t="shared" si="35"/>
        <v>0</v>
      </c>
    </row>
    <row r="153" spans="1:14" ht="14.25" thickBot="1">
      <c r="A153" s="234"/>
      <c r="B153" s="168" t="s">
        <v>22</v>
      </c>
      <c r="C153" s="39">
        <v>0.15094399999999999</v>
      </c>
      <c r="D153" s="40">
        <v>0.15094399999999999</v>
      </c>
      <c r="E153" s="39">
        <v>8.4905999999999995E-2</v>
      </c>
      <c r="F153" s="40">
        <f t="shared" si="34"/>
        <v>77.777777777777786</v>
      </c>
      <c r="G153" s="39">
        <v>4</v>
      </c>
      <c r="H153" s="39">
        <v>2224</v>
      </c>
      <c r="I153" s="39">
        <v>1</v>
      </c>
      <c r="J153" s="39">
        <v>0.126</v>
      </c>
      <c r="K153" s="39">
        <v>0.126</v>
      </c>
      <c r="L153" s="39">
        <v>0</v>
      </c>
      <c r="M153" s="39" t="e">
        <f>(K153-L153)/L153*100</f>
        <v>#DIV/0!</v>
      </c>
      <c r="N153" s="122">
        <f t="shared" si="35"/>
        <v>0.16974408793657794</v>
      </c>
    </row>
    <row r="154" spans="1:14" ht="14.25" thickBot="1">
      <c r="A154" s="234"/>
      <c r="B154" s="168" t="s">
        <v>23</v>
      </c>
      <c r="C154" s="39">
        <v>0</v>
      </c>
      <c r="D154" s="40">
        <v>0</v>
      </c>
      <c r="E154" s="39">
        <v>0</v>
      </c>
      <c r="F154" s="40" t="e">
        <f t="shared" si="34"/>
        <v>#DIV/0!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/>
      <c r="N154" s="122">
        <f t="shared" si="35"/>
        <v>0</v>
      </c>
    </row>
    <row r="155" spans="1:14" ht="14.25" thickBot="1">
      <c r="A155" s="234"/>
      <c r="B155" s="168" t="s">
        <v>24</v>
      </c>
      <c r="C155" s="39">
        <v>6.6037739999999996</v>
      </c>
      <c r="D155" s="40">
        <v>6.6037739999999996</v>
      </c>
      <c r="E155" s="39">
        <v>5.6603779999999997</v>
      </c>
      <c r="F155" s="40">
        <f t="shared" si="34"/>
        <v>16.666660777778443</v>
      </c>
      <c r="G155" s="39">
        <v>2</v>
      </c>
      <c r="H155" s="39">
        <v>1000</v>
      </c>
      <c r="I155" s="39">
        <v>1</v>
      </c>
      <c r="J155" s="39">
        <v>0.79095000000000004</v>
      </c>
      <c r="K155" s="39">
        <v>0.79095000000000004</v>
      </c>
      <c r="L155" s="39">
        <v>0</v>
      </c>
      <c r="M155" s="39"/>
      <c r="N155" s="122">
        <f t="shared" si="35"/>
        <v>4.7790344601597683</v>
      </c>
    </row>
    <row r="156" spans="1:14" ht="14.25" thickBot="1">
      <c r="A156" s="234"/>
      <c r="B156" s="168" t="s">
        <v>25</v>
      </c>
      <c r="C156" s="39">
        <v>0</v>
      </c>
      <c r="D156" s="40">
        <v>0</v>
      </c>
      <c r="E156" s="41">
        <v>0</v>
      </c>
      <c r="F156" s="40"/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/>
      <c r="N156" s="122"/>
    </row>
    <row r="157" spans="1:14" ht="14.25" thickBot="1">
      <c r="A157" s="234"/>
      <c r="B157" s="168" t="s">
        <v>26</v>
      </c>
      <c r="C157" s="39">
        <v>6.3554630000000003</v>
      </c>
      <c r="D157" s="40">
        <v>6.3554630000000003</v>
      </c>
      <c r="E157" s="39">
        <v>2.181568</v>
      </c>
      <c r="F157" s="40">
        <f>(D157-E157)/E157*100</f>
        <v>191.32545948602106</v>
      </c>
      <c r="G157" s="39">
        <v>87</v>
      </c>
      <c r="H157" s="39">
        <v>56116.2</v>
      </c>
      <c r="I157" s="39">
        <v>5</v>
      </c>
      <c r="J157" s="39">
        <v>0.54817899999999997</v>
      </c>
      <c r="K157" s="39">
        <v>0.54817899999999997</v>
      </c>
      <c r="L157" s="39">
        <v>3.0058099999999999</v>
      </c>
      <c r="M157" s="39">
        <f>(K157-L157)/L157*100</f>
        <v>-81.762686264268197</v>
      </c>
      <c r="N157" s="122">
        <f>D157/D209*100</f>
        <v>2.406713273701381</v>
      </c>
    </row>
    <row r="158" spans="1:14" ht="14.25" thickBot="1">
      <c r="A158" s="234"/>
      <c r="B158" s="168" t="s">
        <v>27</v>
      </c>
      <c r="C158" s="39">
        <v>0</v>
      </c>
      <c r="D158" s="40">
        <v>0</v>
      </c>
      <c r="E158" s="39">
        <v>0</v>
      </c>
      <c r="F158" s="40" t="e">
        <f>(D158-E158)/E158*100</f>
        <v>#DIV/0!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/>
      <c r="N158" s="122">
        <f>D158/D210*100</f>
        <v>0</v>
      </c>
    </row>
    <row r="159" spans="1:14" ht="14.25" thickBot="1">
      <c r="A159" s="234"/>
      <c r="B159" s="18" t="s">
        <v>28</v>
      </c>
      <c r="C159" s="39">
        <v>0</v>
      </c>
      <c r="D159" s="40">
        <v>0</v>
      </c>
      <c r="E159" s="42">
        <v>0</v>
      </c>
      <c r="F159" s="40"/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/>
      <c r="N159" s="122"/>
    </row>
    <row r="160" spans="1:14" ht="14.25" thickBot="1">
      <c r="A160" s="234"/>
      <c r="B160" s="18" t="s">
        <v>29</v>
      </c>
      <c r="C160" s="39">
        <v>0</v>
      </c>
      <c r="D160" s="40">
        <v>0</v>
      </c>
      <c r="E160" s="42">
        <v>0</v>
      </c>
      <c r="F160" s="40"/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42">
        <v>0</v>
      </c>
      <c r="M160" s="39"/>
      <c r="N160" s="122"/>
    </row>
    <row r="161" spans="1:14" ht="14.25" thickBot="1">
      <c r="A161" s="234"/>
      <c r="B161" s="18" t="s">
        <v>30</v>
      </c>
      <c r="C161" s="39">
        <v>0</v>
      </c>
      <c r="D161" s="40">
        <v>0</v>
      </c>
      <c r="E161" s="42">
        <v>0</v>
      </c>
      <c r="F161" s="40"/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42">
        <v>0</v>
      </c>
      <c r="M161" s="39"/>
      <c r="N161" s="122"/>
    </row>
    <row r="162" spans="1:14" ht="14.25" thickBot="1">
      <c r="A162" s="235"/>
      <c r="B162" s="19" t="s">
        <v>31</v>
      </c>
      <c r="C162" s="20">
        <f t="shared" ref="C162:L162" si="36">C150+C152+C153+C154+C155+C156+C157+C158</f>
        <v>53.558750000000003</v>
      </c>
      <c r="D162" s="20">
        <f t="shared" si="36"/>
        <v>53.558750000000003</v>
      </c>
      <c r="E162" s="20">
        <f t="shared" si="36"/>
        <v>72.196722999999992</v>
      </c>
      <c r="F162" s="20">
        <f t="shared" ref="F162:F168" si="37">(D162-E162)/E162*100</f>
        <v>-25.815538746820948</v>
      </c>
      <c r="G162" s="20">
        <f t="shared" si="36"/>
        <v>420</v>
      </c>
      <c r="H162" s="20">
        <f t="shared" si="36"/>
        <v>89780.332968000002</v>
      </c>
      <c r="I162" s="20">
        <f t="shared" si="36"/>
        <v>55</v>
      </c>
      <c r="J162" s="20">
        <f t="shared" si="36"/>
        <v>11.070024999999999</v>
      </c>
      <c r="K162" s="20">
        <f t="shared" si="36"/>
        <v>11.070024999999999</v>
      </c>
      <c r="L162" s="20">
        <f t="shared" si="36"/>
        <v>100.69559</v>
      </c>
      <c r="M162" s="20">
        <f t="shared" ref="M162:M164" si="38">(K162-L162)/L162*100</f>
        <v>-89.006445068746302</v>
      </c>
      <c r="N162" s="123">
        <f>D162/D214*100</f>
        <v>1.9532945447880468</v>
      </c>
    </row>
    <row r="163" spans="1:14" ht="15" thickTop="1" thickBot="1">
      <c r="A163" s="236" t="s">
        <v>43</v>
      </c>
      <c r="B163" s="22" t="s">
        <v>19</v>
      </c>
      <c r="C163" s="108">
        <v>0.12</v>
      </c>
      <c r="D163" s="108">
        <v>0.12</v>
      </c>
      <c r="E163" s="108">
        <v>11.27</v>
      </c>
      <c r="F163" s="124">
        <f t="shared" si="37"/>
        <v>-98.935226264418816</v>
      </c>
      <c r="G163" s="109">
        <v>2</v>
      </c>
      <c r="H163" s="109">
        <v>210</v>
      </c>
      <c r="I163" s="109">
        <v>9</v>
      </c>
      <c r="J163" s="109">
        <v>20.399999999999999</v>
      </c>
      <c r="K163" s="109">
        <v>20.399999999999999</v>
      </c>
      <c r="L163" s="109">
        <v>4.3499999999999996</v>
      </c>
      <c r="M163" s="42">
        <f t="shared" si="38"/>
        <v>368.96551724137925</v>
      </c>
      <c r="N163" s="125">
        <f t="shared" ref="N163:N168" si="39">D163/D202*100</f>
        <v>6.2947981341460856E-3</v>
      </c>
    </row>
    <row r="164" spans="1:14" ht="14.25" thickBot="1">
      <c r="A164" s="234"/>
      <c r="B164" s="168" t="s">
        <v>20</v>
      </c>
      <c r="C164" s="109">
        <v>0.06</v>
      </c>
      <c r="D164" s="109">
        <v>0.06</v>
      </c>
      <c r="E164" s="109">
        <v>3.25</v>
      </c>
      <c r="F164" s="40">
        <f t="shared" si="37"/>
        <v>-98.153846153846146</v>
      </c>
      <c r="G164" s="109">
        <v>1</v>
      </c>
      <c r="H164" s="109">
        <v>20</v>
      </c>
      <c r="I164" s="109">
        <v>4</v>
      </c>
      <c r="J164" s="109">
        <v>0.4</v>
      </c>
      <c r="K164" s="109">
        <v>0.4</v>
      </c>
      <c r="L164" s="109">
        <v>6.47</v>
      </c>
      <c r="M164" s="42">
        <f t="shared" si="38"/>
        <v>-93.817619783616692</v>
      </c>
      <c r="N164" s="122">
        <f t="shared" si="39"/>
        <v>1.6189704568598098E-2</v>
      </c>
    </row>
    <row r="165" spans="1:14" ht="14.25" thickBot="1">
      <c r="A165" s="234"/>
      <c r="B165" s="168" t="s">
        <v>21</v>
      </c>
      <c r="C165" s="109">
        <v>0</v>
      </c>
      <c r="D165" s="109">
        <v>0</v>
      </c>
      <c r="E165" s="109">
        <v>0</v>
      </c>
      <c r="F165" s="40" t="e">
        <f t="shared" si="37"/>
        <v>#DIV/0!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42"/>
      <c r="N165" s="122">
        <f t="shared" si="39"/>
        <v>0</v>
      </c>
    </row>
    <row r="166" spans="1:14" ht="14.25" thickBot="1">
      <c r="A166" s="234"/>
      <c r="B166" s="168" t="s">
        <v>22</v>
      </c>
      <c r="C166" s="109">
        <v>0</v>
      </c>
      <c r="D166" s="109">
        <v>0</v>
      </c>
      <c r="E166" s="109">
        <v>0</v>
      </c>
      <c r="F166" s="40" t="e">
        <f t="shared" si="37"/>
        <v>#DIV/0!</v>
      </c>
      <c r="G166" s="109">
        <v>0</v>
      </c>
      <c r="H166" s="109">
        <v>0</v>
      </c>
      <c r="I166" s="109">
        <v>0</v>
      </c>
      <c r="J166" s="109">
        <v>0</v>
      </c>
      <c r="K166" s="109">
        <v>0</v>
      </c>
      <c r="L166" s="109">
        <v>0</v>
      </c>
      <c r="M166" s="42"/>
      <c r="N166" s="122">
        <f t="shared" si="39"/>
        <v>0</v>
      </c>
    </row>
    <row r="167" spans="1:14" ht="14.25" thickBot="1">
      <c r="A167" s="234"/>
      <c r="B167" s="168" t="s">
        <v>23</v>
      </c>
      <c r="C167" s="109">
        <v>0</v>
      </c>
      <c r="D167" s="109">
        <v>0</v>
      </c>
      <c r="E167" s="109">
        <v>0</v>
      </c>
      <c r="F167" s="40" t="e">
        <f t="shared" si="37"/>
        <v>#DIV/0!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42" t="e">
        <f>(K167-L167)/L167*100</f>
        <v>#DIV/0!</v>
      </c>
      <c r="N167" s="122">
        <f t="shared" si="39"/>
        <v>0</v>
      </c>
    </row>
    <row r="168" spans="1:14" ht="14.25" thickBot="1">
      <c r="A168" s="234"/>
      <c r="B168" s="168" t="s">
        <v>24</v>
      </c>
      <c r="C168" s="109">
        <v>0.19</v>
      </c>
      <c r="D168" s="109">
        <v>0.19</v>
      </c>
      <c r="E168" s="109">
        <v>2.2200000000000002</v>
      </c>
      <c r="F168" s="40">
        <f t="shared" si="37"/>
        <v>-91.441441441441441</v>
      </c>
      <c r="G168" s="109">
        <v>1</v>
      </c>
      <c r="H168" s="109">
        <v>225</v>
      </c>
      <c r="I168" s="109">
        <v>1</v>
      </c>
      <c r="J168" s="109">
        <v>0.16</v>
      </c>
      <c r="K168" s="109">
        <v>0.16</v>
      </c>
      <c r="L168" s="109">
        <v>5.55</v>
      </c>
      <c r="M168" s="42"/>
      <c r="N168" s="122">
        <f t="shared" si="39"/>
        <v>0.13749963996804801</v>
      </c>
    </row>
    <row r="169" spans="1:14" ht="14.25" thickBot="1">
      <c r="A169" s="234"/>
      <c r="B169" s="168" t="s">
        <v>25</v>
      </c>
      <c r="C169" s="109">
        <v>0</v>
      </c>
      <c r="D169" s="109">
        <v>0</v>
      </c>
      <c r="E169" s="109">
        <v>0</v>
      </c>
      <c r="F169" s="40"/>
      <c r="G169" s="109"/>
      <c r="H169" s="109"/>
      <c r="I169" s="109"/>
      <c r="J169" s="109"/>
      <c r="K169" s="109"/>
      <c r="L169" s="109"/>
      <c r="M169" s="42"/>
      <c r="N169" s="122"/>
    </row>
    <row r="170" spans="1:14" ht="14.25" thickBot="1">
      <c r="A170" s="234"/>
      <c r="B170" s="168" t="s">
        <v>26</v>
      </c>
      <c r="C170" s="109">
        <v>0</v>
      </c>
      <c r="D170" s="109">
        <v>0</v>
      </c>
      <c r="E170" s="109">
        <v>0</v>
      </c>
      <c r="F170" s="40" t="e">
        <f>(D170-E170)/E170*100</f>
        <v>#DIV/0!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42" t="e">
        <f>(K170-L170)/L170*100</f>
        <v>#DIV/0!</v>
      </c>
      <c r="N170" s="122">
        <f>D170/D209*100</f>
        <v>0</v>
      </c>
    </row>
    <row r="171" spans="1:14" ht="14.25" thickBot="1">
      <c r="A171" s="234"/>
      <c r="B171" s="168" t="s">
        <v>27</v>
      </c>
      <c r="C171" s="112">
        <v>0</v>
      </c>
      <c r="D171" s="112">
        <v>0</v>
      </c>
      <c r="E171" s="112">
        <v>0</v>
      </c>
      <c r="F171" s="40" t="e">
        <f>(D171-E171)/E171*100</f>
        <v>#DIV/0!</v>
      </c>
      <c r="G171" s="112">
        <v>0</v>
      </c>
      <c r="H171" s="112">
        <v>0</v>
      </c>
      <c r="I171" s="112"/>
      <c r="J171" s="112"/>
      <c r="K171" s="112"/>
      <c r="L171" s="112"/>
      <c r="M171" s="39"/>
      <c r="N171" s="122">
        <f>D171/D210*100</f>
        <v>0</v>
      </c>
    </row>
    <row r="172" spans="1:14" ht="14.25" thickBot="1">
      <c r="A172" s="234"/>
      <c r="B172" s="18" t="s">
        <v>28</v>
      </c>
      <c r="C172" s="112"/>
      <c r="D172" s="112"/>
      <c r="E172" s="112"/>
      <c r="F172" s="40"/>
      <c r="G172" s="28"/>
      <c r="H172" s="28"/>
      <c r="I172" s="28"/>
      <c r="J172" s="28"/>
      <c r="K172" s="28"/>
      <c r="L172" s="28"/>
      <c r="M172" s="39"/>
      <c r="N172" s="122"/>
    </row>
    <row r="173" spans="1:14" ht="14.25" thickBot="1">
      <c r="A173" s="234"/>
      <c r="B173" s="18" t="s">
        <v>29</v>
      </c>
      <c r="C173" s="39"/>
      <c r="D173" s="39"/>
      <c r="E173" s="39"/>
      <c r="F173" s="40"/>
      <c r="G173" s="39"/>
      <c r="H173" s="39"/>
      <c r="I173" s="39"/>
      <c r="J173" s="39"/>
      <c r="K173" s="39"/>
      <c r="L173" s="39"/>
      <c r="M173" s="39"/>
      <c r="N173" s="122"/>
    </row>
    <row r="174" spans="1:14" ht="14.25" thickBot="1">
      <c r="A174" s="234"/>
      <c r="B174" s="18" t="s">
        <v>30</v>
      </c>
      <c r="C174" s="39"/>
      <c r="D174" s="39"/>
      <c r="E174" s="39"/>
      <c r="F174" s="40"/>
      <c r="G174" s="39"/>
      <c r="H174" s="39"/>
      <c r="I174" s="39"/>
      <c r="J174" s="39"/>
      <c r="K174" s="39"/>
      <c r="L174" s="39"/>
      <c r="M174" s="39"/>
      <c r="N174" s="122"/>
    </row>
    <row r="175" spans="1:14" ht="14.25" thickBot="1">
      <c r="A175" s="235"/>
      <c r="B175" s="19" t="s">
        <v>31</v>
      </c>
      <c r="C175" s="20">
        <f t="shared" ref="C175:L175" si="40">C163+C165+C166+C167+C168+C169+C170+C171</f>
        <v>0.31</v>
      </c>
      <c r="D175" s="20">
        <f t="shared" si="40"/>
        <v>0.31</v>
      </c>
      <c r="E175" s="20">
        <f t="shared" si="40"/>
        <v>13.49</v>
      </c>
      <c r="F175" s="20">
        <f>(D175-E175)/E175*100</f>
        <v>-97.702001482579675</v>
      </c>
      <c r="G175" s="20">
        <f t="shared" si="40"/>
        <v>3</v>
      </c>
      <c r="H175" s="20">
        <f t="shared" si="40"/>
        <v>435</v>
      </c>
      <c r="I175" s="20">
        <f t="shared" si="40"/>
        <v>10</v>
      </c>
      <c r="J175" s="20">
        <f t="shared" si="40"/>
        <v>20.56</v>
      </c>
      <c r="K175" s="20">
        <f t="shared" si="40"/>
        <v>20.56</v>
      </c>
      <c r="L175" s="20">
        <f t="shared" si="40"/>
        <v>9.8999999999999986</v>
      </c>
      <c r="M175" s="20">
        <f t="shared" ref="M175:M178" si="41">(K175-L175)/L175*100</f>
        <v>107.67676767676771</v>
      </c>
      <c r="N175" s="123">
        <f>D175/D214*100</f>
        <v>1.1305740124336258E-2</v>
      </c>
    </row>
    <row r="176" spans="1:14" ht="15" thickTop="1" thickBot="1">
      <c r="A176" s="234" t="s">
        <v>44</v>
      </c>
      <c r="B176" s="168" t="s">
        <v>19</v>
      </c>
      <c r="C176" s="42">
        <v>3.74</v>
      </c>
      <c r="D176" s="42">
        <v>3.74</v>
      </c>
      <c r="E176" s="42">
        <v>9.61</v>
      </c>
      <c r="F176" s="40">
        <f>(D176-E176)/E176*100</f>
        <v>-61.082206035379805</v>
      </c>
      <c r="G176" s="42">
        <v>14</v>
      </c>
      <c r="H176" s="42">
        <v>1116</v>
      </c>
      <c r="I176" s="42"/>
      <c r="J176" s="42"/>
      <c r="K176" s="42"/>
      <c r="L176" s="42">
        <v>0.38</v>
      </c>
      <c r="M176" s="39">
        <f t="shared" si="41"/>
        <v>-100</v>
      </c>
      <c r="N176" s="122">
        <f>D176/D202*100</f>
        <v>0.19618787518088637</v>
      </c>
    </row>
    <row r="177" spans="1:14" ht="14.25" thickBot="1">
      <c r="A177" s="234"/>
      <c r="B177" s="168" t="s">
        <v>20</v>
      </c>
      <c r="C177" s="42">
        <v>0.72</v>
      </c>
      <c r="D177" s="42">
        <v>0.72</v>
      </c>
      <c r="E177" s="42">
        <v>3.48</v>
      </c>
      <c r="F177" s="40">
        <f>(D177-E177)/E177*100</f>
        <v>-79.310344827586192</v>
      </c>
      <c r="G177" s="42">
        <v>7</v>
      </c>
      <c r="H177" s="42">
        <v>140</v>
      </c>
      <c r="I177" s="42"/>
      <c r="J177" s="42"/>
      <c r="K177" s="42"/>
      <c r="L177" s="42">
        <v>0.27</v>
      </c>
      <c r="M177" s="39">
        <f t="shared" si="41"/>
        <v>-100</v>
      </c>
      <c r="N177" s="122">
        <f>D177/D203*100</f>
        <v>0.19427645482317715</v>
      </c>
    </row>
    <row r="178" spans="1:14" ht="14.25" thickBot="1">
      <c r="A178" s="234"/>
      <c r="B178" s="168" t="s">
        <v>21</v>
      </c>
      <c r="C178" s="42"/>
      <c r="D178" s="42"/>
      <c r="E178" s="42"/>
      <c r="F178" s="40" t="e">
        <f>(D178-E178)/E178*100</f>
        <v>#DIV/0!</v>
      </c>
      <c r="G178" s="42"/>
      <c r="H178" s="42"/>
      <c r="I178" s="42"/>
      <c r="J178" s="42"/>
      <c r="K178" s="42"/>
      <c r="L178" s="42"/>
      <c r="M178" s="39" t="e">
        <f t="shared" si="41"/>
        <v>#DIV/0!</v>
      </c>
      <c r="N178" s="122">
        <f>D178/D204*100</f>
        <v>0</v>
      </c>
    </row>
    <row r="179" spans="1:14" ht="14.25" thickBot="1">
      <c r="A179" s="234"/>
      <c r="B179" s="168" t="s">
        <v>22</v>
      </c>
      <c r="C179" s="42"/>
      <c r="D179" s="42"/>
      <c r="E179" s="42"/>
      <c r="F179" s="40" t="e">
        <f>(D179-E179)/E179*100</f>
        <v>#DIV/0!</v>
      </c>
      <c r="G179" s="42"/>
      <c r="H179" s="42"/>
      <c r="I179" s="42"/>
      <c r="J179" s="42"/>
      <c r="K179" s="42"/>
      <c r="L179" s="42"/>
      <c r="M179" s="39"/>
      <c r="N179" s="122">
        <f>D179/D205*100</f>
        <v>0</v>
      </c>
    </row>
    <row r="180" spans="1:14" ht="14.25" thickBot="1">
      <c r="A180" s="234"/>
      <c r="B180" s="168" t="s">
        <v>23</v>
      </c>
      <c r="C180" s="42"/>
      <c r="D180" s="42"/>
      <c r="E180" s="42"/>
      <c r="F180" s="40"/>
      <c r="G180" s="42"/>
      <c r="H180" s="42"/>
      <c r="I180" s="42"/>
      <c r="J180" s="42"/>
      <c r="K180" s="42"/>
      <c r="L180" s="42"/>
      <c r="M180" s="39"/>
      <c r="N180" s="122"/>
    </row>
    <row r="181" spans="1:14" ht="14.25" thickBot="1">
      <c r="A181" s="234"/>
      <c r="B181" s="168" t="s">
        <v>24</v>
      </c>
      <c r="C181" s="42">
        <v>2.06</v>
      </c>
      <c r="D181" s="42">
        <v>2.06</v>
      </c>
      <c r="E181" s="42"/>
      <c r="F181" s="40" t="e">
        <f>(D181-E181)/E181*100</f>
        <v>#DIV/0!</v>
      </c>
      <c r="G181" s="42">
        <v>10</v>
      </c>
      <c r="H181" s="42">
        <v>505</v>
      </c>
      <c r="I181" s="42">
        <v>5</v>
      </c>
      <c r="J181" s="42">
        <v>2.6</v>
      </c>
      <c r="K181" s="42">
        <v>2.6</v>
      </c>
      <c r="L181" s="42"/>
      <c r="M181" s="39" t="e">
        <f>(K181-L181)/L181*100</f>
        <v>#DIV/0!</v>
      </c>
      <c r="N181" s="122">
        <f>D181/D207*100</f>
        <v>1.4907855701798887</v>
      </c>
    </row>
    <row r="182" spans="1:14" ht="14.25" thickBot="1">
      <c r="A182" s="234"/>
      <c r="B182" s="168" t="s">
        <v>25</v>
      </c>
      <c r="C182" s="42"/>
      <c r="D182" s="42"/>
      <c r="E182" s="42"/>
      <c r="F182" s="40" t="e">
        <f>(D182-E182)/E182*100</f>
        <v>#DIV/0!</v>
      </c>
      <c r="G182" s="42"/>
      <c r="H182" s="42"/>
      <c r="I182" s="42">
        <v>55</v>
      </c>
      <c r="J182" s="42">
        <v>7.63</v>
      </c>
      <c r="K182" s="42">
        <v>7.63</v>
      </c>
      <c r="L182" s="42"/>
      <c r="M182" s="39" t="e">
        <f>(K182-L182)/L182*100</f>
        <v>#DIV/0!</v>
      </c>
      <c r="N182" s="122">
        <f>D182/D208*100</f>
        <v>0</v>
      </c>
    </row>
    <row r="183" spans="1:14" ht="14.25" thickBot="1">
      <c r="A183" s="234"/>
      <c r="B183" s="168" t="s">
        <v>26</v>
      </c>
      <c r="C183" s="42">
        <v>1.49</v>
      </c>
      <c r="D183" s="42">
        <v>1.49</v>
      </c>
      <c r="E183" s="42">
        <v>0.99</v>
      </c>
      <c r="F183" s="40">
        <f>(D183-E183)/E183*100</f>
        <v>50.505050505050505</v>
      </c>
      <c r="G183" s="42">
        <v>1</v>
      </c>
      <c r="H183" s="42">
        <v>1167</v>
      </c>
      <c r="I183" s="42"/>
      <c r="J183" s="42"/>
      <c r="K183" s="42"/>
      <c r="L183" s="42"/>
      <c r="M183" s="39"/>
      <c r="N183" s="122">
        <f>D183/D209*100</f>
        <v>0.56423942328278165</v>
      </c>
    </row>
    <row r="184" spans="1:14" ht="14.25" thickBot="1">
      <c r="A184" s="234"/>
      <c r="B184" s="168" t="s">
        <v>27</v>
      </c>
      <c r="C184" s="42"/>
      <c r="D184" s="42"/>
      <c r="E184" s="42"/>
      <c r="F184" s="39"/>
      <c r="G184" s="42"/>
      <c r="H184" s="42"/>
      <c r="I184" s="42"/>
      <c r="J184" s="42"/>
      <c r="K184" s="42"/>
      <c r="L184" s="42"/>
      <c r="M184" s="39"/>
      <c r="N184" s="122"/>
    </row>
    <row r="185" spans="1:14" ht="14.25" thickBot="1">
      <c r="A185" s="234"/>
      <c r="B185" s="18" t="s">
        <v>28</v>
      </c>
      <c r="C185" s="42"/>
      <c r="D185" s="42"/>
      <c r="E185" s="42"/>
      <c r="F185" s="39"/>
      <c r="G185" s="42"/>
      <c r="H185" s="42"/>
      <c r="I185" s="42"/>
      <c r="J185" s="42"/>
      <c r="K185" s="42"/>
      <c r="L185" s="42"/>
      <c r="M185" s="39"/>
      <c r="N185" s="122"/>
    </row>
    <row r="186" spans="1:14" ht="14.25" thickBot="1">
      <c r="A186" s="234"/>
      <c r="B186" s="18" t="s">
        <v>29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122"/>
    </row>
    <row r="187" spans="1:14" ht="14.25" thickBot="1">
      <c r="A187" s="234"/>
      <c r="B187" s="18" t="s">
        <v>30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122"/>
    </row>
    <row r="188" spans="1:14" ht="14.25" thickBot="1">
      <c r="A188" s="235"/>
      <c r="B188" s="19" t="s">
        <v>31</v>
      </c>
      <c r="C188" s="20">
        <f t="shared" ref="C188:L188" si="42">C176+C178+C179+C180+C181+C182+C183+C184</f>
        <v>7.2900000000000009</v>
      </c>
      <c r="D188" s="20">
        <f t="shared" si="42"/>
        <v>7.2900000000000009</v>
      </c>
      <c r="E188" s="20">
        <f t="shared" si="42"/>
        <v>10.6</v>
      </c>
      <c r="F188" s="20">
        <f>(D188-E188)/E188*100</f>
        <v>-31.226415094339611</v>
      </c>
      <c r="G188" s="20">
        <f t="shared" si="42"/>
        <v>25</v>
      </c>
      <c r="H188" s="20">
        <f t="shared" si="42"/>
        <v>2788</v>
      </c>
      <c r="I188" s="20">
        <f t="shared" si="42"/>
        <v>60</v>
      </c>
      <c r="J188" s="20">
        <f t="shared" si="42"/>
        <v>10.23</v>
      </c>
      <c r="K188" s="20">
        <f t="shared" si="42"/>
        <v>10.23</v>
      </c>
      <c r="L188" s="20">
        <f t="shared" si="42"/>
        <v>0.38</v>
      </c>
      <c r="M188" s="20">
        <f>(K188-L188)/L188*100</f>
        <v>2592.1052631578946</v>
      </c>
      <c r="N188" s="123">
        <f>D188/D214*100</f>
        <v>0.26586724356906877</v>
      </c>
    </row>
    <row r="189" spans="1:14" ht="14.25" thickTop="1">
      <c r="A189" s="246" t="s">
        <v>47</v>
      </c>
      <c r="B189" s="168" t="s">
        <v>19</v>
      </c>
      <c r="C189" s="85">
        <v>15.23</v>
      </c>
      <c r="D189" s="85">
        <v>15.23</v>
      </c>
      <c r="E189" s="85">
        <v>34.090000000000003</v>
      </c>
      <c r="F189" s="42">
        <f>(D189-E189)/E189*100</f>
        <v>-55.324141977119389</v>
      </c>
      <c r="G189" s="86">
        <v>146</v>
      </c>
      <c r="H189" s="86">
        <v>16920.05</v>
      </c>
      <c r="I189" s="86">
        <v>23</v>
      </c>
      <c r="J189" s="86">
        <v>6.93</v>
      </c>
      <c r="K189" s="86">
        <v>6.93</v>
      </c>
      <c r="L189" s="86">
        <v>3.94</v>
      </c>
      <c r="M189" s="42">
        <f>(K189-L189)/L189*100</f>
        <v>75.888324873096451</v>
      </c>
      <c r="N189" s="127">
        <f>D189/D202*100</f>
        <v>0.798914796525374</v>
      </c>
    </row>
    <row r="190" spans="1:14">
      <c r="A190" s="247"/>
      <c r="B190" s="168" t="s">
        <v>20</v>
      </c>
      <c r="C190" s="86"/>
      <c r="D190" s="86"/>
      <c r="E190" s="86">
        <v>2.6</v>
      </c>
      <c r="F190" s="39">
        <f>(D190-E190)/E190*100</f>
        <v>-100</v>
      </c>
      <c r="G190" s="86"/>
      <c r="H190" s="86"/>
      <c r="I190" s="86">
        <v>2</v>
      </c>
      <c r="J190" s="86">
        <v>0.33</v>
      </c>
      <c r="K190" s="86">
        <v>0.33</v>
      </c>
      <c r="L190" s="86">
        <v>0.82</v>
      </c>
      <c r="M190" s="39">
        <f>(K190-L190)/L190*100</f>
        <v>-59.756097560975604</v>
      </c>
      <c r="N190" s="127">
        <f>D190/D203*100</f>
        <v>0</v>
      </c>
    </row>
    <row r="191" spans="1:14">
      <c r="A191" s="247"/>
      <c r="B191" s="168" t="s">
        <v>21</v>
      </c>
      <c r="C191" s="86"/>
      <c r="D191" s="86"/>
      <c r="E191" s="86"/>
      <c r="F191" s="39"/>
      <c r="G191" s="86"/>
      <c r="H191" s="86"/>
      <c r="I191" s="86"/>
      <c r="J191" s="86"/>
      <c r="K191" s="86"/>
      <c r="L191" s="86"/>
      <c r="M191" s="39"/>
      <c r="N191" s="127"/>
    </row>
    <row r="192" spans="1:14">
      <c r="A192" s="247"/>
      <c r="B192" s="168" t="s">
        <v>22</v>
      </c>
      <c r="C192" s="86"/>
      <c r="D192" s="86"/>
      <c r="E192" s="86"/>
      <c r="F192" s="39"/>
      <c r="G192" s="86"/>
      <c r="H192" s="86"/>
      <c r="I192" s="86"/>
      <c r="J192" s="86"/>
      <c r="K192" s="86"/>
      <c r="L192" s="86"/>
      <c r="M192" s="39"/>
      <c r="N192" s="127"/>
    </row>
    <row r="193" spans="1:14">
      <c r="A193" s="247"/>
      <c r="B193" s="168" t="s">
        <v>23</v>
      </c>
      <c r="C193" s="86"/>
      <c r="D193" s="86"/>
      <c r="E193" s="86"/>
      <c r="F193" s="39"/>
      <c r="G193" s="86"/>
      <c r="H193" s="86"/>
      <c r="I193" s="86"/>
      <c r="J193" s="86"/>
      <c r="K193" s="86"/>
      <c r="L193" s="86"/>
      <c r="M193" s="39"/>
      <c r="N193" s="127"/>
    </row>
    <row r="194" spans="1:14">
      <c r="A194" s="247"/>
      <c r="B194" s="168" t="s">
        <v>24</v>
      </c>
      <c r="C194" s="86"/>
      <c r="D194" s="86"/>
      <c r="E194" s="86">
        <v>0.08</v>
      </c>
      <c r="F194" s="39">
        <f>(D194-E194)/E194*100</f>
        <v>-100</v>
      </c>
      <c r="G194" s="86"/>
      <c r="H194" s="86"/>
      <c r="I194" s="86"/>
      <c r="J194" s="86"/>
      <c r="K194" s="86"/>
      <c r="L194" s="86"/>
      <c r="M194" s="39"/>
      <c r="N194" s="127">
        <f>D194/D207*100</f>
        <v>0</v>
      </c>
    </row>
    <row r="195" spans="1:14">
      <c r="A195" s="247"/>
      <c r="B195" s="168" t="s">
        <v>25</v>
      </c>
      <c r="C195" s="88"/>
      <c r="D195" s="88"/>
      <c r="E195" s="88"/>
      <c r="F195" s="39"/>
      <c r="G195" s="88"/>
      <c r="H195" s="88"/>
      <c r="I195" s="88"/>
      <c r="J195" s="88"/>
      <c r="K195" s="88"/>
      <c r="L195" s="88"/>
      <c r="M195" s="39"/>
      <c r="N195" s="127"/>
    </row>
    <row r="196" spans="1:14">
      <c r="A196" s="247"/>
      <c r="B196" s="168" t="s">
        <v>26</v>
      </c>
      <c r="C196" s="86">
        <v>0.37</v>
      </c>
      <c r="D196" s="86">
        <v>0.37</v>
      </c>
      <c r="E196" s="86">
        <v>0.27</v>
      </c>
      <c r="F196" s="39">
        <f>(D196-E196)/E196*100</f>
        <v>37.037037037037024</v>
      </c>
      <c r="G196" s="86">
        <v>27</v>
      </c>
      <c r="H196" s="86">
        <v>2391</v>
      </c>
      <c r="I196" s="86"/>
      <c r="J196" s="86"/>
      <c r="K196" s="86"/>
      <c r="L196" s="86"/>
      <c r="M196" s="39"/>
      <c r="N196" s="127">
        <f>D196/D209*100</f>
        <v>0.14011314537894579</v>
      </c>
    </row>
    <row r="197" spans="1:14">
      <c r="A197" s="247"/>
      <c r="B197" s="168" t="s">
        <v>27</v>
      </c>
      <c r="C197" s="86"/>
      <c r="D197" s="86"/>
      <c r="E197" s="86"/>
      <c r="F197" s="39"/>
      <c r="G197" s="86"/>
      <c r="H197" s="86"/>
      <c r="I197" s="86"/>
      <c r="J197" s="86"/>
      <c r="K197" s="86"/>
      <c r="L197" s="86"/>
      <c r="M197" s="39"/>
      <c r="N197" s="127"/>
    </row>
    <row r="198" spans="1:14">
      <c r="A198" s="247"/>
      <c r="B198" s="18" t="s">
        <v>28</v>
      </c>
      <c r="C198" s="89"/>
      <c r="D198" s="89"/>
      <c r="E198" s="89"/>
      <c r="F198" s="39"/>
      <c r="G198" s="89"/>
      <c r="H198" s="89"/>
      <c r="I198" s="89"/>
      <c r="J198" s="89"/>
      <c r="K198" s="89"/>
      <c r="L198" s="89"/>
      <c r="M198" s="39"/>
      <c r="N198" s="127"/>
    </row>
    <row r="199" spans="1:14">
      <c r="A199" s="247"/>
      <c r="B199" s="18" t="s">
        <v>29</v>
      </c>
      <c r="C199" s="89"/>
      <c r="D199" s="89"/>
      <c r="E199" s="89"/>
      <c r="F199" s="39"/>
      <c r="G199" s="89"/>
      <c r="H199" s="89"/>
      <c r="I199" s="89"/>
      <c r="J199" s="89"/>
      <c r="K199" s="89"/>
      <c r="L199" s="89"/>
      <c r="M199" s="39"/>
      <c r="N199" s="127"/>
    </row>
    <row r="200" spans="1:14">
      <c r="A200" s="247"/>
      <c r="B200" s="18" t="s">
        <v>30</v>
      </c>
      <c r="C200" s="89"/>
      <c r="D200" s="89"/>
      <c r="E200" s="89"/>
      <c r="F200" s="39"/>
      <c r="G200" s="89"/>
      <c r="H200" s="89"/>
      <c r="I200" s="89"/>
      <c r="J200" s="89"/>
      <c r="K200" s="89"/>
      <c r="L200" s="89"/>
      <c r="M200" s="39"/>
      <c r="N200" s="127"/>
    </row>
    <row r="201" spans="1:14" ht="14.25" thickBot="1">
      <c r="A201" s="245"/>
      <c r="B201" s="19" t="s">
        <v>31</v>
      </c>
      <c r="C201" s="20">
        <f t="shared" ref="C201:L201" si="43">C189+C191+C192+C193+C194+C195+C196+C197</f>
        <v>15.6</v>
      </c>
      <c r="D201" s="20">
        <f t="shared" si="43"/>
        <v>15.6</v>
      </c>
      <c r="E201" s="20">
        <f t="shared" si="43"/>
        <v>34.440000000000005</v>
      </c>
      <c r="F201" s="20">
        <f t="shared" ref="F201:F214" si="44">(D201-E201)/E201*100</f>
        <v>-54.703832752613245</v>
      </c>
      <c r="G201" s="20">
        <f t="shared" si="43"/>
        <v>173</v>
      </c>
      <c r="H201" s="20">
        <f t="shared" si="43"/>
        <v>19311.05</v>
      </c>
      <c r="I201" s="20">
        <f t="shared" si="43"/>
        <v>23</v>
      </c>
      <c r="J201" s="20">
        <f t="shared" si="43"/>
        <v>6.93</v>
      </c>
      <c r="K201" s="20">
        <f t="shared" si="43"/>
        <v>6.93</v>
      </c>
      <c r="L201" s="20">
        <f t="shared" si="43"/>
        <v>3.94</v>
      </c>
      <c r="M201" s="20">
        <f>(K201-L201)/L201*100</f>
        <v>75.888324873096451</v>
      </c>
      <c r="N201" s="123">
        <f>D201/D214*100</f>
        <v>0.56893401916014708</v>
      </c>
    </row>
    <row r="202" spans="1:14" ht="15" thickTop="1" thickBot="1">
      <c r="A202" s="244" t="s">
        <v>49</v>
      </c>
      <c r="B202" s="168" t="s">
        <v>19</v>
      </c>
      <c r="C202" s="40">
        <f>C7+C20+C33+C46+C59+C72+C85+C98+C111+C124+C137+C150+C163+C176+C189</f>
        <v>1906.335953</v>
      </c>
      <c r="D202" s="40">
        <f>D7+D20+D33+D46+D59+D72+D85+D98+D111+D124+D137+D150+D163+D176+D189</f>
        <v>1906.335953</v>
      </c>
      <c r="E202" s="40">
        <f>E7+E20+E33+E46+E59+E72+E85+E98+E111+E124+E137+E150+E163+E176+E189</f>
        <v>2541.5471299999999</v>
      </c>
      <c r="F202" s="40">
        <f t="shared" si="44"/>
        <v>-24.993090606193082</v>
      </c>
      <c r="G202" s="40">
        <f t="shared" ref="G202:L202" si="45">G7+G20+G33+G46+G59+G72+G85+G98+G111+G124+G137+G150+G163+G176+G189</f>
        <v>383879.66</v>
      </c>
      <c r="H202" s="40">
        <f t="shared" si="45"/>
        <v>1316468.1204869996</v>
      </c>
      <c r="I202" s="40">
        <f t="shared" si="45"/>
        <v>2065</v>
      </c>
      <c r="J202" s="40">
        <f t="shared" si="45"/>
        <v>1399.7637390000004</v>
      </c>
      <c r="K202" s="40">
        <f t="shared" si="45"/>
        <v>1399.7637390000004</v>
      </c>
      <c r="L202" s="40">
        <f t="shared" si="45"/>
        <v>1296.7798230000001</v>
      </c>
      <c r="M202" s="40">
        <f t="shared" ref="M202:M214" si="46">(K202-L202)/L202*100</f>
        <v>7.9415112861453236</v>
      </c>
      <c r="N202" s="126">
        <f>D202/D214*100</f>
        <v>69.524318949344831</v>
      </c>
    </row>
    <row r="203" spans="1:14" ht="14.25" thickBot="1">
      <c r="A203" s="234"/>
      <c r="B203" s="168" t="s">
        <v>20</v>
      </c>
      <c r="C203" s="40">
        <f t="shared" ref="C203:C213" si="47">C8+C21+C34+C47+C60+C73+C86+C99+C112+C125+C138+C151+C164+C177+C190</f>
        <v>370.60589799999997</v>
      </c>
      <c r="D203" s="40">
        <f t="shared" ref="D203:D213" si="48">D8+D21+D34+D47+D60+D73+D86+D99+D112+D125+D138+D151+D164+D177+D190</f>
        <v>370.60589799999997</v>
      </c>
      <c r="E203" s="40">
        <f t="shared" ref="E203:E213" si="49">E8+E21+E34+E47+E60+E73+E86+E99+E112+E125+E138+E151+E164+E177+E190</f>
        <v>510.24573000000009</v>
      </c>
      <c r="F203" s="39">
        <f t="shared" si="44"/>
        <v>-27.367173067768757</v>
      </c>
      <c r="G203" s="40">
        <f>G8+G21+G34+G47+G60+G73+G86+G99+G112+G125+G138+G151+G164+G177+G190</f>
        <v>6599</v>
      </c>
      <c r="H203" s="40">
        <f>H8+H21+H34+H47+H60+H73+H86+H99+H112+H125+H138+H151+H164+H177+H190</f>
        <v>95347.800100000008</v>
      </c>
      <c r="I203" s="40">
        <f t="shared" ref="I203:I213" si="50">I8+I21+I34+I47+I60+I73+I86+I99+I112+I125+I138+I151+I164+I177+I190</f>
        <v>929</v>
      </c>
      <c r="J203" s="40">
        <f t="shared" ref="J203:J213" si="51">J8+J21+J34+J47+J60+J73+J86+J99+J112+J125+J138+J151+J164+J177+J190</f>
        <v>523.25874699999997</v>
      </c>
      <c r="K203" s="40">
        <f t="shared" ref="K203:K213" si="52">K8+K21+K34+K47+K60+K73+K86+K99+K112+K125+K138+K151+K164+K177+K190</f>
        <v>523.25874699999997</v>
      </c>
      <c r="L203" s="40">
        <f t="shared" ref="L203:L213" si="53">L8+L21+L34+L47+L60+L73+L86+L99+L112+L125+L138+L151+L164+L177+L190</f>
        <v>518.60095799999988</v>
      </c>
      <c r="M203" s="39">
        <f t="shared" si="46"/>
        <v>0.8981450820999245</v>
      </c>
      <c r="N203" s="122">
        <f>D203/D214*100</f>
        <v>13.516045068820226</v>
      </c>
    </row>
    <row r="204" spans="1:14" ht="14.25" thickBot="1">
      <c r="A204" s="234"/>
      <c r="B204" s="168" t="s">
        <v>21</v>
      </c>
      <c r="C204" s="40">
        <f t="shared" si="47"/>
        <v>145.73349199999998</v>
      </c>
      <c r="D204" s="40">
        <f t="shared" si="48"/>
        <v>145.73349199999998</v>
      </c>
      <c r="E204" s="40">
        <f t="shared" si="49"/>
        <v>111.764231</v>
      </c>
      <c r="F204" s="39">
        <f t="shared" si="44"/>
        <v>30.393678456929564</v>
      </c>
      <c r="G204" s="40">
        <f t="shared" ref="G204:G213" si="54">G9+G22+G35+G48+G61+G74+G87+G100+G113+G126+G139+G152+G165+G178+G191</f>
        <v>198</v>
      </c>
      <c r="H204" s="40">
        <f>H9+H22+H35+H48+H61+H74+H87+H100+H113+H126+H139+H152+H165+H178+H191</f>
        <v>107360.02953100001</v>
      </c>
      <c r="I204" s="40">
        <f t="shared" si="50"/>
        <v>33</v>
      </c>
      <c r="J204" s="40">
        <f t="shared" si="51"/>
        <v>96.070999999999998</v>
      </c>
      <c r="K204" s="40">
        <f t="shared" si="52"/>
        <v>96.070999999999998</v>
      </c>
      <c r="L204" s="40">
        <f t="shared" si="53"/>
        <v>0.7</v>
      </c>
      <c r="M204" s="39">
        <f t="shared" si="46"/>
        <v>13624.428571428572</v>
      </c>
      <c r="N204" s="122">
        <f>D204/D214*100</f>
        <v>5.3149193160130217</v>
      </c>
    </row>
    <row r="205" spans="1:14" ht="14.25" thickBot="1">
      <c r="A205" s="234"/>
      <c r="B205" s="168" t="s">
        <v>22</v>
      </c>
      <c r="C205" s="40">
        <f t="shared" si="47"/>
        <v>88.924451999999974</v>
      </c>
      <c r="D205" s="40">
        <f t="shared" si="48"/>
        <v>88.924451999999974</v>
      </c>
      <c r="E205" s="40">
        <f t="shared" si="49"/>
        <v>98.175052999999991</v>
      </c>
      <c r="F205" s="39">
        <f t="shared" si="44"/>
        <v>-9.4225576837733076</v>
      </c>
      <c r="G205" s="40">
        <f t="shared" si="54"/>
        <v>388</v>
      </c>
      <c r="H205" s="40">
        <f t="shared" ref="H205:H213" si="55">H10+H23+H36+H49+H62+H75+H88+H101+H114+H127+H140+H153+H166+H179+H192</f>
        <v>76043.300000000017</v>
      </c>
      <c r="I205" s="40">
        <f t="shared" si="50"/>
        <v>59</v>
      </c>
      <c r="J205" s="40">
        <f t="shared" si="51"/>
        <v>4.4784999999999995</v>
      </c>
      <c r="K205" s="40">
        <f t="shared" si="52"/>
        <v>4.476</v>
      </c>
      <c r="L205" s="40">
        <f t="shared" si="53"/>
        <v>9.0300000000000011</v>
      </c>
      <c r="M205" s="39">
        <f t="shared" si="46"/>
        <v>-50.43189368770765</v>
      </c>
      <c r="N205" s="122">
        <f>D205/D214*100</f>
        <v>3.2430862742290749</v>
      </c>
    </row>
    <row r="206" spans="1:14" ht="14.25" thickBot="1">
      <c r="A206" s="234"/>
      <c r="B206" s="168" t="s">
        <v>23</v>
      </c>
      <c r="C206" s="40">
        <f t="shared" si="47"/>
        <v>6.5716809999999999</v>
      </c>
      <c r="D206" s="40">
        <f t="shared" si="48"/>
        <v>6.5716809999999999</v>
      </c>
      <c r="E206" s="40">
        <f t="shared" si="49"/>
        <v>3.6076999999999999</v>
      </c>
      <c r="F206" s="39">
        <f t="shared" si="44"/>
        <v>82.157080688527316</v>
      </c>
      <c r="G206" s="40">
        <f t="shared" si="54"/>
        <v>215</v>
      </c>
      <c r="H206" s="40">
        <f t="shared" si="55"/>
        <v>14466.04</v>
      </c>
      <c r="I206" s="40">
        <f t="shared" si="50"/>
        <v>0</v>
      </c>
      <c r="J206" s="40">
        <f t="shared" si="51"/>
        <v>0</v>
      </c>
      <c r="K206" s="40">
        <f t="shared" si="52"/>
        <v>0</v>
      </c>
      <c r="L206" s="40">
        <f t="shared" si="53"/>
        <v>0</v>
      </c>
      <c r="M206" s="39" t="e">
        <f t="shared" si="46"/>
        <v>#DIV/0!</v>
      </c>
      <c r="N206" s="122">
        <f>D206/D214*100</f>
        <v>0.23967005666463942</v>
      </c>
    </row>
    <row r="207" spans="1:14" ht="14.25" thickBot="1">
      <c r="A207" s="234"/>
      <c r="B207" s="168" t="s">
        <v>24</v>
      </c>
      <c r="C207" s="40">
        <f t="shared" si="47"/>
        <v>138.18217999999999</v>
      </c>
      <c r="D207" s="40">
        <f t="shared" si="48"/>
        <v>138.18217999999999</v>
      </c>
      <c r="E207" s="40">
        <f t="shared" si="49"/>
        <v>68.046494999999993</v>
      </c>
      <c r="F207" s="39">
        <f t="shared" si="44"/>
        <v>103.07023895940563</v>
      </c>
      <c r="G207" s="40">
        <f t="shared" si="54"/>
        <v>65099.8</v>
      </c>
      <c r="H207" s="40">
        <f t="shared" si="55"/>
        <v>207167.34488300001</v>
      </c>
      <c r="I207" s="40">
        <f t="shared" si="50"/>
        <v>84</v>
      </c>
      <c r="J207" s="40">
        <f t="shared" si="51"/>
        <v>195.16725</v>
      </c>
      <c r="K207" s="40">
        <f t="shared" si="52"/>
        <v>195.16725</v>
      </c>
      <c r="L207" s="40">
        <f t="shared" si="53"/>
        <v>136.49570000000003</v>
      </c>
      <c r="M207" s="39">
        <f t="shared" si="46"/>
        <v>42.984174593045751</v>
      </c>
      <c r="N207" s="122">
        <f>D207/D214*100</f>
        <v>5.0395219899814672</v>
      </c>
    </row>
    <row r="208" spans="1:14" ht="14.25" thickBot="1">
      <c r="A208" s="234"/>
      <c r="B208" s="168" t="s">
        <v>25</v>
      </c>
      <c r="C208" s="40">
        <f t="shared" si="47"/>
        <v>176.77812</v>
      </c>
      <c r="D208" s="40">
        <f t="shared" si="48"/>
        <v>176.77812</v>
      </c>
      <c r="E208" s="40">
        <f t="shared" si="49"/>
        <v>223.22909999999999</v>
      </c>
      <c r="F208" s="39">
        <f t="shared" si="44"/>
        <v>-20.808658010985123</v>
      </c>
      <c r="G208" s="40">
        <f t="shared" si="54"/>
        <v>163</v>
      </c>
      <c r="H208" s="40">
        <f t="shared" si="55"/>
        <v>3578.7593999999999</v>
      </c>
      <c r="I208" s="40">
        <f t="shared" si="50"/>
        <v>166</v>
      </c>
      <c r="J208" s="40">
        <f t="shared" si="51"/>
        <v>31.064999999999998</v>
      </c>
      <c r="K208" s="40">
        <f t="shared" si="52"/>
        <v>31.064999999999998</v>
      </c>
      <c r="L208" s="40">
        <f t="shared" si="53"/>
        <v>18.060200000000002</v>
      </c>
      <c r="M208" s="39">
        <f t="shared" si="46"/>
        <v>72.008061926224485</v>
      </c>
      <c r="N208" s="122">
        <f>D208/D214*100</f>
        <v>6.4471209173829997</v>
      </c>
    </row>
    <row r="209" spans="1:14" ht="14.25" thickBot="1">
      <c r="A209" s="234"/>
      <c r="B209" s="168" t="s">
        <v>26</v>
      </c>
      <c r="C209" s="40">
        <f t="shared" si="47"/>
        <v>264.07229599999999</v>
      </c>
      <c r="D209" s="40">
        <f t="shared" si="48"/>
        <v>264.07229599999999</v>
      </c>
      <c r="E209" s="40">
        <f t="shared" si="49"/>
        <v>149.71177200000002</v>
      </c>
      <c r="F209" s="39">
        <f t="shared" si="44"/>
        <v>76.387128728928516</v>
      </c>
      <c r="G209" s="40">
        <f t="shared" si="54"/>
        <v>8221</v>
      </c>
      <c r="H209" s="40">
        <f t="shared" si="55"/>
        <v>1474458.2947</v>
      </c>
      <c r="I209" s="40">
        <f t="shared" si="50"/>
        <v>212</v>
      </c>
      <c r="J209" s="40">
        <f t="shared" si="51"/>
        <v>46.304519000000006</v>
      </c>
      <c r="K209" s="40">
        <f t="shared" si="52"/>
        <v>46.304519000000006</v>
      </c>
      <c r="L209" s="40">
        <f t="shared" si="53"/>
        <v>33.689698</v>
      </c>
      <c r="M209" s="39">
        <f t="shared" si="46"/>
        <v>37.44414984070206</v>
      </c>
      <c r="N209" s="122">
        <f>D209/D214*100</f>
        <v>9.6307508148800025</v>
      </c>
    </row>
    <row r="210" spans="1:14" ht="14.25" thickBot="1">
      <c r="A210" s="234"/>
      <c r="B210" s="168" t="s">
        <v>27</v>
      </c>
      <c r="C210" s="40">
        <f t="shared" si="47"/>
        <v>15.371804000000001</v>
      </c>
      <c r="D210" s="40">
        <f t="shared" si="48"/>
        <v>15.371803999999999</v>
      </c>
      <c r="E210" s="40">
        <f t="shared" si="49"/>
        <v>14.429142000000001</v>
      </c>
      <c r="F210" s="39">
        <f t="shared" si="44"/>
        <v>6.5330426438384102</v>
      </c>
      <c r="G210" s="40">
        <f t="shared" si="54"/>
        <v>459</v>
      </c>
      <c r="H210" s="40">
        <f t="shared" si="55"/>
        <v>27545</v>
      </c>
      <c r="I210" s="40">
        <f t="shared" si="50"/>
        <v>0</v>
      </c>
      <c r="J210" s="40">
        <f t="shared" si="51"/>
        <v>0</v>
      </c>
      <c r="K210" s="40">
        <f t="shared" si="52"/>
        <v>0</v>
      </c>
      <c r="L210" s="40">
        <f t="shared" si="53"/>
        <v>0</v>
      </c>
      <c r="M210" s="39" t="e">
        <f t="shared" si="46"/>
        <v>#DIV/0!</v>
      </c>
      <c r="N210" s="122">
        <f>D210/D214*100</f>
        <v>0.560611681503976</v>
      </c>
    </row>
    <row r="211" spans="1:14" ht="14.25" thickBot="1">
      <c r="A211" s="234"/>
      <c r="B211" s="18" t="s">
        <v>28</v>
      </c>
      <c r="C211" s="40">
        <f t="shared" si="47"/>
        <v>6.74</v>
      </c>
      <c r="D211" s="40">
        <f t="shared" si="48"/>
        <v>6.74</v>
      </c>
      <c r="E211" s="40">
        <f t="shared" si="49"/>
        <v>10.210000000000001</v>
      </c>
      <c r="F211" s="39">
        <f t="shared" si="44"/>
        <v>-33.986287952987269</v>
      </c>
      <c r="G211" s="40">
        <f t="shared" si="54"/>
        <v>3</v>
      </c>
      <c r="H211" s="40">
        <f t="shared" si="55"/>
        <v>690</v>
      </c>
      <c r="I211" s="40">
        <f t="shared" si="50"/>
        <v>0</v>
      </c>
      <c r="J211" s="40">
        <f t="shared" si="51"/>
        <v>0</v>
      </c>
      <c r="K211" s="40">
        <f t="shared" si="52"/>
        <v>0</v>
      </c>
      <c r="L211" s="40">
        <f t="shared" si="53"/>
        <v>0</v>
      </c>
      <c r="M211" s="39" t="e">
        <f t="shared" si="46"/>
        <v>#DIV/0!</v>
      </c>
      <c r="N211" s="122">
        <f>D211/D214*100</f>
        <v>0.24580867238073023</v>
      </c>
    </row>
    <row r="212" spans="1:14" ht="14.25" thickBot="1">
      <c r="A212" s="234"/>
      <c r="B212" s="18" t="s">
        <v>29</v>
      </c>
      <c r="C212" s="40">
        <f t="shared" si="47"/>
        <v>0</v>
      </c>
      <c r="D212" s="40">
        <f t="shared" si="48"/>
        <v>0</v>
      </c>
      <c r="E212" s="40">
        <f t="shared" si="49"/>
        <v>0</v>
      </c>
      <c r="F212" s="39" t="e">
        <f t="shared" si="44"/>
        <v>#DIV/0!</v>
      </c>
      <c r="G212" s="40">
        <f t="shared" si="54"/>
        <v>0</v>
      </c>
      <c r="H212" s="40">
        <f t="shared" si="55"/>
        <v>0</v>
      </c>
      <c r="I212" s="40">
        <f t="shared" si="50"/>
        <v>0</v>
      </c>
      <c r="J212" s="40">
        <f t="shared" si="51"/>
        <v>0</v>
      </c>
      <c r="K212" s="40">
        <f t="shared" si="52"/>
        <v>0</v>
      </c>
      <c r="L212" s="40">
        <f t="shared" si="53"/>
        <v>0</v>
      </c>
      <c r="M212" s="39" t="e">
        <f t="shared" si="46"/>
        <v>#DIV/0!</v>
      </c>
      <c r="N212" s="122">
        <f>D212/D214*100</f>
        <v>0</v>
      </c>
    </row>
    <row r="213" spans="1:14" ht="14.25" thickBot="1">
      <c r="A213" s="234"/>
      <c r="B213" s="18" t="s">
        <v>30</v>
      </c>
      <c r="C213" s="40">
        <f t="shared" si="47"/>
        <v>0</v>
      </c>
      <c r="D213" s="40">
        <f t="shared" si="48"/>
        <v>0</v>
      </c>
      <c r="E213" s="40">
        <f t="shared" si="49"/>
        <v>3.62</v>
      </c>
      <c r="F213" s="39">
        <f t="shared" si="44"/>
        <v>-100</v>
      </c>
      <c r="G213" s="40">
        <f t="shared" si="54"/>
        <v>0</v>
      </c>
      <c r="H213" s="40">
        <f t="shared" si="55"/>
        <v>0</v>
      </c>
      <c r="I213" s="40">
        <f t="shared" si="50"/>
        <v>0</v>
      </c>
      <c r="J213" s="40">
        <f t="shared" si="51"/>
        <v>0</v>
      </c>
      <c r="K213" s="40">
        <f t="shared" si="52"/>
        <v>0</v>
      </c>
      <c r="L213" s="40">
        <f t="shared" si="53"/>
        <v>0</v>
      </c>
      <c r="M213" s="39" t="e">
        <f t="shared" si="46"/>
        <v>#DIV/0!</v>
      </c>
      <c r="N213" s="122">
        <f>D213/D214*100</f>
        <v>0</v>
      </c>
    </row>
    <row r="214" spans="1:14" ht="14.25" thickBot="1">
      <c r="A214" s="248"/>
      <c r="B214" s="43" t="s">
        <v>31</v>
      </c>
      <c r="C214" s="44">
        <f t="shared" ref="C214:L214" si="56">C202+C204+C205+C206+C207+C208+C209+C210</f>
        <v>2741.9699779999996</v>
      </c>
      <c r="D214" s="44">
        <f t="shared" si="56"/>
        <v>2741.9699779999996</v>
      </c>
      <c r="E214" s="44">
        <f>E202+E204+E205+E206+E207+E208+E209+E210</f>
        <v>3210.5106230000001</v>
      </c>
      <c r="F214" s="44">
        <f t="shared" si="44"/>
        <v>-14.593960276704571</v>
      </c>
      <c r="G214" s="44">
        <f t="shared" si="56"/>
        <v>458623.45999999996</v>
      </c>
      <c r="H214" s="44">
        <f t="shared" si="56"/>
        <v>3227086.8890009997</v>
      </c>
      <c r="I214" s="44">
        <f t="shared" si="56"/>
        <v>2619</v>
      </c>
      <c r="J214" s="44">
        <f t="shared" si="56"/>
        <v>1772.8500080000003</v>
      </c>
      <c r="K214" s="44">
        <f t="shared" si="56"/>
        <v>1772.8475080000005</v>
      </c>
      <c r="L214" s="44">
        <f t="shared" si="56"/>
        <v>1494.7554209999998</v>
      </c>
      <c r="M214" s="44">
        <f t="shared" si="46"/>
        <v>18.604521053615279</v>
      </c>
      <c r="N214" s="128">
        <f>D214/D214*100</f>
        <v>100</v>
      </c>
    </row>
    <row r="219" spans="1:14">
      <c r="A219" s="196" t="s">
        <v>97</v>
      </c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</row>
    <row r="220" spans="1:14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</row>
    <row r="221" spans="1:14" ht="14.25" thickBot="1">
      <c r="A221" s="243" t="str">
        <f>A3</f>
        <v>财字3号表                                             （2021年1月）                                           单位：万元</v>
      </c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</row>
    <row r="222" spans="1:14" ht="14.25" thickBot="1">
      <c r="A222" s="200" t="s">
        <v>2</v>
      </c>
      <c r="B222" s="45" t="s">
        <v>3</v>
      </c>
      <c r="C222" s="206" t="s">
        <v>4</v>
      </c>
      <c r="D222" s="206"/>
      <c r="E222" s="206"/>
      <c r="F222" s="237"/>
      <c r="G222" s="198" t="s">
        <v>5</v>
      </c>
      <c r="H222" s="237"/>
      <c r="I222" s="198" t="s">
        <v>6</v>
      </c>
      <c r="J222" s="207"/>
      <c r="K222" s="207"/>
      <c r="L222" s="207"/>
      <c r="M222" s="207"/>
      <c r="N222" s="253" t="s">
        <v>7</v>
      </c>
    </row>
    <row r="223" spans="1:14" ht="14.25" thickBot="1">
      <c r="A223" s="200"/>
      <c r="B223" s="30" t="s">
        <v>8</v>
      </c>
      <c r="C223" s="208" t="s">
        <v>9</v>
      </c>
      <c r="D223" s="208" t="s">
        <v>10</v>
      </c>
      <c r="E223" s="208" t="s">
        <v>11</v>
      </c>
      <c r="F223" s="168" t="s">
        <v>12</v>
      </c>
      <c r="G223" s="208" t="s">
        <v>13</v>
      </c>
      <c r="H223" s="199" t="s">
        <v>14</v>
      </c>
      <c r="I223" s="168" t="s">
        <v>13</v>
      </c>
      <c r="J223" s="238" t="s">
        <v>15</v>
      </c>
      <c r="K223" s="239"/>
      <c r="L223" s="240"/>
      <c r="M223" s="111" t="s">
        <v>12</v>
      </c>
      <c r="N223" s="254"/>
    </row>
    <row r="224" spans="1:14" ht="14.25" thickBot="1">
      <c r="A224" s="200"/>
      <c r="B224" s="46" t="s">
        <v>16</v>
      </c>
      <c r="C224" s="209"/>
      <c r="D224" s="209"/>
      <c r="E224" s="209"/>
      <c r="F224" s="171" t="s">
        <v>17</v>
      </c>
      <c r="G224" s="241"/>
      <c r="H224" s="199"/>
      <c r="I224" s="30" t="s">
        <v>18</v>
      </c>
      <c r="J224" s="169" t="s">
        <v>9</v>
      </c>
      <c r="K224" s="31" t="s">
        <v>10</v>
      </c>
      <c r="L224" s="169" t="s">
        <v>11</v>
      </c>
      <c r="M224" s="168" t="s">
        <v>17</v>
      </c>
      <c r="N224" s="129" t="s">
        <v>17</v>
      </c>
    </row>
    <row r="225" spans="1:14" ht="14.25" thickBot="1">
      <c r="A225" s="234"/>
      <c r="B225" s="168" t="s">
        <v>19</v>
      </c>
      <c r="C225" s="85">
        <v>261.94</v>
      </c>
      <c r="D225" s="85">
        <v>261.94</v>
      </c>
      <c r="E225" s="85">
        <v>398.72</v>
      </c>
      <c r="F225" s="39">
        <f t="shared" ref="F225:F232" si="57">(D225-E225)/E225*100</f>
        <v>-34.30477528089888</v>
      </c>
      <c r="G225" s="89">
        <v>1952</v>
      </c>
      <c r="H225" s="89">
        <v>195029.38</v>
      </c>
      <c r="I225" s="89">
        <v>287</v>
      </c>
      <c r="J225" s="86">
        <v>210.79</v>
      </c>
      <c r="K225" s="86">
        <v>210.79</v>
      </c>
      <c r="L225" s="86">
        <v>294.5</v>
      </c>
      <c r="M225" s="39">
        <f t="shared" ref="M225:M232" si="58">(K225-L225)/L225*100</f>
        <v>-28.42444821731749</v>
      </c>
      <c r="N225" s="122">
        <f t="shared" ref="N225:N233" si="59">D225/D381*100</f>
        <v>32.664406223414616</v>
      </c>
    </row>
    <row r="226" spans="1:14" ht="14.25" thickBot="1">
      <c r="A226" s="234"/>
      <c r="B226" s="168" t="s">
        <v>20</v>
      </c>
      <c r="C226" s="85">
        <v>67.069999999999993</v>
      </c>
      <c r="D226" s="85">
        <v>67.069999999999993</v>
      </c>
      <c r="E226" s="85">
        <v>96.29</v>
      </c>
      <c r="F226" s="39">
        <f t="shared" si="57"/>
        <v>-30.345830304289141</v>
      </c>
      <c r="G226" s="89">
        <v>822</v>
      </c>
      <c r="H226" s="89">
        <v>16455.599999999999</v>
      </c>
      <c r="I226" s="89">
        <v>148</v>
      </c>
      <c r="J226" s="86">
        <v>80.41</v>
      </c>
      <c r="K226" s="86">
        <v>80.41</v>
      </c>
      <c r="L226" s="86">
        <v>95.76</v>
      </c>
      <c r="M226" s="39">
        <f t="shared" si="58"/>
        <v>-16.029657477025903</v>
      </c>
      <c r="N226" s="122">
        <f t="shared" si="59"/>
        <v>38.913374731702518</v>
      </c>
    </row>
    <row r="227" spans="1:14" ht="14.25" thickBot="1">
      <c r="A227" s="234"/>
      <c r="B227" s="168" t="s">
        <v>21</v>
      </c>
      <c r="C227" s="85">
        <v>517.42999999999995</v>
      </c>
      <c r="D227" s="85">
        <v>517.42999999999995</v>
      </c>
      <c r="E227" s="85">
        <v>41.93</v>
      </c>
      <c r="F227" s="39">
        <f t="shared" si="57"/>
        <v>1134.0329119961841</v>
      </c>
      <c r="G227" s="89">
        <v>22</v>
      </c>
      <c r="H227" s="89">
        <v>147273.96</v>
      </c>
      <c r="I227" s="89">
        <v>4</v>
      </c>
      <c r="J227" s="86">
        <v>7.82</v>
      </c>
      <c r="K227" s="86">
        <v>7.82</v>
      </c>
      <c r="L227" s="86">
        <v>7.5</v>
      </c>
      <c r="M227" s="39">
        <f t="shared" si="58"/>
        <v>4.266666666666671</v>
      </c>
      <c r="N227" s="122">
        <f t="shared" si="59"/>
        <v>97.437554636791063</v>
      </c>
    </row>
    <row r="228" spans="1:14" ht="14.25" thickBot="1">
      <c r="A228" s="234"/>
      <c r="B228" s="168" t="s">
        <v>22</v>
      </c>
      <c r="C228" s="85">
        <v>1.7</v>
      </c>
      <c r="D228" s="85">
        <v>1.7</v>
      </c>
      <c r="E228" s="85">
        <v>2.41</v>
      </c>
      <c r="F228" s="39">
        <f t="shared" si="57"/>
        <v>-29.460580912863076</v>
      </c>
      <c r="G228" s="89">
        <v>56</v>
      </c>
      <c r="H228" s="89">
        <v>2254.39</v>
      </c>
      <c r="I228" s="89">
        <v>4</v>
      </c>
      <c r="J228" s="86">
        <v>0.23</v>
      </c>
      <c r="K228" s="86">
        <v>0.23</v>
      </c>
      <c r="L228" s="86">
        <v>0.45</v>
      </c>
      <c r="M228" s="39">
        <f t="shared" si="58"/>
        <v>-48.888888888888886</v>
      </c>
      <c r="N228" s="122">
        <f t="shared" si="59"/>
        <v>9.4596297779129319</v>
      </c>
    </row>
    <row r="229" spans="1:14" ht="14.25" thickBot="1">
      <c r="A229" s="234"/>
      <c r="B229" s="168" t="s">
        <v>23</v>
      </c>
      <c r="C229" s="85">
        <v>2.42</v>
      </c>
      <c r="D229" s="85">
        <v>2.42</v>
      </c>
      <c r="E229" s="85">
        <v>0.78</v>
      </c>
      <c r="F229" s="39">
        <f t="shared" si="57"/>
        <v>210.25641025641022</v>
      </c>
      <c r="G229" s="89">
        <v>32</v>
      </c>
      <c r="H229" s="89">
        <v>4801.3</v>
      </c>
      <c r="I229" s="89">
        <v>0</v>
      </c>
      <c r="J229" s="86">
        <v>0</v>
      </c>
      <c r="K229" s="86">
        <v>0</v>
      </c>
      <c r="L229" s="86">
        <v>0</v>
      </c>
      <c r="M229" s="39" t="e">
        <f t="shared" si="58"/>
        <v>#DIV/0!</v>
      </c>
      <c r="N229" s="122">
        <f t="shared" si="59"/>
        <v>37.750329925404095</v>
      </c>
    </row>
    <row r="230" spans="1:14" ht="14.25" thickBot="1">
      <c r="A230" s="234"/>
      <c r="B230" s="168" t="s">
        <v>24</v>
      </c>
      <c r="C230" s="85">
        <v>38.31</v>
      </c>
      <c r="D230" s="85">
        <v>38.31</v>
      </c>
      <c r="E230" s="85">
        <v>55.08</v>
      </c>
      <c r="F230" s="39">
        <f t="shared" si="57"/>
        <v>-30.446623093681914</v>
      </c>
      <c r="G230" s="89">
        <v>26</v>
      </c>
      <c r="H230" s="89">
        <v>65797.13</v>
      </c>
      <c r="I230" s="89">
        <v>13</v>
      </c>
      <c r="J230" s="86">
        <v>4.67</v>
      </c>
      <c r="K230" s="86">
        <v>4.67</v>
      </c>
      <c r="L230" s="86">
        <v>19.64</v>
      </c>
      <c r="M230" s="39">
        <f t="shared" si="58"/>
        <v>-76.221995926680236</v>
      </c>
      <c r="N230" s="122">
        <f t="shared" si="59"/>
        <v>50.073422066678752</v>
      </c>
    </row>
    <row r="231" spans="1:14" ht="14.25" thickBot="1">
      <c r="A231" s="234"/>
      <c r="B231" s="168" t="s">
        <v>25</v>
      </c>
      <c r="C231" s="85">
        <v>113.33</v>
      </c>
      <c r="D231" s="85">
        <v>113.33</v>
      </c>
      <c r="E231" s="85">
        <v>75.91</v>
      </c>
      <c r="F231" s="39">
        <f t="shared" si="57"/>
        <v>49.295218021341064</v>
      </c>
      <c r="G231" s="89">
        <v>61</v>
      </c>
      <c r="H231" s="89">
        <v>2843.59</v>
      </c>
      <c r="I231" s="89">
        <v>125</v>
      </c>
      <c r="J231" s="86">
        <v>19.734999999999999</v>
      </c>
      <c r="K231" s="86">
        <v>19.739999999999998</v>
      </c>
      <c r="L231" s="86">
        <v>1.69</v>
      </c>
      <c r="M231" s="39">
        <f t="shared" si="58"/>
        <v>1068.0473372781064</v>
      </c>
      <c r="N231" s="122">
        <f t="shared" si="59"/>
        <v>31.259688489880944</v>
      </c>
    </row>
    <row r="232" spans="1:14" ht="14.25" thickBot="1">
      <c r="A232" s="234"/>
      <c r="B232" s="168" t="s">
        <v>26</v>
      </c>
      <c r="C232" s="85">
        <v>30.07</v>
      </c>
      <c r="D232" s="85">
        <v>30.07</v>
      </c>
      <c r="E232" s="85">
        <v>24.76</v>
      </c>
      <c r="F232" s="39">
        <f t="shared" si="57"/>
        <v>21.445880452342479</v>
      </c>
      <c r="G232" s="89">
        <v>506</v>
      </c>
      <c r="H232" s="89">
        <v>85468.97</v>
      </c>
      <c r="I232" s="89">
        <v>23</v>
      </c>
      <c r="J232" s="86">
        <v>9.92</v>
      </c>
      <c r="K232" s="86">
        <v>9.92</v>
      </c>
      <c r="L232" s="86">
        <v>20.67</v>
      </c>
      <c r="M232" s="39">
        <f t="shared" si="58"/>
        <v>-52.007740686985969</v>
      </c>
      <c r="N232" s="122">
        <f t="shared" si="59"/>
        <v>10.5723327221046</v>
      </c>
    </row>
    <row r="233" spans="1:14" ht="14.25" thickBot="1">
      <c r="A233" s="234"/>
      <c r="B233" s="168" t="s">
        <v>27</v>
      </c>
      <c r="C233" s="15"/>
      <c r="D233" s="15"/>
      <c r="E233" s="15"/>
      <c r="F233" s="39"/>
      <c r="G233" s="17"/>
      <c r="H233" s="17"/>
      <c r="I233" s="17"/>
      <c r="J233" s="28"/>
      <c r="K233" s="28"/>
      <c r="L233" s="28"/>
      <c r="M233" s="39"/>
      <c r="N233" s="122">
        <f t="shared" si="59"/>
        <v>0</v>
      </c>
    </row>
    <row r="234" spans="1:14" ht="14.25" thickBot="1">
      <c r="A234" s="234"/>
      <c r="B234" s="18" t="s">
        <v>28</v>
      </c>
      <c r="C234" s="15"/>
      <c r="D234" s="15"/>
      <c r="E234" s="15"/>
      <c r="F234" s="39"/>
      <c r="G234" s="17"/>
      <c r="H234" s="17"/>
      <c r="I234" s="17"/>
      <c r="J234" s="28"/>
      <c r="K234" s="28"/>
      <c r="L234" s="28"/>
      <c r="M234" s="39"/>
      <c r="N234" s="122"/>
    </row>
    <row r="235" spans="1:14" ht="14.25" thickBot="1">
      <c r="A235" s="234"/>
      <c r="B235" s="18" t="s">
        <v>29</v>
      </c>
      <c r="C235" s="15"/>
      <c r="D235" s="15"/>
      <c r="E235" s="15"/>
      <c r="F235" s="39"/>
      <c r="G235" s="17"/>
      <c r="H235" s="17"/>
      <c r="I235" s="17"/>
      <c r="J235" s="28"/>
      <c r="K235" s="28"/>
      <c r="L235" s="28"/>
      <c r="M235" s="39"/>
      <c r="N235" s="122"/>
    </row>
    <row r="236" spans="1:14" ht="14.25" thickBot="1">
      <c r="A236" s="234"/>
      <c r="B236" s="18" t="s">
        <v>30</v>
      </c>
      <c r="C236" s="15"/>
      <c r="D236" s="15"/>
      <c r="E236" s="15"/>
      <c r="F236" s="39"/>
      <c r="G236" s="17"/>
      <c r="H236" s="17"/>
      <c r="I236" s="17"/>
      <c r="J236" s="28"/>
      <c r="K236" s="28"/>
      <c r="L236" s="28"/>
      <c r="M236" s="39"/>
      <c r="N236" s="122" t="e">
        <f>D236/D392*100</f>
        <v>#DIV/0!</v>
      </c>
    </row>
    <row r="237" spans="1:14" ht="14.25" thickBot="1">
      <c r="A237" s="235"/>
      <c r="B237" s="19" t="s">
        <v>31</v>
      </c>
      <c r="C237" s="20">
        <f t="shared" ref="C237:L237" si="60">C225+C227+C228+C229+C230+C231+C232+C233</f>
        <v>965.2</v>
      </c>
      <c r="D237" s="20">
        <f t="shared" si="60"/>
        <v>965.2</v>
      </c>
      <c r="E237" s="20">
        <f t="shared" si="60"/>
        <v>599.59</v>
      </c>
      <c r="F237" s="20">
        <f>(D237-E237)/E237*100</f>
        <v>60.97666738938274</v>
      </c>
      <c r="G237" s="20">
        <f t="shared" si="60"/>
        <v>2655</v>
      </c>
      <c r="H237" s="20">
        <f t="shared" si="60"/>
        <v>503468.72</v>
      </c>
      <c r="I237" s="20">
        <f t="shared" si="60"/>
        <v>456</v>
      </c>
      <c r="J237" s="20">
        <f t="shared" si="60"/>
        <v>253.16499999999994</v>
      </c>
      <c r="K237" s="20">
        <f t="shared" si="60"/>
        <v>253.16999999999996</v>
      </c>
      <c r="L237" s="20">
        <f t="shared" si="60"/>
        <v>344.45</v>
      </c>
      <c r="M237" s="20">
        <f t="shared" ref="M237:M239" si="61">(K237-L237)/L237*100</f>
        <v>-26.500217738423583</v>
      </c>
      <c r="N237" s="123">
        <f>D237/D393*100</f>
        <v>46.351785121299613</v>
      </c>
    </row>
    <row r="238" spans="1:14" ht="15" thickTop="1" thickBot="1">
      <c r="A238" s="234" t="s">
        <v>32</v>
      </c>
      <c r="B238" s="168" t="s">
        <v>19</v>
      </c>
      <c r="C238" s="23">
        <v>143.807196</v>
      </c>
      <c r="D238" s="23">
        <v>143.807196</v>
      </c>
      <c r="E238" s="23">
        <v>181.97316900000001</v>
      </c>
      <c r="F238" s="39">
        <f>(D238-E238)/E238*100</f>
        <v>-20.973406799328757</v>
      </c>
      <c r="G238" s="24">
        <v>912</v>
      </c>
      <c r="H238" s="24">
        <v>98302.659499999994</v>
      </c>
      <c r="I238" s="24">
        <v>100</v>
      </c>
      <c r="J238" s="23">
        <v>71.018462999999997</v>
      </c>
      <c r="K238" s="24">
        <v>71.018462999999997</v>
      </c>
      <c r="L238" s="24">
        <v>94.685997999999998</v>
      </c>
      <c r="M238" s="39">
        <f t="shared" si="61"/>
        <v>-24.995813002889829</v>
      </c>
      <c r="N238" s="122">
        <f>D238/D381*100</f>
        <v>17.933025379835861</v>
      </c>
    </row>
    <row r="239" spans="1:14" ht="14.25" thickBot="1">
      <c r="A239" s="234"/>
      <c r="B239" s="168" t="s">
        <v>20</v>
      </c>
      <c r="C239" s="24">
        <v>25.596889000000001</v>
      </c>
      <c r="D239" s="24">
        <v>25.596889000000001</v>
      </c>
      <c r="E239" s="24">
        <v>46.701365000000003</v>
      </c>
      <c r="F239" s="39">
        <f>(D239-E239)/E239*100</f>
        <v>-45.190276558297604</v>
      </c>
      <c r="G239" s="24">
        <v>217</v>
      </c>
      <c r="H239" s="24">
        <v>4327.8</v>
      </c>
      <c r="I239" s="24">
        <v>46</v>
      </c>
      <c r="J239" s="24">
        <v>21.353673000000001</v>
      </c>
      <c r="K239" s="24">
        <v>21.353673000000001</v>
      </c>
      <c r="L239" s="24">
        <v>46.158577000000001</v>
      </c>
      <c r="M239" s="39">
        <f t="shared" si="61"/>
        <v>-53.738450385938016</v>
      </c>
      <c r="N239" s="122">
        <f>D239/D382*100</f>
        <v>14.851071024642826</v>
      </c>
    </row>
    <row r="240" spans="1:14" ht="14.25" thickBot="1">
      <c r="A240" s="234"/>
      <c r="B240" s="168" t="s">
        <v>21</v>
      </c>
      <c r="C240" s="24">
        <v>7.5295110000000003</v>
      </c>
      <c r="D240" s="24">
        <v>7.5295110000000003</v>
      </c>
      <c r="E240" s="24">
        <v>0.94702500000000001</v>
      </c>
      <c r="F240" s="39">
        <f>(D240-E240)/E240*100</f>
        <v>695.0699295161163</v>
      </c>
      <c r="G240" s="24">
        <v>25</v>
      </c>
      <c r="H240" s="24">
        <v>14936.1196</v>
      </c>
      <c r="I240" s="24"/>
      <c r="J240" s="24"/>
      <c r="K240" s="24"/>
      <c r="L240" s="24"/>
      <c r="M240" s="39"/>
      <c r="N240" s="122">
        <f>D240/D383*100</f>
        <v>1.4178867469045464</v>
      </c>
    </row>
    <row r="241" spans="1:14" ht="14.25" thickBot="1">
      <c r="A241" s="234"/>
      <c r="B241" s="168" t="s">
        <v>22</v>
      </c>
      <c r="C241" s="25">
        <v>10.018888</v>
      </c>
      <c r="D241" s="25">
        <v>10.018888</v>
      </c>
      <c r="E241" s="24">
        <v>1.816981</v>
      </c>
      <c r="F241" s="39">
        <f>(D241-E241)/E241*100</f>
        <v>451.403014120676</v>
      </c>
      <c r="G241" s="24">
        <v>175</v>
      </c>
      <c r="H241" s="24">
        <v>74906.92</v>
      </c>
      <c r="I241" s="24"/>
      <c r="J241" s="25">
        <v>5</v>
      </c>
      <c r="K241" s="24">
        <v>5</v>
      </c>
      <c r="L241" s="24"/>
      <c r="M241" s="39"/>
      <c r="N241" s="122">
        <f>D241/D384*100</f>
        <v>55.749983097867386</v>
      </c>
    </row>
    <row r="242" spans="1:14" ht="14.25" thickBot="1">
      <c r="A242" s="234"/>
      <c r="B242" s="168" t="s">
        <v>23</v>
      </c>
      <c r="C242" s="24"/>
      <c r="D242" s="24"/>
      <c r="E242" s="24"/>
      <c r="F242" s="39"/>
      <c r="G242" s="24"/>
      <c r="H242" s="24"/>
      <c r="I242" s="24"/>
      <c r="J242" s="24"/>
      <c r="K242" s="24"/>
      <c r="L242" s="24"/>
      <c r="M242" s="39"/>
      <c r="N242" s="122"/>
    </row>
    <row r="243" spans="1:14" ht="14.25" thickBot="1">
      <c r="A243" s="234"/>
      <c r="B243" s="168" t="s">
        <v>24</v>
      </c>
      <c r="C243" s="24">
        <v>3.362028</v>
      </c>
      <c r="D243" s="24">
        <v>3.362028</v>
      </c>
      <c r="E243" s="24">
        <v>3.4871099999999999</v>
      </c>
      <c r="F243" s="39">
        <f>(D243-E243)/E243*100</f>
        <v>-3.5869817700043853</v>
      </c>
      <c r="G243" s="24">
        <v>6</v>
      </c>
      <c r="H243" s="24">
        <v>3370</v>
      </c>
      <c r="I243" s="24"/>
      <c r="J243" s="24"/>
      <c r="K243" s="24"/>
      <c r="L243" s="24">
        <v>2.1184000000000001E-2</v>
      </c>
      <c r="M243" s="39">
        <f>(K243-L243)/L243*100</f>
        <v>-100</v>
      </c>
      <c r="N243" s="122">
        <f>D243/D386*100</f>
        <v>4.3943682339856913</v>
      </c>
    </row>
    <row r="244" spans="1:14" ht="14.25" thickBot="1">
      <c r="A244" s="234"/>
      <c r="B244" s="168" t="s">
        <v>25</v>
      </c>
      <c r="C244" s="47">
        <v>1.6896</v>
      </c>
      <c r="D244" s="47">
        <v>1.6896</v>
      </c>
      <c r="E244" s="26">
        <v>1.0992</v>
      </c>
      <c r="F244" s="39"/>
      <c r="G244" s="26">
        <v>1</v>
      </c>
      <c r="H244" s="26">
        <v>56.32</v>
      </c>
      <c r="I244" s="26"/>
      <c r="J244" s="47"/>
      <c r="K244" s="26"/>
      <c r="L244" s="26"/>
      <c r="M244" s="39"/>
      <c r="N244" s="122">
        <f>D244/D387*100</f>
        <v>0.46604049830144573</v>
      </c>
    </row>
    <row r="245" spans="1:14" ht="14.25" thickBot="1">
      <c r="A245" s="234"/>
      <c r="B245" s="168" t="s">
        <v>26</v>
      </c>
      <c r="C245" s="24">
        <v>177.46</v>
      </c>
      <c r="D245" s="24">
        <v>177.46</v>
      </c>
      <c r="E245" s="24">
        <v>5.28</v>
      </c>
      <c r="F245" s="39">
        <f>(D245-E245)/E245*100</f>
        <v>3260.9848484848485</v>
      </c>
      <c r="G245" s="24">
        <v>3139</v>
      </c>
      <c r="H245" s="24">
        <v>674530.8</v>
      </c>
      <c r="I245" s="24">
        <v>18</v>
      </c>
      <c r="J245" s="24">
        <v>6.21</v>
      </c>
      <c r="K245" s="24">
        <v>6.21</v>
      </c>
      <c r="L245" s="24">
        <v>7.5927930000000003</v>
      </c>
      <c r="M245" s="39">
        <f>(K245-L245)/L245*100</f>
        <v>-18.211914904041244</v>
      </c>
      <c r="N245" s="122">
        <f>D245/D388*100</f>
        <v>62.393287823900302</v>
      </c>
    </row>
    <row r="246" spans="1:14" ht="14.25" thickBot="1">
      <c r="A246" s="234"/>
      <c r="B246" s="168" t="s">
        <v>27</v>
      </c>
      <c r="C246" s="24"/>
      <c r="D246" s="24"/>
      <c r="E246" s="24"/>
      <c r="F246" s="39"/>
      <c r="G246" s="24"/>
      <c r="H246" s="48"/>
      <c r="I246" s="24"/>
      <c r="J246" s="24"/>
      <c r="K246" s="24"/>
      <c r="L246" s="24"/>
      <c r="M246" s="39"/>
      <c r="N246" s="122"/>
    </row>
    <row r="247" spans="1:14" ht="14.25" thickBot="1">
      <c r="A247" s="234"/>
      <c r="B247" s="18" t="s">
        <v>28</v>
      </c>
      <c r="C247" s="48"/>
      <c r="D247" s="48"/>
      <c r="E247" s="48"/>
      <c r="F247" s="39"/>
      <c r="G247" s="48"/>
      <c r="H247" s="48"/>
      <c r="I247" s="48"/>
      <c r="J247" s="48"/>
      <c r="K247" s="48"/>
      <c r="L247" s="48"/>
      <c r="M247" s="39"/>
      <c r="N247" s="122"/>
    </row>
    <row r="248" spans="1:14" ht="14.25" thickBot="1">
      <c r="A248" s="234"/>
      <c r="B248" s="18" t="s">
        <v>29</v>
      </c>
      <c r="C248" s="48"/>
      <c r="D248" s="48"/>
      <c r="E248" s="48"/>
      <c r="F248" s="39"/>
      <c r="G248" s="48"/>
      <c r="H248" s="48"/>
      <c r="I248" s="48"/>
      <c r="J248" s="48"/>
      <c r="K248" s="48"/>
      <c r="L248" s="48"/>
      <c r="M248" s="39"/>
      <c r="N248" s="122"/>
    </row>
    <row r="249" spans="1:14" ht="14.25" thickBot="1">
      <c r="A249" s="234"/>
      <c r="B249" s="18" t="s">
        <v>30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122"/>
    </row>
    <row r="250" spans="1:14" ht="14.25" thickBot="1">
      <c r="A250" s="235"/>
      <c r="B250" s="19" t="s">
        <v>31</v>
      </c>
      <c r="C250" s="20">
        <f t="shared" ref="C250:L250" si="62">C238+C240+C241+C242+C243+C244+C245+C246</f>
        <v>343.86722300000008</v>
      </c>
      <c r="D250" s="20">
        <f t="shared" si="62"/>
        <v>343.86722300000008</v>
      </c>
      <c r="E250" s="20">
        <f t="shared" si="62"/>
        <v>194.60348500000001</v>
      </c>
      <c r="F250" s="20">
        <f>(D250-E250)/E250*100</f>
        <v>76.701472226974801</v>
      </c>
      <c r="G250" s="20">
        <f t="shared" si="62"/>
        <v>4258</v>
      </c>
      <c r="H250" s="20">
        <f t="shared" si="62"/>
        <v>866102.81910000008</v>
      </c>
      <c r="I250" s="20">
        <f t="shared" si="62"/>
        <v>118</v>
      </c>
      <c r="J250" s="20">
        <f t="shared" si="62"/>
        <v>82.228462999999991</v>
      </c>
      <c r="K250" s="20">
        <f t="shared" si="62"/>
        <v>82.228462999999991</v>
      </c>
      <c r="L250" s="20">
        <f t="shared" si="62"/>
        <v>102.299975</v>
      </c>
      <c r="M250" s="20">
        <f t="shared" ref="M250:M252" si="63">(K250-L250)/L250*100</f>
        <v>-19.620251129093642</v>
      </c>
      <c r="N250" s="123">
        <f>D250/D393*100</f>
        <v>16.513530491871133</v>
      </c>
    </row>
    <row r="251" spans="1:14" ht="15" thickTop="1" thickBot="1">
      <c r="A251" s="234" t="s">
        <v>33</v>
      </c>
      <c r="B251" s="168" t="s">
        <v>19</v>
      </c>
      <c r="C251" s="117">
        <v>197.61436099999997</v>
      </c>
      <c r="D251" s="117">
        <v>197.61436099999997</v>
      </c>
      <c r="E251" s="86">
        <v>270.18919500000004</v>
      </c>
      <c r="F251" s="39">
        <f>(D251-E251)/E251*100</f>
        <v>-26.860746226361886</v>
      </c>
      <c r="G251" s="86">
        <v>1575</v>
      </c>
      <c r="H251" s="86">
        <v>209948.56232799991</v>
      </c>
      <c r="I251" s="86">
        <v>216</v>
      </c>
      <c r="J251" s="86">
        <v>110.8</v>
      </c>
      <c r="K251" s="86">
        <v>110.8</v>
      </c>
      <c r="L251" s="86">
        <v>117</v>
      </c>
      <c r="M251" s="39">
        <f t="shared" si="63"/>
        <v>-5.2991452991453016</v>
      </c>
      <c r="N251" s="122">
        <f>D251/D381*100</f>
        <v>24.64287914516493</v>
      </c>
    </row>
    <row r="252" spans="1:14" ht="14.25" thickBot="1">
      <c r="A252" s="234"/>
      <c r="B252" s="168" t="s">
        <v>20</v>
      </c>
      <c r="C252" s="117">
        <v>33.579931999999992</v>
      </c>
      <c r="D252" s="117">
        <v>33.579931999999992</v>
      </c>
      <c r="E252" s="86">
        <v>51.748994000000003</v>
      </c>
      <c r="F252" s="39">
        <f>(D252-E252)/E252*100</f>
        <v>-35.109981075187683</v>
      </c>
      <c r="G252" s="86">
        <v>390</v>
      </c>
      <c r="H252" s="86">
        <v>7800</v>
      </c>
      <c r="I252" s="86">
        <v>78</v>
      </c>
      <c r="J252" s="86">
        <v>35.6</v>
      </c>
      <c r="K252" s="86">
        <v>35.6</v>
      </c>
      <c r="L252" s="86">
        <v>44.4</v>
      </c>
      <c r="M252" s="39">
        <f t="shared" si="63"/>
        <v>-19.819819819819813</v>
      </c>
      <c r="N252" s="122">
        <f>D252/D382*100</f>
        <v>19.482756483988201</v>
      </c>
    </row>
    <row r="253" spans="1:14" ht="14.25" thickBot="1">
      <c r="A253" s="234"/>
      <c r="B253" s="168" t="s">
        <v>21</v>
      </c>
      <c r="C253" s="117">
        <v>3.0119989999999999</v>
      </c>
      <c r="D253" s="117">
        <v>3.0119989999999999</v>
      </c>
      <c r="E253" s="86">
        <v>4.872242</v>
      </c>
      <c r="F253" s="39">
        <f>(D253-E253)/E253*100</f>
        <v>-38.18043110338116</v>
      </c>
      <c r="G253" s="86">
        <v>33</v>
      </c>
      <c r="H253" s="86">
        <v>3288.5</v>
      </c>
      <c r="I253" s="86">
        <v>0</v>
      </c>
      <c r="J253" s="86">
        <v>0</v>
      </c>
      <c r="K253" s="86">
        <v>0</v>
      </c>
      <c r="L253" s="86">
        <v>0</v>
      </c>
      <c r="M253" s="39"/>
      <c r="N253" s="122">
        <f>D253/D383*100</f>
        <v>0.567191344004909</v>
      </c>
    </row>
    <row r="254" spans="1:14" ht="14.25" thickBot="1">
      <c r="A254" s="234"/>
      <c r="B254" s="168" t="s">
        <v>22</v>
      </c>
      <c r="C254" s="117">
        <v>2.6585000000000001E-2</v>
      </c>
      <c r="D254" s="117">
        <v>2.6585000000000001E-2</v>
      </c>
      <c r="E254" s="86">
        <v>3.0179999999999998E-3</v>
      </c>
      <c r="F254" s="39">
        <f>(D254-E254)/E254*100</f>
        <v>780.88137839628894</v>
      </c>
      <c r="G254" s="86">
        <v>7</v>
      </c>
      <c r="H254" s="86">
        <v>262</v>
      </c>
      <c r="I254" s="86">
        <v>8</v>
      </c>
      <c r="J254" s="86">
        <v>1</v>
      </c>
      <c r="K254" s="86">
        <v>1</v>
      </c>
      <c r="L254" s="86">
        <v>0</v>
      </c>
      <c r="M254" s="39" t="e">
        <f>(K254-L254)/L254*100</f>
        <v>#DIV/0!</v>
      </c>
      <c r="N254" s="122">
        <f>D254/D384*100</f>
        <v>0.14793191626224431</v>
      </c>
    </row>
    <row r="255" spans="1:14" ht="14.25" thickBot="1">
      <c r="A255" s="234"/>
      <c r="B255" s="168" t="s">
        <v>23</v>
      </c>
      <c r="C255" s="117">
        <v>0</v>
      </c>
      <c r="D255" s="117">
        <v>0</v>
      </c>
      <c r="E255" s="86">
        <v>0</v>
      </c>
      <c r="F255" s="39"/>
      <c r="G255" s="86"/>
      <c r="H255" s="86"/>
      <c r="I255" s="86">
        <v>0</v>
      </c>
      <c r="J255" s="86">
        <v>0</v>
      </c>
      <c r="K255" s="86">
        <v>0</v>
      </c>
      <c r="L255" s="86">
        <v>0</v>
      </c>
      <c r="M255" s="39"/>
      <c r="N255" s="122"/>
    </row>
    <row r="256" spans="1:14" ht="14.25" thickBot="1">
      <c r="A256" s="234"/>
      <c r="B256" s="168" t="s">
        <v>24</v>
      </c>
      <c r="C256" s="117">
        <v>17.737057</v>
      </c>
      <c r="D256" s="117">
        <v>17.737057</v>
      </c>
      <c r="E256" s="86">
        <v>4.815175</v>
      </c>
      <c r="F256" s="39">
        <f>(D256-E256)/E256*100</f>
        <v>268.35747402742373</v>
      </c>
      <c r="G256" s="86">
        <v>13</v>
      </c>
      <c r="H256" s="86">
        <v>17360</v>
      </c>
      <c r="I256" s="86">
        <v>3</v>
      </c>
      <c r="J256" s="86">
        <v>7</v>
      </c>
      <c r="K256" s="86">
        <v>7</v>
      </c>
      <c r="L256" s="86">
        <v>0</v>
      </c>
      <c r="M256" s="39" t="e">
        <f>(K256-L256)/L256*100</f>
        <v>#DIV/0!</v>
      </c>
      <c r="N256" s="122">
        <f>D256/D386*100</f>
        <v>23.183376178066791</v>
      </c>
    </row>
    <row r="257" spans="1:14" ht="14.25" thickBot="1">
      <c r="A257" s="234"/>
      <c r="B257" s="168" t="s">
        <v>25</v>
      </c>
      <c r="C257" s="117">
        <v>0</v>
      </c>
      <c r="D257" s="117">
        <v>0</v>
      </c>
      <c r="E257" s="88">
        <v>0</v>
      </c>
      <c r="F257" s="39"/>
      <c r="G257" s="88"/>
      <c r="H257" s="88"/>
      <c r="I257" s="86">
        <v>0</v>
      </c>
      <c r="J257" s="86">
        <v>0</v>
      </c>
      <c r="K257" s="86">
        <v>0</v>
      </c>
      <c r="L257" s="86"/>
      <c r="M257" s="39"/>
      <c r="N257" s="122"/>
    </row>
    <row r="258" spans="1:14" ht="14.25" thickBot="1">
      <c r="A258" s="234"/>
      <c r="B258" s="168" t="s">
        <v>26</v>
      </c>
      <c r="C258" s="117">
        <v>30.558946000000013</v>
      </c>
      <c r="D258" s="117">
        <v>30.558946000000013</v>
      </c>
      <c r="E258" s="86">
        <v>18.592723999999986</v>
      </c>
      <c r="F258" s="39">
        <f>(D258-E258)/E258*100</f>
        <v>64.359703290384104</v>
      </c>
      <c r="G258" s="86">
        <v>685</v>
      </c>
      <c r="H258" s="86">
        <v>335895.45</v>
      </c>
      <c r="I258" s="86">
        <v>8</v>
      </c>
      <c r="J258" s="86">
        <v>2</v>
      </c>
      <c r="K258" s="86">
        <v>2</v>
      </c>
      <c r="L258" s="86">
        <v>1</v>
      </c>
      <c r="M258" s="39">
        <f>(K258-L258)/L258*100</f>
        <v>100</v>
      </c>
      <c r="N258" s="122">
        <f>D258/D388*100</f>
        <v>10.74424159457358</v>
      </c>
    </row>
    <row r="259" spans="1:14" ht="14.25" thickBot="1">
      <c r="A259" s="234"/>
      <c r="B259" s="168" t="s">
        <v>27</v>
      </c>
      <c r="C259" s="117">
        <v>0</v>
      </c>
      <c r="D259" s="117">
        <v>0</v>
      </c>
      <c r="E259" s="86">
        <v>0</v>
      </c>
      <c r="F259" s="39"/>
      <c r="G259" s="86"/>
      <c r="H259" s="86"/>
      <c r="I259" s="86">
        <v>0</v>
      </c>
      <c r="J259" s="86">
        <v>0</v>
      </c>
      <c r="K259" s="86">
        <v>0</v>
      </c>
      <c r="L259" s="86"/>
      <c r="M259" s="39"/>
      <c r="N259" s="122"/>
    </row>
    <row r="260" spans="1:14" ht="14.25" thickBot="1">
      <c r="A260" s="234"/>
      <c r="B260" s="18" t="s">
        <v>28</v>
      </c>
      <c r="C260" s="117">
        <v>0</v>
      </c>
      <c r="D260" s="117">
        <v>0</v>
      </c>
      <c r="E260" s="86">
        <v>0</v>
      </c>
      <c r="F260" s="39"/>
      <c r="G260" s="86"/>
      <c r="H260" s="86"/>
      <c r="I260" s="86">
        <v>0</v>
      </c>
      <c r="J260" s="86">
        <v>0</v>
      </c>
      <c r="K260" s="86">
        <v>0</v>
      </c>
      <c r="L260" s="86"/>
      <c r="M260" s="39"/>
      <c r="N260" s="122"/>
    </row>
    <row r="261" spans="1:14" ht="14.25" thickBot="1">
      <c r="A261" s="234"/>
      <c r="B261" s="18" t="s">
        <v>29</v>
      </c>
      <c r="C261" s="117">
        <v>0</v>
      </c>
      <c r="D261" s="117"/>
      <c r="E261" s="86">
        <v>0</v>
      </c>
      <c r="F261" s="39"/>
      <c r="G261" s="86"/>
      <c r="H261" s="86"/>
      <c r="I261" s="86">
        <v>0</v>
      </c>
      <c r="J261" s="86">
        <v>0</v>
      </c>
      <c r="K261" s="86">
        <v>0</v>
      </c>
      <c r="L261" s="86">
        <v>0</v>
      </c>
      <c r="M261" s="39"/>
      <c r="N261" s="122"/>
    </row>
    <row r="262" spans="1:14" ht="14.25" thickBot="1">
      <c r="A262" s="234"/>
      <c r="B262" s="18" t="s">
        <v>30</v>
      </c>
      <c r="C262" s="117">
        <v>0</v>
      </c>
      <c r="D262" s="117">
        <v>0</v>
      </c>
      <c r="E262" s="86">
        <v>0</v>
      </c>
      <c r="F262" s="39"/>
      <c r="G262" s="86"/>
      <c r="H262" s="86"/>
      <c r="I262" s="86">
        <v>0</v>
      </c>
      <c r="J262" s="86">
        <v>0</v>
      </c>
      <c r="K262" s="86">
        <v>0</v>
      </c>
      <c r="L262" s="86"/>
      <c r="M262" s="39"/>
      <c r="N262" s="122"/>
    </row>
    <row r="263" spans="1:14" ht="14.25" thickBot="1">
      <c r="A263" s="235"/>
      <c r="B263" s="19" t="s">
        <v>31</v>
      </c>
      <c r="C263" s="20">
        <f t="shared" ref="C263:L263" si="64">C251+C253+C254+C255+C256+C257+C258+C259</f>
        <v>248.948948</v>
      </c>
      <c r="D263" s="20">
        <f t="shared" si="64"/>
        <v>248.948948</v>
      </c>
      <c r="E263" s="20">
        <f t="shared" si="64"/>
        <v>298.47235400000005</v>
      </c>
      <c r="F263" s="20">
        <f>(D263-E263)/E263*100</f>
        <v>-16.59229249754905</v>
      </c>
      <c r="G263" s="20">
        <f t="shared" si="64"/>
        <v>2313</v>
      </c>
      <c r="H263" s="20">
        <f t="shared" si="64"/>
        <v>566754.51232799992</v>
      </c>
      <c r="I263" s="20">
        <f t="shared" si="64"/>
        <v>235</v>
      </c>
      <c r="J263" s="20">
        <f t="shared" si="64"/>
        <v>120.8</v>
      </c>
      <c r="K263" s="20">
        <f t="shared" si="64"/>
        <v>120.8</v>
      </c>
      <c r="L263" s="20">
        <f t="shared" si="64"/>
        <v>118</v>
      </c>
      <c r="M263" s="20">
        <f t="shared" ref="M263:M265" si="65">(K263-L263)/L263*100</f>
        <v>2.3728813559322011</v>
      </c>
      <c r="N263" s="123">
        <f>D263/D393*100</f>
        <v>11.955271595389133</v>
      </c>
    </row>
    <row r="264" spans="1:14" ht="14.25" thickTop="1">
      <c r="A264" s="236" t="s">
        <v>34</v>
      </c>
      <c r="B264" s="22" t="s">
        <v>19</v>
      </c>
      <c r="C264" s="134">
        <v>42.775199999999998</v>
      </c>
      <c r="D264" s="134">
        <v>42.775199999999998</v>
      </c>
      <c r="E264" s="134">
        <v>71.935699999999997</v>
      </c>
      <c r="F264" s="124">
        <f>(D264-E264)/E264*100</f>
        <v>-40.536896144751495</v>
      </c>
      <c r="G264" s="135">
        <v>254</v>
      </c>
      <c r="H264" s="135">
        <v>25415.135999999999</v>
      </c>
      <c r="I264" s="135">
        <v>42</v>
      </c>
      <c r="J264" s="135">
        <v>14.120799999999999</v>
      </c>
      <c r="K264" s="135">
        <v>128.92230000000001</v>
      </c>
      <c r="L264" s="135">
        <v>128.92230000000001</v>
      </c>
      <c r="M264" s="124">
        <f t="shared" si="65"/>
        <v>0</v>
      </c>
      <c r="N264" s="125">
        <f t="shared" ref="N264:N272" si="66">D264/D381*100</f>
        <v>5.3341471676254288</v>
      </c>
    </row>
    <row r="265" spans="1:14">
      <c r="A265" s="244"/>
      <c r="B265" s="168" t="s">
        <v>20</v>
      </c>
      <c r="C265" s="135">
        <v>5.1334</v>
      </c>
      <c r="D265" s="135">
        <v>5.1334</v>
      </c>
      <c r="E265" s="135">
        <v>13.533300000000001</v>
      </c>
      <c r="F265" s="39">
        <f>(D265-E265)/E265*100</f>
        <v>-62.068379478767191</v>
      </c>
      <c r="G265" s="135">
        <v>38</v>
      </c>
      <c r="H265" s="135">
        <v>760</v>
      </c>
      <c r="I265" s="135">
        <v>15</v>
      </c>
      <c r="J265" s="135">
        <v>2.2216999999999998</v>
      </c>
      <c r="K265" s="135">
        <v>37.625500000000002</v>
      </c>
      <c r="L265" s="135">
        <v>37.625500000000002</v>
      </c>
      <c r="M265" s="39">
        <f t="shared" si="65"/>
        <v>0</v>
      </c>
      <c r="N265" s="122">
        <f t="shared" si="66"/>
        <v>2.9783497517179325</v>
      </c>
    </row>
    <row r="266" spans="1:14">
      <c r="A266" s="244"/>
      <c r="B266" s="168" t="s">
        <v>21</v>
      </c>
      <c r="C266" s="135">
        <v>0</v>
      </c>
      <c r="D266" s="135">
        <v>0</v>
      </c>
      <c r="E266" s="135">
        <v>0</v>
      </c>
      <c r="F266" s="39" t="e">
        <f>(D266-E266)/E266*100</f>
        <v>#DIV/0!</v>
      </c>
      <c r="G266" s="135">
        <v>0</v>
      </c>
      <c r="H266" s="135">
        <v>0</v>
      </c>
      <c r="I266" s="135">
        <v>0</v>
      </c>
      <c r="J266" s="135">
        <v>0</v>
      </c>
      <c r="K266" s="135">
        <v>0</v>
      </c>
      <c r="L266" s="135">
        <v>0</v>
      </c>
      <c r="M266" s="39"/>
      <c r="N266" s="122">
        <f t="shared" si="66"/>
        <v>0</v>
      </c>
    </row>
    <row r="267" spans="1:14">
      <c r="A267" s="244"/>
      <c r="B267" s="168" t="s">
        <v>22</v>
      </c>
      <c r="C267" s="135">
        <v>0</v>
      </c>
      <c r="D267" s="135">
        <v>0</v>
      </c>
      <c r="E267" s="135">
        <v>0</v>
      </c>
      <c r="F267" s="39" t="e">
        <f>(D267-E267)/E267*100</f>
        <v>#DIV/0!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  <c r="M267" s="39"/>
      <c r="N267" s="122">
        <f t="shared" si="66"/>
        <v>0</v>
      </c>
    </row>
    <row r="268" spans="1:14">
      <c r="A268" s="244"/>
      <c r="B268" s="168" t="s">
        <v>23</v>
      </c>
      <c r="C268" s="135">
        <v>0</v>
      </c>
      <c r="D268" s="135">
        <v>0</v>
      </c>
      <c r="E268" s="135">
        <v>0</v>
      </c>
      <c r="F268" s="39"/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v>0</v>
      </c>
      <c r="M268" s="39"/>
      <c r="N268" s="122">
        <f t="shared" si="66"/>
        <v>0</v>
      </c>
    </row>
    <row r="269" spans="1:14">
      <c r="A269" s="244"/>
      <c r="B269" s="168" t="s">
        <v>24</v>
      </c>
      <c r="C269" s="135">
        <v>2.8748999999999998</v>
      </c>
      <c r="D269" s="135">
        <v>2.8748999999999998</v>
      </c>
      <c r="E269" s="135">
        <v>16.570499999999999</v>
      </c>
      <c r="F269" s="39">
        <f>(D269-E269)/E269*100</f>
        <v>-82.650493346609935</v>
      </c>
      <c r="G269" s="135">
        <v>4</v>
      </c>
      <c r="H269" s="135">
        <v>7540.15</v>
      </c>
      <c r="I269" s="135">
        <v>12</v>
      </c>
      <c r="J269" s="135">
        <v>42.080599999999997</v>
      </c>
      <c r="K269" s="135">
        <v>42.3401</v>
      </c>
      <c r="L269" s="135">
        <v>42.3401</v>
      </c>
      <c r="M269" s="39">
        <f>(K269-L269)/L269*100</f>
        <v>0</v>
      </c>
      <c r="N269" s="122">
        <f t="shared" si="66"/>
        <v>3.7576633019967298</v>
      </c>
    </row>
    <row r="270" spans="1:14">
      <c r="A270" s="244"/>
      <c r="B270" s="168" t="s">
        <v>25</v>
      </c>
      <c r="C270" s="137">
        <v>0</v>
      </c>
      <c r="D270" s="137">
        <v>0</v>
      </c>
      <c r="E270" s="137">
        <v>173.25</v>
      </c>
      <c r="F270" s="39">
        <f>(D270-E270)/E270*100</f>
        <v>-100</v>
      </c>
      <c r="G270" s="137">
        <v>0</v>
      </c>
      <c r="H270" s="137">
        <v>0</v>
      </c>
      <c r="I270" s="137">
        <v>91</v>
      </c>
      <c r="J270" s="137">
        <v>12.309900000000001</v>
      </c>
      <c r="K270" s="135">
        <v>0</v>
      </c>
      <c r="L270" s="135">
        <v>0</v>
      </c>
      <c r="M270" s="39" t="e">
        <f>(K270-L270)/L270*100</f>
        <v>#DIV/0!</v>
      </c>
      <c r="N270" s="122">
        <f t="shared" si="66"/>
        <v>0</v>
      </c>
    </row>
    <row r="271" spans="1:14">
      <c r="A271" s="244"/>
      <c r="B271" s="168" t="s">
        <v>26</v>
      </c>
      <c r="C271" s="135">
        <v>12.4483</v>
      </c>
      <c r="D271" s="135">
        <v>12.4483</v>
      </c>
      <c r="E271" s="135">
        <v>14.3627</v>
      </c>
      <c r="F271" s="39">
        <f>(D271-E271)/E271*100</f>
        <v>-13.32897017970159</v>
      </c>
      <c r="G271" s="135">
        <v>26</v>
      </c>
      <c r="H271" s="135">
        <v>22164.2</v>
      </c>
      <c r="I271" s="135">
        <v>10</v>
      </c>
      <c r="J271" s="135">
        <v>4.3653000000000004</v>
      </c>
      <c r="K271" s="135">
        <v>3.4238</v>
      </c>
      <c r="L271" s="135">
        <v>3.4238</v>
      </c>
      <c r="M271" s="39">
        <f>(K271-L271)/L271*100</f>
        <v>0</v>
      </c>
      <c r="N271" s="122">
        <f t="shared" si="66"/>
        <v>4.376706665266866</v>
      </c>
    </row>
    <row r="272" spans="1:14">
      <c r="A272" s="244"/>
      <c r="B272" s="168" t="s">
        <v>27</v>
      </c>
      <c r="C272" s="135">
        <v>0</v>
      </c>
      <c r="D272" s="135">
        <v>0</v>
      </c>
      <c r="E272" s="135">
        <v>0</v>
      </c>
      <c r="F272" s="39"/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39"/>
      <c r="N272" s="122">
        <f t="shared" si="66"/>
        <v>0</v>
      </c>
    </row>
    <row r="273" spans="1:14">
      <c r="A273" s="244"/>
      <c r="B273" s="18" t="s">
        <v>28</v>
      </c>
      <c r="C273" s="136">
        <v>0</v>
      </c>
      <c r="D273" s="136">
        <v>0</v>
      </c>
      <c r="E273" s="136">
        <v>0</v>
      </c>
      <c r="F273" s="39"/>
      <c r="G273" s="136">
        <v>0</v>
      </c>
      <c r="H273" s="136">
        <v>0</v>
      </c>
      <c r="I273" s="136">
        <v>0</v>
      </c>
      <c r="J273" s="136">
        <v>0</v>
      </c>
      <c r="K273" s="136">
        <v>0</v>
      </c>
      <c r="L273" s="136">
        <v>0</v>
      </c>
      <c r="M273" s="39"/>
      <c r="N273" s="122"/>
    </row>
    <row r="274" spans="1:14">
      <c r="A274" s="244"/>
      <c r="B274" s="18" t="s">
        <v>29</v>
      </c>
      <c r="C274" s="136">
        <v>0</v>
      </c>
      <c r="D274" s="136"/>
      <c r="E274" s="136">
        <v>0</v>
      </c>
      <c r="F274" s="39"/>
      <c r="G274" s="136">
        <v>0</v>
      </c>
      <c r="H274" s="136">
        <v>0</v>
      </c>
      <c r="I274" s="136">
        <v>0</v>
      </c>
      <c r="J274" s="136">
        <v>0</v>
      </c>
      <c r="K274" s="136">
        <v>0</v>
      </c>
      <c r="L274" s="136">
        <v>0</v>
      </c>
      <c r="M274" s="39"/>
      <c r="N274" s="122"/>
    </row>
    <row r="275" spans="1:14">
      <c r="A275" s="244"/>
      <c r="B275" s="18" t="s">
        <v>30</v>
      </c>
      <c r="C275" s="136">
        <v>0</v>
      </c>
      <c r="D275" s="136">
        <v>0</v>
      </c>
      <c r="E275" s="136">
        <v>0</v>
      </c>
      <c r="F275" s="39"/>
      <c r="G275" s="136">
        <v>0</v>
      </c>
      <c r="H275" s="136">
        <v>0</v>
      </c>
      <c r="I275" s="136">
        <v>0</v>
      </c>
      <c r="J275" s="136">
        <v>0</v>
      </c>
      <c r="K275" s="136">
        <v>0</v>
      </c>
      <c r="L275" s="136">
        <v>0</v>
      </c>
      <c r="M275" s="39"/>
      <c r="N275" s="122" t="e">
        <f>D275/D392*100</f>
        <v>#DIV/0!</v>
      </c>
    </row>
    <row r="276" spans="1:14" ht="14.25" thickBot="1">
      <c r="A276" s="245"/>
      <c r="B276" s="19" t="s">
        <v>31</v>
      </c>
      <c r="C276" s="20">
        <f t="shared" ref="C276:L276" si="67">C264+C266+C267+C268+C269+C270+C271+C272</f>
        <v>58.098399999999998</v>
      </c>
      <c r="D276" s="20">
        <f t="shared" si="67"/>
        <v>58.098399999999998</v>
      </c>
      <c r="E276" s="20">
        <f t="shared" si="67"/>
        <v>276.1189</v>
      </c>
      <c r="F276" s="20">
        <f>(D276-E276)/E276*100</f>
        <v>-78.958919508950672</v>
      </c>
      <c r="G276" s="20">
        <f t="shared" si="67"/>
        <v>284</v>
      </c>
      <c r="H276" s="20">
        <f t="shared" si="67"/>
        <v>55119.486000000004</v>
      </c>
      <c r="I276" s="20">
        <f t="shared" si="67"/>
        <v>155</v>
      </c>
      <c r="J276" s="20">
        <f t="shared" si="67"/>
        <v>72.876599999999996</v>
      </c>
      <c r="K276" s="20">
        <f t="shared" si="67"/>
        <v>174.68620000000001</v>
      </c>
      <c r="L276" s="20">
        <f t="shared" si="67"/>
        <v>174.68620000000001</v>
      </c>
      <c r="M276" s="20">
        <f t="shared" ref="M276:M278" si="68">(K276-L276)/L276*100</f>
        <v>0</v>
      </c>
      <c r="N276" s="123">
        <f>D276/D393*100</f>
        <v>2.7900585916818414</v>
      </c>
    </row>
    <row r="277" spans="1:14" ht="15" thickTop="1" thickBot="1">
      <c r="A277" s="234" t="s">
        <v>35</v>
      </c>
      <c r="B277" s="168" t="s">
        <v>19</v>
      </c>
      <c r="C277" s="81">
        <v>6.855264</v>
      </c>
      <c r="D277" s="81">
        <v>6.855264</v>
      </c>
      <c r="E277" s="81">
        <v>15.171794</v>
      </c>
      <c r="F277" s="39">
        <f>(D277-E277)/E277*100</f>
        <v>-54.815732404486909</v>
      </c>
      <c r="G277" s="82">
        <v>65</v>
      </c>
      <c r="H277" s="82">
        <v>7168.4382599999999</v>
      </c>
      <c r="I277" s="82">
        <v>12</v>
      </c>
      <c r="J277" s="82">
        <v>5.9184049999999999</v>
      </c>
      <c r="K277" s="82">
        <v>5.9184049999999999</v>
      </c>
      <c r="L277" s="82">
        <v>5.6895249999999997</v>
      </c>
      <c r="M277" s="39">
        <f t="shared" si="68"/>
        <v>4.0228314314463898</v>
      </c>
      <c r="N277" s="122">
        <f>D277/D381*100</f>
        <v>0.85486419815511261</v>
      </c>
    </row>
    <row r="278" spans="1:14" ht="14.25" thickBot="1">
      <c r="A278" s="234"/>
      <c r="B278" s="168" t="s">
        <v>20</v>
      </c>
      <c r="C278" s="82">
        <v>7.9244999999999996E-2</v>
      </c>
      <c r="D278" s="82">
        <v>7.9244999999999996E-2</v>
      </c>
      <c r="E278" s="82">
        <v>5.418399</v>
      </c>
      <c r="F278" s="39">
        <f>(D278-E278)/E278*100</f>
        <v>-98.53748312001386</v>
      </c>
      <c r="G278" s="82">
        <v>1</v>
      </c>
      <c r="H278" s="82">
        <v>20</v>
      </c>
      <c r="I278" s="82">
        <v>5</v>
      </c>
      <c r="J278" s="82">
        <v>2.0080800000000001</v>
      </c>
      <c r="K278" s="82">
        <v>2.0080800000000001</v>
      </c>
      <c r="L278" s="82">
        <v>1.5600099999999999</v>
      </c>
      <c r="M278" s="39">
        <f t="shared" si="68"/>
        <v>28.722251780437318</v>
      </c>
      <c r="N278" s="122">
        <f>D278/D382*100</f>
        <v>4.5977193687397735E-2</v>
      </c>
    </row>
    <row r="279" spans="1:14" ht="14.25" thickBot="1">
      <c r="A279" s="234"/>
      <c r="B279" s="168" t="s">
        <v>21</v>
      </c>
      <c r="C279" s="82"/>
      <c r="D279" s="82"/>
      <c r="E279" s="82"/>
      <c r="F279" s="39"/>
      <c r="G279" s="82"/>
      <c r="H279" s="82"/>
      <c r="I279" s="82"/>
      <c r="J279" s="82"/>
      <c r="K279" s="82"/>
      <c r="L279" s="82"/>
      <c r="M279" s="39"/>
      <c r="N279" s="122"/>
    </row>
    <row r="280" spans="1:14" ht="14.25" thickBot="1">
      <c r="A280" s="234"/>
      <c r="B280" s="168" t="s">
        <v>22</v>
      </c>
      <c r="C280" s="82"/>
      <c r="D280" s="82"/>
      <c r="E280" s="82"/>
      <c r="F280" s="39"/>
      <c r="G280" s="82"/>
      <c r="H280" s="82"/>
      <c r="I280" s="82"/>
      <c r="J280" s="82"/>
      <c r="K280" s="82"/>
      <c r="L280" s="82"/>
      <c r="M280" s="39"/>
      <c r="N280" s="122">
        <f>D280/D384*100</f>
        <v>0</v>
      </c>
    </row>
    <row r="281" spans="1:14" ht="14.25" thickBot="1">
      <c r="A281" s="234"/>
      <c r="B281" s="168" t="s">
        <v>23</v>
      </c>
      <c r="C281" s="82"/>
      <c r="D281" s="82"/>
      <c r="E281" s="82">
        <v>1.887E-3</v>
      </c>
      <c r="F281" s="39"/>
      <c r="G281" s="82"/>
      <c r="H281" s="82"/>
      <c r="I281" s="82"/>
      <c r="J281" s="82"/>
      <c r="K281" s="82"/>
      <c r="L281" s="82"/>
      <c r="M281" s="39"/>
      <c r="N281" s="122"/>
    </row>
    <row r="282" spans="1:14" ht="14.25" thickBot="1">
      <c r="A282" s="234"/>
      <c r="B282" s="168" t="s">
        <v>24</v>
      </c>
      <c r="C282" s="82">
        <v>0.113208</v>
      </c>
      <c r="D282" s="82">
        <v>0.113208</v>
      </c>
      <c r="E282" s="82"/>
      <c r="F282" s="39" t="e">
        <f>(D282-E282)/E282*100</f>
        <v>#DIV/0!</v>
      </c>
      <c r="G282" s="82">
        <v>1</v>
      </c>
      <c r="H282" s="82">
        <v>100</v>
      </c>
      <c r="I282" s="82"/>
      <c r="J282" s="82"/>
      <c r="K282" s="82"/>
      <c r="L282" s="82"/>
      <c r="M282" s="39"/>
      <c r="N282" s="122">
        <f>D282/D386*100</f>
        <v>0.14796951097166713</v>
      </c>
    </row>
    <row r="283" spans="1:14" ht="14.25" thickBot="1">
      <c r="A283" s="234"/>
      <c r="B283" s="168" t="s">
        <v>25</v>
      </c>
      <c r="C283" s="83"/>
      <c r="D283" s="83"/>
      <c r="E283" s="83"/>
      <c r="F283" s="39"/>
      <c r="G283" s="83"/>
      <c r="H283" s="83"/>
      <c r="I283" s="83"/>
      <c r="J283" s="83"/>
      <c r="K283" s="83"/>
      <c r="L283" s="83"/>
      <c r="M283" s="39"/>
      <c r="N283" s="122"/>
    </row>
    <row r="284" spans="1:14" ht="14.25" thickBot="1">
      <c r="A284" s="234"/>
      <c r="B284" s="168" t="s">
        <v>26</v>
      </c>
      <c r="C284" s="82">
        <v>0.41061700000000001</v>
      </c>
      <c r="D284" s="82">
        <v>0.41061700000000001</v>
      </c>
      <c r="E284" s="82">
        <v>0.47701500000000002</v>
      </c>
      <c r="F284" s="39">
        <f>(D284-E284)/E284*100</f>
        <v>-13.919478423110387</v>
      </c>
      <c r="G284" s="82">
        <v>47</v>
      </c>
      <c r="H284" s="82">
        <v>1403.25</v>
      </c>
      <c r="I284" s="82"/>
      <c r="J284" s="82"/>
      <c r="K284" s="82"/>
      <c r="L284" s="82">
        <v>1.0420560000000001</v>
      </c>
      <c r="M284" s="39">
        <f>(K284-L284)/L284*100</f>
        <v>-100</v>
      </c>
      <c r="N284" s="122">
        <f>D284/D388*100</f>
        <v>0.14436912355678166</v>
      </c>
    </row>
    <row r="285" spans="1:14" ht="14.25" thickBot="1">
      <c r="A285" s="234"/>
      <c r="B285" s="168" t="s">
        <v>27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122"/>
    </row>
    <row r="286" spans="1:14" ht="14.25" thickBot="1">
      <c r="A286" s="234"/>
      <c r="B286" s="18" t="s">
        <v>28</v>
      </c>
      <c r="C286" s="42"/>
      <c r="D286" s="42"/>
      <c r="E286" s="42"/>
      <c r="F286" s="39"/>
      <c r="G286" s="42"/>
      <c r="H286" s="42"/>
      <c r="I286" s="42"/>
      <c r="J286" s="42"/>
      <c r="K286" s="42"/>
      <c r="L286" s="42"/>
      <c r="M286" s="39"/>
      <c r="N286" s="122"/>
    </row>
    <row r="287" spans="1:14" ht="14.25" thickBot="1">
      <c r="A287" s="234"/>
      <c r="B287" s="18" t="s">
        <v>29</v>
      </c>
      <c r="C287" s="42"/>
      <c r="D287" s="42"/>
      <c r="E287" s="42"/>
      <c r="F287" s="39"/>
      <c r="G287" s="42"/>
      <c r="H287" s="42"/>
      <c r="I287" s="42"/>
      <c r="J287" s="42"/>
      <c r="K287" s="42"/>
      <c r="L287" s="42"/>
      <c r="M287" s="39"/>
      <c r="N287" s="122"/>
    </row>
    <row r="288" spans="1:14" ht="14.25" thickBot="1">
      <c r="A288" s="234"/>
      <c r="B288" s="18" t="s">
        <v>30</v>
      </c>
      <c r="C288" s="42"/>
      <c r="D288" s="42"/>
      <c r="E288" s="42"/>
      <c r="F288" s="39"/>
      <c r="G288" s="42"/>
      <c r="H288" s="42"/>
      <c r="I288" s="42"/>
      <c r="J288" s="42"/>
      <c r="K288" s="42"/>
      <c r="L288" s="42"/>
      <c r="M288" s="39"/>
      <c r="N288" s="122"/>
    </row>
    <row r="289" spans="1:14" ht="14.25" thickBot="1">
      <c r="A289" s="235"/>
      <c r="B289" s="19" t="s">
        <v>31</v>
      </c>
      <c r="C289" s="20">
        <f t="shared" ref="C289:L289" si="69">C277+C279+C280+C281+C282+C283+C284+C285</f>
        <v>7.3790890000000005</v>
      </c>
      <c r="D289" s="20">
        <f t="shared" si="69"/>
        <v>7.3790890000000005</v>
      </c>
      <c r="E289" s="20">
        <f t="shared" si="69"/>
        <v>15.650696</v>
      </c>
      <c r="F289" s="20">
        <f t="shared" ref="F289:F295" si="70">(D289-E289)/E289*100</f>
        <v>-52.851368399207288</v>
      </c>
      <c r="G289" s="20">
        <f t="shared" si="69"/>
        <v>113</v>
      </c>
      <c r="H289" s="20">
        <f t="shared" si="69"/>
        <v>8671.688259999999</v>
      </c>
      <c r="I289" s="20">
        <f t="shared" si="69"/>
        <v>12</v>
      </c>
      <c r="J289" s="20">
        <f t="shared" si="69"/>
        <v>5.9184049999999999</v>
      </c>
      <c r="K289" s="20">
        <f t="shared" si="69"/>
        <v>5.9184049999999999</v>
      </c>
      <c r="L289" s="20">
        <f t="shared" si="69"/>
        <v>6.7315810000000003</v>
      </c>
      <c r="M289" s="20">
        <f t="shared" ref="M289:M292" si="71">(K289-L289)/L289*100</f>
        <v>-12.08001508115256</v>
      </c>
      <c r="N289" s="123">
        <f>D289/D393*100</f>
        <v>0.35436588035531047</v>
      </c>
    </row>
    <row r="290" spans="1:14" ht="15" thickTop="1" thickBot="1">
      <c r="A290" s="236" t="s">
        <v>36</v>
      </c>
      <c r="B290" s="22" t="s">
        <v>19</v>
      </c>
      <c r="C290" s="40">
        <v>11.9368</v>
      </c>
      <c r="D290" s="40">
        <v>11.9368</v>
      </c>
      <c r="E290" s="40">
        <v>22.500599999999999</v>
      </c>
      <c r="F290" s="124">
        <f t="shared" si="70"/>
        <v>-46.948970249682226</v>
      </c>
      <c r="G290" s="39">
        <v>118</v>
      </c>
      <c r="H290" s="39">
        <v>10382.0756</v>
      </c>
      <c r="I290" s="41">
        <v>11</v>
      </c>
      <c r="J290" s="39">
        <v>5.2930000000000001</v>
      </c>
      <c r="K290" s="39">
        <v>5.2930000000000001</v>
      </c>
      <c r="L290" s="39">
        <v>12.318299999999999</v>
      </c>
      <c r="M290" s="124">
        <f t="shared" si="71"/>
        <v>-57.03140855475187</v>
      </c>
      <c r="N290" s="125">
        <f t="shared" ref="N290:N295" si="72">D290/D381*100</f>
        <v>1.4885412087029686</v>
      </c>
    </row>
    <row r="291" spans="1:14" ht="14.25" thickBot="1">
      <c r="A291" s="234"/>
      <c r="B291" s="168" t="s">
        <v>20</v>
      </c>
      <c r="C291" s="39">
        <v>2.0792000000000002</v>
      </c>
      <c r="D291" s="39">
        <v>2.0792000000000002</v>
      </c>
      <c r="E291" s="39">
        <v>7.8662000000000001</v>
      </c>
      <c r="F291" s="39">
        <f t="shared" si="70"/>
        <v>-73.567923520886836</v>
      </c>
      <c r="G291" s="39">
        <v>25</v>
      </c>
      <c r="H291" s="39">
        <v>500</v>
      </c>
      <c r="I291" s="41">
        <v>5</v>
      </c>
      <c r="J291" s="39">
        <v>1.7327999999999999</v>
      </c>
      <c r="K291" s="39">
        <v>1.7327999999999999</v>
      </c>
      <c r="L291" s="39">
        <v>1.9604999999999999</v>
      </c>
      <c r="M291" s="39">
        <f t="shared" si="71"/>
        <v>-11.614384085692427</v>
      </c>
      <c r="N291" s="122">
        <f t="shared" si="72"/>
        <v>1.2063320223968375</v>
      </c>
    </row>
    <row r="292" spans="1:14" ht="14.25" thickBot="1">
      <c r="A292" s="234"/>
      <c r="B292" s="168" t="s">
        <v>21</v>
      </c>
      <c r="C292" s="39">
        <v>0</v>
      </c>
      <c r="D292" s="39">
        <v>0</v>
      </c>
      <c r="E292" s="39">
        <v>0</v>
      </c>
      <c r="F292" s="39" t="e">
        <f t="shared" si="70"/>
        <v>#DIV/0!</v>
      </c>
      <c r="G292" s="39">
        <v>0</v>
      </c>
      <c r="H292" s="39">
        <v>0</v>
      </c>
      <c r="I292" s="41">
        <v>0</v>
      </c>
      <c r="J292" s="39">
        <v>0</v>
      </c>
      <c r="K292" s="39">
        <v>0</v>
      </c>
      <c r="L292" s="39">
        <v>0</v>
      </c>
      <c r="M292" s="39" t="e">
        <f t="shared" si="71"/>
        <v>#DIV/0!</v>
      </c>
      <c r="N292" s="122">
        <f t="shared" si="72"/>
        <v>0</v>
      </c>
    </row>
    <row r="293" spans="1:14" ht="14.25" thickBot="1">
      <c r="A293" s="234"/>
      <c r="B293" s="168" t="s">
        <v>22</v>
      </c>
      <c r="C293" s="39">
        <v>6.6799999999999998E-2</v>
      </c>
      <c r="D293" s="39">
        <v>6.6799999999999998E-2</v>
      </c>
      <c r="E293" s="39">
        <v>0.44090000000000001</v>
      </c>
      <c r="F293" s="39">
        <f t="shared" si="70"/>
        <v>-84.849172147879344</v>
      </c>
      <c r="G293" s="39">
        <v>6</v>
      </c>
      <c r="H293" s="39">
        <v>595.1</v>
      </c>
      <c r="I293" s="41">
        <v>0</v>
      </c>
      <c r="J293" s="39">
        <v>0</v>
      </c>
      <c r="K293" s="39">
        <v>0</v>
      </c>
      <c r="L293" s="39">
        <v>0</v>
      </c>
      <c r="M293" s="39"/>
      <c r="N293" s="122">
        <f t="shared" si="72"/>
        <v>0.37170780539093168</v>
      </c>
    </row>
    <row r="294" spans="1:14" ht="14.25" thickBot="1">
      <c r="A294" s="234"/>
      <c r="B294" s="168" t="s">
        <v>23</v>
      </c>
      <c r="C294" s="39">
        <v>3.4245000000000001</v>
      </c>
      <c r="D294" s="39">
        <v>3.4245000000000001</v>
      </c>
      <c r="E294" s="39">
        <v>2.6038000000000001</v>
      </c>
      <c r="F294" s="39">
        <f t="shared" si="70"/>
        <v>31.519317919963129</v>
      </c>
      <c r="G294" s="39">
        <v>33</v>
      </c>
      <c r="H294" s="39">
        <v>33033</v>
      </c>
      <c r="I294" s="41">
        <v>0</v>
      </c>
      <c r="J294" s="39">
        <v>0</v>
      </c>
      <c r="K294" s="39">
        <v>0</v>
      </c>
      <c r="L294" s="39">
        <v>0</v>
      </c>
      <c r="M294" s="39"/>
      <c r="N294" s="122">
        <f t="shared" si="72"/>
        <v>53.419836706424107</v>
      </c>
    </row>
    <row r="295" spans="1:14" ht="14.25" thickBot="1">
      <c r="A295" s="234"/>
      <c r="B295" s="168" t="s">
        <v>24</v>
      </c>
      <c r="C295" s="39">
        <v>0.1981</v>
      </c>
      <c r="D295" s="39">
        <v>0.1981</v>
      </c>
      <c r="E295" s="39">
        <v>4.9799999999999997E-2</v>
      </c>
      <c r="F295" s="39">
        <f t="shared" si="70"/>
        <v>297.7911646586345</v>
      </c>
      <c r="G295" s="39">
        <v>4</v>
      </c>
      <c r="H295" s="39">
        <v>53</v>
      </c>
      <c r="I295" s="41">
        <v>0</v>
      </c>
      <c r="J295" s="39">
        <v>0</v>
      </c>
      <c r="K295" s="39">
        <v>0</v>
      </c>
      <c r="L295" s="39">
        <v>0</v>
      </c>
      <c r="M295" s="39"/>
      <c r="N295" s="122">
        <f t="shared" si="72"/>
        <v>0.2589283453774226</v>
      </c>
    </row>
    <row r="296" spans="1:14" ht="14.25" thickBot="1">
      <c r="A296" s="234"/>
      <c r="B296" s="168" t="s">
        <v>25</v>
      </c>
      <c r="C296" s="41">
        <v>0</v>
      </c>
      <c r="D296" s="41">
        <v>0</v>
      </c>
      <c r="E296" s="39">
        <v>0</v>
      </c>
      <c r="F296" s="39"/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39">
        <v>0</v>
      </c>
      <c r="M296" s="39"/>
      <c r="N296" s="122"/>
    </row>
    <row r="297" spans="1:14" ht="14.25" thickBot="1">
      <c r="A297" s="234"/>
      <c r="B297" s="168" t="s">
        <v>26</v>
      </c>
      <c r="C297" s="39">
        <v>17.504300000000001</v>
      </c>
      <c r="D297" s="39">
        <v>17.504300000000001</v>
      </c>
      <c r="E297" s="39">
        <v>11.869199999999999</v>
      </c>
      <c r="F297" s="39">
        <f>(D297-E297)/E297*100</f>
        <v>47.476662285579494</v>
      </c>
      <c r="G297" s="39">
        <v>71</v>
      </c>
      <c r="H297" s="39">
        <v>37174.22</v>
      </c>
      <c r="I297" s="41">
        <v>14</v>
      </c>
      <c r="J297" s="39">
        <v>2.4916999999999998</v>
      </c>
      <c r="K297" s="39">
        <v>2.4916999999999998</v>
      </c>
      <c r="L297" s="39">
        <v>3.75</v>
      </c>
      <c r="M297" s="39">
        <f>(K297-L297)/L297*100</f>
        <v>-33.55466666666667</v>
      </c>
      <c r="N297" s="122">
        <f>D297/D388*100</f>
        <v>6.1543493072010484</v>
      </c>
    </row>
    <row r="298" spans="1:14" ht="14.25" thickBot="1">
      <c r="A298" s="234"/>
      <c r="B298" s="168" t="s">
        <v>27</v>
      </c>
      <c r="C298" s="39">
        <v>0</v>
      </c>
      <c r="D298" s="39">
        <v>0</v>
      </c>
      <c r="E298" s="39">
        <v>0</v>
      </c>
      <c r="F298" s="39"/>
      <c r="G298" s="39">
        <v>0</v>
      </c>
      <c r="H298" s="39">
        <v>0</v>
      </c>
      <c r="I298" s="41">
        <v>0</v>
      </c>
      <c r="J298" s="39">
        <v>0</v>
      </c>
      <c r="K298" s="39">
        <v>0</v>
      </c>
      <c r="L298" s="39">
        <v>0</v>
      </c>
      <c r="M298" s="39"/>
      <c r="N298" s="122">
        <f>D298/D389*100</f>
        <v>0</v>
      </c>
    </row>
    <row r="299" spans="1:14" ht="14.25" thickBot="1">
      <c r="A299" s="234"/>
      <c r="B299" s="18" t="s">
        <v>28</v>
      </c>
      <c r="C299" s="42">
        <v>0</v>
      </c>
      <c r="D299" s="42">
        <v>0</v>
      </c>
      <c r="E299" s="42">
        <v>0</v>
      </c>
      <c r="F299" s="39"/>
      <c r="G299" s="42">
        <v>0</v>
      </c>
      <c r="H299" s="42">
        <v>0</v>
      </c>
      <c r="I299" s="41">
        <v>0</v>
      </c>
      <c r="J299" s="39">
        <v>0</v>
      </c>
      <c r="K299" s="39">
        <v>0</v>
      </c>
      <c r="L299" s="42">
        <v>0</v>
      </c>
      <c r="M299" s="39"/>
      <c r="N299" s="122"/>
    </row>
    <row r="300" spans="1:14" ht="14.25" thickBot="1">
      <c r="A300" s="234"/>
      <c r="B300" s="18" t="s">
        <v>29</v>
      </c>
      <c r="C300" s="49">
        <v>0</v>
      </c>
      <c r="D300" s="49"/>
      <c r="E300" s="49">
        <v>0</v>
      </c>
      <c r="F300" s="39"/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39"/>
      <c r="N300" s="122"/>
    </row>
    <row r="301" spans="1:14" ht="14.25" thickBot="1">
      <c r="A301" s="234"/>
      <c r="B301" s="18" t="s">
        <v>30</v>
      </c>
      <c r="C301" s="42">
        <v>0</v>
      </c>
      <c r="D301" s="42">
        <v>0</v>
      </c>
      <c r="E301" s="42">
        <v>0</v>
      </c>
      <c r="F301" s="39"/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39"/>
      <c r="N301" s="122"/>
    </row>
    <row r="302" spans="1:14" ht="14.25" thickBot="1">
      <c r="A302" s="235"/>
      <c r="B302" s="19" t="s">
        <v>31</v>
      </c>
      <c r="C302" s="20">
        <f t="shared" ref="C302:L302" si="73">C290+C292+C293+C294+C295+C296+C297+C298</f>
        <v>33.130499999999998</v>
      </c>
      <c r="D302" s="20">
        <f t="shared" si="73"/>
        <v>33.130499999999998</v>
      </c>
      <c r="E302" s="20">
        <f t="shared" si="73"/>
        <v>37.464299999999994</v>
      </c>
      <c r="F302" s="20">
        <f>(D302-E302)/E302*100</f>
        <v>-11.567812557554785</v>
      </c>
      <c r="G302" s="20">
        <f t="shared" si="73"/>
        <v>232</v>
      </c>
      <c r="H302" s="20">
        <f t="shared" si="73"/>
        <v>81237.395600000003</v>
      </c>
      <c r="I302" s="20">
        <f t="shared" si="73"/>
        <v>25</v>
      </c>
      <c r="J302" s="20">
        <f t="shared" si="73"/>
        <v>7.7847</v>
      </c>
      <c r="K302" s="20">
        <f t="shared" si="73"/>
        <v>7.7847</v>
      </c>
      <c r="L302" s="20">
        <f t="shared" si="73"/>
        <v>16.068300000000001</v>
      </c>
      <c r="M302" s="20">
        <f t="shared" ref="M302:M304" si="74">(K302-L302)/L302*100</f>
        <v>-51.552435540785268</v>
      </c>
      <c r="N302" s="123">
        <f>D302/D393*100</f>
        <v>1.5910255045184591</v>
      </c>
    </row>
    <row r="303" spans="1:14" ht="14.25" thickTop="1">
      <c r="A303" s="244" t="s">
        <v>93</v>
      </c>
      <c r="B303" s="168" t="s">
        <v>19</v>
      </c>
      <c r="C303" s="34">
        <v>4.8707529999999997</v>
      </c>
      <c r="D303" s="34">
        <v>4.8707529999999997</v>
      </c>
      <c r="E303" s="34">
        <v>9.5390080000000008</v>
      </c>
      <c r="F303" s="39">
        <f>(D303-E303)/E303*100</f>
        <v>-48.938579357518108</v>
      </c>
      <c r="G303" s="34">
        <v>30</v>
      </c>
      <c r="H303" s="34">
        <v>1775.36</v>
      </c>
      <c r="I303" s="34">
        <v>15</v>
      </c>
      <c r="J303" s="34">
        <v>1.3395999999999999</v>
      </c>
      <c r="K303" s="34">
        <v>1.3395999999999999</v>
      </c>
      <c r="L303" s="34" t="e">
        <v>#N/A</v>
      </c>
      <c r="M303" s="39" t="e">
        <f t="shared" si="74"/>
        <v>#N/A</v>
      </c>
      <c r="N303" s="122">
        <f>D303/D381*100</f>
        <v>0.60739197757469421</v>
      </c>
    </row>
    <row r="304" spans="1:14">
      <c r="A304" s="244"/>
      <c r="B304" s="168" t="s">
        <v>20</v>
      </c>
      <c r="C304" s="34">
        <v>1.3584959999999999</v>
      </c>
      <c r="D304" s="34">
        <v>1.3584959999999999</v>
      </c>
      <c r="E304" s="34">
        <v>3.0476480000000001</v>
      </c>
      <c r="F304" s="39">
        <f>(D304-E304)/E304*100</f>
        <v>-55.424773464652091</v>
      </c>
      <c r="G304" s="34">
        <v>15</v>
      </c>
      <c r="H304" s="34">
        <v>300</v>
      </c>
      <c r="I304" s="34">
        <v>6</v>
      </c>
      <c r="J304" s="34">
        <v>0.35799999999999998</v>
      </c>
      <c r="K304" s="34">
        <v>0.35799999999999998</v>
      </c>
      <c r="L304" s="34" t="e">
        <v>#N/A</v>
      </c>
      <c r="M304" s="39" t="e">
        <f t="shared" si="74"/>
        <v>#N/A</v>
      </c>
      <c r="N304" s="122">
        <f>D304/D382*100</f>
        <v>0.78818643088592444</v>
      </c>
    </row>
    <row r="305" spans="1:14">
      <c r="A305" s="244"/>
      <c r="B305" s="168" t="s">
        <v>21</v>
      </c>
      <c r="C305" s="34"/>
      <c r="D305" s="34"/>
      <c r="E305" s="34"/>
      <c r="F305" s="39"/>
      <c r="G305" s="34">
        <v>0</v>
      </c>
      <c r="H305" s="34">
        <v>0</v>
      </c>
      <c r="I305" s="34"/>
      <c r="J305" s="34"/>
      <c r="K305" s="34"/>
      <c r="L305" s="39"/>
      <c r="M305" s="39"/>
      <c r="N305" s="122"/>
    </row>
    <row r="306" spans="1:14">
      <c r="A306" s="244"/>
      <c r="B306" s="168" t="s">
        <v>22</v>
      </c>
      <c r="C306" s="34"/>
      <c r="D306" s="34">
        <v>0</v>
      </c>
      <c r="E306" s="34"/>
      <c r="F306" s="39"/>
      <c r="G306" s="34">
        <v>0</v>
      </c>
      <c r="H306" s="34">
        <v>0</v>
      </c>
      <c r="I306" s="34"/>
      <c r="J306" s="34"/>
      <c r="K306" s="34"/>
      <c r="L306" s="39"/>
      <c r="M306" s="39"/>
      <c r="N306" s="122"/>
    </row>
    <row r="307" spans="1:14">
      <c r="A307" s="244"/>
      <c r="B307" s="168" t="s">
        <v>23</v>
      </c>
      <c r="C307" s="34"/>
      <c r="D307" s="34"/>
      <c r="E307" s="34"/>
      <c r="F307" s="39"/>
      <c r="G307" s="34">
        <v>0</v>
      </c>
      <c r="H307" s="34">
        <v>0</v>
      </c>
      <c r="I307" s="34"/>
      <c r="J307" s="34"/>
      <c r="K307" s="34"/>
      <c r="L307" s="39"/>
      <c r="M307" s="39"/>
      <c r="N307" s="122"/>
    </row>
    <row r="308" spans="1:14">
      <c r="A308" s="244"/>
      <c r="B308" s="168" t="s">
        <v>24</v>
      </c>
      <c r="C308" s="34">
        <v>1.7471699999999999</v>
      </c>
      <c r="D308" s="34">
        <v>1.7471699999999999</v>
      </c>
      <c r="E308" s="34">
        <v>1.6783030000000001</v>
      </c>
      <c r="F308" s="39"/>
      <c r="G308" s="34">
        <v>3</v>
      </c>
      <c r="H308" s="34">
        <v>1345</v>
      </c>
      <c r="I308" s="34">
        <v>0</v>
      </c>
      <c r="J308" s="34"/>
      <c r="K308" s="34">
        <v>0</v>
      </c>
      <c r="L308" s="39">
        <v>0</v>
      </c>
      <c r="M308" s="39"/>
      <c r="N308" s="122">
        <f>D308/D386*100</f>
        <v>2.2836538979963223</v>
      </c>
    </row>
    <row r="309" spans="1:14">
      <c r="A309" s="244"/>
      <c r="B309" s="168" t="s">
        <v>25</v>
      </c>
      <c r="C309" s="34"/>
      <c r="D309" s="34"/>
      <c r="E309" s="34"/>
      <c r="F309" s="39"/>
      <c r="G309" s="34"/>
      <c r="H309" s="34"/>
      <c r="I309" s="34"/>
      <c r="J309" s="34"/>
      <c r="K309" s="34"/>
      <c r="L309" s="34"/>
      <c r="M309" s="39"/>
      <c r="N309" s="122"/>
    </row>
    <row r="310" spans="1:14">
      <c r="A310" s="244"/>
      <c r="B310" s="168" t="s">
        <v>26</v>
      </c>
      <c r="C310" s="34">
        <v>1.1455630000000001</v>
      </c>
      <c r="D310" s="34">
        <v>1.1455630000000001</v>
      </c>
      <c r="E310" s="34">
        <v>0.19</v>
      </c>
      <c r="F310" s="39">
        <f>(D310-E310)/E310*100</f>
        <v>502.92789473684218</v>
      </c>
      <c r="G310" s="34">
        <v>7</v>
      </c>
      <c r="H310" s="34">
        <v>1E-4</v>
      </c>
      <c r="I310" s="34"/>
      <c r="J310" s="34"/>
      <c r="K310" s="34"/>
      <c r="L310" s="39"/>
      <c r="M310" s="39"/>
      <c r="N310" s="122">
        <f>D310/D388*100</f>
        <v>0.40276931127809484</v>
      </c>
    </row>
    <row r="311" spans="1:14">
      <c r="A311" s="244"/>
      <c r="B311" s="168" t="s">
        <v>27</v>
      </c>
      <c r="C311" s="34"/>
      <c r="D311" s="34"/>
      <c r="E311" s="34"/>
      <c r="F311" s="39"/>
      <c r="G311" s="34"/>
      <c r="H311" s="34"/>
      <c r="I311" s="34"/>
      <c r="J311" s="34">
        <v>0</v>
      </c>
      <c r="K311" s="34"/>
      <c r="L311" s="39"/>
      <c r="M311" s="39"/>
      <c r="N311" s="122"/>
    </row>
    <row r="312" spans="1:14">
      <c r="A312" s="244"/>
      <c r="B312" s="18" t="s">
        <v>28</v>
      </c>
      <c r="C312" s="39"/>
      <c r="D312" s="39"/>
      <c r="E312" s="39"/>
      <c r="F312" s="39"/>
      <c r="G312" s="34"/>
      <c r="H312" s="34"/>
      <c r="I312" s="34"/>
      <c r="J312" s="34"/>
      <c r="K312" s="34"/>
      <c r="L312" s="42"/>
      <c r="M312" s="39"/>
      <c r="N312" s="122"/>
    </row>
    <row r="313" spans="1:14">
      <c r="A313" s="244"/>
      <c r="B313" s="18" t="s">
        <v>29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122"/>
    </row>
    <row r="314" spans="1:14">
      <c r="A314" s="244"/>
      <c r="B314" s="18" t="s">
        <v>30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122"/>
    </row>
    <row r="315" spans="1:14" ht="14.25" thickBot="1">
      <c r="A315" s="245"/>
      <c r="B315" s="19" t="s">
        <v>31</v>
      </c>
      <c r="C315" s="20">
        <f t="shared" ref="C315:L315" si="75">C303+C305+C306+C307+C308+C309+C310+C311</f>
        <v>7.7634859999999994</v>
      </c>
      <c r="D315" s="20">
        <f t="shared" si="75"/>
        <v>7.7634859999999994</v>
      </c>
      <c r="E315" s="20">
        <f t="shared" si="75"/>
        <v>11.407311</v>
      </c>
      <c r="F315" s="20">
        <f>(D315-E315)/E315*100</f>
        <v>-31.942891712165999</v>
      </c>
      <c r="G315" s="20">
        <f t="shared" si="75"/>
        <v>40</v>
      </c>
      <c r="H315" s="20">
        <f t="shared" si="75"/>
        <v>3120.3600999999999</v>
      </c>
      <c r="I315" s="20">
        <f t="shared" si="75"/>
        <v>15</v>
      </c>
      <c r="J315" s="20">
        <f t="shared" si="75"/>
        <v>1.3395999999999999</v>
      </c>
      <c r="K315" s="20">
        <f t="shared" si="75"/>
        <v>1.3395999999999999</v>
      </c>
      <c r="L315" s="20" t="e">
        <f t="shared" si="75"/>
        <v>#N/A</v>
      </c>
      <c r="M315" s="20" t="e">
        <f t="shared" ref="M315:M317" si="76">(K315-L315)/L315*100</f>
        <v>#N/A</v>
      </c>
      <c r="N315" s="123">
        <f>D315/D393*100</f>
        <v>0.37282577172007647</v>
      </c>
    </row>
    <row r="316" spans="1:14" ht="14.25" thickTop="1">
      <c r="A316" s="244" t="s">
        <v>40</v>
      </c>
      <c r="B316" s="168" t="s">
        <v>19</v>
      </c>
      <c r="C316" s="35">
        <v>77.541214999999994</v>
      </c>
      <c r="D316" s="35">
        <v>77.541214999999994</v>
      </c>
      <c r="E316" s="35">
        <v>142.33079599999999</v>
      </c>
      <c r="F316" s="42">
        <f>(D316-E316)/E316*100</f>
        <v>-45.520423422630195</v>
      </c>
      <c r="G316" s="35">
        <v>614</v>
      </c>
      <c r="H316" s="35">
        <v>44702.793080000003</v>
      </c>
      <c r="I316" s="37">
        <v>82</v>
      </c>
      <c r="J316" s="35">
        <v>21.36</v>
      </c>
      <c r="K316" s="35">
        <v>21.36</v>
      </c>
      <c r="L316" s="35">
        <v>22.11</v>
      </c>
      <c r="M316" s="39">
        <f t="shared" si="76"/>
        <v>-3.3921302578018993</v>
      </c>
      <c r="N316" s="122">
        <f>D316/D381*100</f>
        <v>9.6695340376312533</v>
      </c>
    </row>
    <row r="317" spans="1:14">
      <c r="A317" s="244"/>
      <c r="B317" s="168" t="s">
        <v>20</v>
      </c>
      <c r="C317" s="35">
        <v>22.595303999999999</v>
      </c>
      <c r="D317" s="35">
        <v>22.595303999999999</v>
      </c>
      <c r="E317" s="35">
        <v>22.913512000000001</v>
      </c>
      <c r="F317" s="39">
        <f>(D317-E317)/E317*100</f>
        <v>-1.3887351707586424</v>
      </c>
      <c r="G317" s="35">
        <v>266</v>
      </c>
      <c r="H317" s="35">
        <v>5327.8</v>
      </c>
      <c r="I317" s="37">
        <v>36</v>
      </c>
      <c r="J317" s="35">
        <v>7.92</v>
      </c>
      <c r="K317" s="35">
        <v>7.92</v>
      </c>
      <c r="L317" s="35">
        <v>2.17</v>
      </c>
      <c r="M317" s="39">
        <f t="shared" si="76"/>
        <v>264.97695852534565</v>
      </c>
      <c r="N317" s="122">
        <f>D317/D382*100</f>
        <v>13.109580016829236</v>
      </c>
    </row>
    <row r="318" spans="1:14">
      <c r="A318" s="244"/>
      <c r="B318" s="168" t="s">
        <v>21</v>
      </c>
      <c r="C318" s="35">
        <v>3.0660370000000001</v>
      </c>
      <c r="D318" s="35">
        <v>3.0660370000000001</v>
      </c>
      <c r="E318" s="35">
        <v>6.3773580000000001</v>
      </c>
      <c r="F318" s="39">
        <f>(D318-E318)/E318*100</f>
        <v>-51.923084763314208</v>
      </c>
      <c r="G318" s="35">
        <v>13</v>
      </c>
      <c r="H318" s="35">
        <v>13000</v>
      </c>
      <c r="I318" s="37"/>
      <c r="J318" s="35"/>
      <c r="K318" s="35"/>
      <c r="L318" s="35"/>
      <c r="M318" s="39"/>
      <c r="N318" s="122">
        <f>D318/D383*100</f>
        <v>0.57736727229948603</v>
      </c>
    </row>
    <row r="319" spans="1:14">
      <c r="A319" s="244"/>
      <c r="B319" s="168" t="s">
        <v>22</v>
      </c>
      <c r="C319" s="35">
        <v>6.1558320000000002</v>
      </c>
      <c r="D319" s="35">
        <v>6.1558320000000002</v>
      </c>
      <c r="E319" s="35">
        <v>1.714229</v>
      </c>
      <c r="F319" s="39">
        <f>(D319-E319)/E319*100</f>
        <v>259.10208029382306</v>
      </c>
      <c r="G319" s="35">
        <v>96</v>
      </c>
      <c r="H319" s="35">
        <v>6919.36</v>
      </c>
      <c r="I319" s="37">
        <v>6</v>
      </c>
      <c r="J319" s="35">
        <v>1.1200000000000001</v>
      </c>
      <c r="K319" s="35">
        <v>1.1200000000000001</v>
      </c>
      <c r="L319" s="35">
        <v>0.05</v>
      </c>
      <c r="M319" s="39">
        <f>(K319-L319)/L319*100</f>
        <v>2140</v>
      </c>
      <c r="N319" s="122">
        <f>D319/D384*100</f>
        <v>34.254053938252547</v>
      </c>
    </row>
    <row r="320" spans="1:14">
      <c r="A320" s="244"/>
      <c r="B320" s="168" t="s">
        <v>23</v>
      </c>
      <c r="C320" s="35">
        <v>0.56603999999999999</v>
      </c>
      <c r="D320" s="35">
        <v>0.56603999999999999</v>
      </c>
      <c r="E320" s="35"/>
      <c r="F320" s="39"/>
      <c r="G320" s="35">
        <v>5</v>
      </c>
      <c r="H320" s="35">
        <v>5000.6000000000004</v>
      </c>
      <c r="I320" s="37"/>
      <c r="J320" s="35"/>
      <c r="K320" s="35"/>
      <c r="L320" s="35"/>
      <c r="M320" s="39"/>
      <c r="N320" s="122"/>
    </row>
    <row r="321" spans="1:14">
      <c r="A321" s="244"/>
      <c r="B321" s="168" t="s">
        <v>24</v>
      </c>
      <c r="C321" s="35">
        <v>6.6039999999999996E-3</v>
      </c>
      <c r="D321" s="35">
        <v>6.6039999999999996E-3</v>
      </c>
      <c r="E321" s="35">
        <v>0.57613899999999996</v>
      </c>
      <c r="F321" s="39">
        <f>(D321-E321)/E321*100</f>
        <v>-98.853748834916573</v>
      </c>
      <c r="G321" s="35">
        <v>2</v>
      </c>
      <c r="H321" s="35">
        <v>40</v>
      </c>
      <c r="I321" s="37"/>
      <c r="J321" s="35"/>
      <c r="K321" s="35"/>
      <c r="L321" s="35"/>
      <c r="M321" s="39"/>
      <c r="N321" s="122">
        <f>D321/D386*100</f>
        <v>8.6318162184376521E-3</v>
      </c>
    </row>
    <row r="322" spans="1:14">
      <c r="A322" s="244"/>
      <c r="B322" s="168" t="s">
        <v>25</v>
      </c>
      <c r="C322" s="35">
        <v>16.524000000000001</v>
      </c>
      <c r="D322" s="35">
        <v>16.524000000000001</v>
      </c>
      <c r="E322" s="35"/>
      <c r="F322" s="39"/>
      <c r="G322" s="35">
        <v>2</v>
      </c>
      <c r="H322" s="35">
        <v>826.2</v>
      </c>
      <c r="I322" s="37"/>
      <c r="J322" s="35"/>
      <c r="K322" s="35"/>
      <c r="L322" s="35"/>
      <c r="M322" s="39"/>
      <c r="N322" s="122">
        <f>D322/D387*100</f>
        <v>4.5577966346668379</v>
      </c>
    </row>
    <row r="323" spans="1:14">
      <c r="A323" s="244"/>
      <c r="B323" s="168" t="s">
        <v>26</v>
      </c>
      <c r="C323" s="35">
        <v>12.92379</v>
      </c>
      <c r="D323" s="35">
        <v>12.92379</v>
      </c>
      <c r="E323" s="35">
        <v>1.9910619999999999</v>
      </c>
      <c r="F323" s="39">
        <f>(D323-E323)/E323*100</f>
        <v>549.09028448134723</v>
      </c>
      <c r="G323" s="35">
        <v>389</v>
      </c>
      <c r="H323" s="35">
        <v>24251</v>
      </c>
      <c r="I323" s="37">
        <v>3</v>
      </c>
      <c r="J323" s="35">
        <v>0.71</v>
      </c>
      <c r="K323" s="35">
        <v>0.71</v>
      </c>
      <c r="L323" s="35">
        <v>50</v>
      </c>
      <c r="M323" s="39">
        <f>(K323-L323)/L323*100</f>
        <v>-98.58</v>
      </c>
      <c r="N323" s="122">
        <f>D323/D388*100</f>
        <v>4.5438845331096847</v>
      </c>
    </row>
    <row r="324" spans="1:14">
      <c r="A324" s="244"/>
      <c r="B324" s="168" t="s">
        <v>27</v>
      </c>
      <c r="C324" s="35">
        <v>1.5315000000000001</v>
      </c>
      <c r="D324" s="35">
        <v>1.5315000000000001</v>
      </c>
      <c r="E324" s="37">
        <v>0.44652999999999998</v>
      </c>
      <c r="F324" s="39">
        <f>(D324-E324)/E324*100</f>
        <v>242.97807538127344</v>
      </c>
      <c r="G324" s="35">
        <v>13</v>
      </c>
      <c r="H324" s="35">
        <v>8133</v>
      </c>
      <c r="I324" s="37"/>
      <c r="J324" s="37"/>
      <c r="K324" s="37"/>
      <c r="L324" s="37"/>
      <c r="M324" s="39"/>
      <c r="N324" s="122">
        <f>D324/D389*100</f>
        <v>100</v>
      </c>
    </row>
    <row r="325" spans="1:14">
      <c r="A325" s="244"/>
      <c r="B325" s="18" t="s">
        <v>28</v>
      </c>
      <c r="C325" s="35"/>
      <c r="D325" s="35"/>
      <c r="E325" s="35"/>
      <c r="F325" s="39"/>
      <c r="G325" s="35"/>
      <c r="H325" s="35"/>
      <c r="I325" s="35"/>
      <c r="J325" s="35"/>
      <c r="K325" s="35"/>
      <c r="L325" s="35"/>
      <c r="M325" s="39"/>
      <c r="N325" s="122"/>
    </row>
    <row r="326" spans="1:14">
      <c r="A326" s="244"/>
      <c r="B326" s="18" t="s">
        <v>29</v>
      </c>
      <c r="C326" s="39"/>
      <c r="D326" s="39"/>
      <c r="E326" s="39"/>
      <c r="F326" s="39"/>
      <c r="G326" s="35"/>
      <c r="H326" s="35"/>
      <c r="I326" s="35"/>
      <c r="J326" s="35"/>
      <c r="K326" s="35"/>
      <c r="L326" s="35"/>
      <c r="M326" s="39"/>
      <c r="N326" s="122"/>
    </row>
    <row r="327" spans="1:14">
      <c r="A327" s="244"/>
      <c r="B327" s="18" t="s">
        <v>30</v>
      </c>
      <c r="C327" s="39"/>
      <c r="E327" s="39"/>
      <c r="F327" s="39"/>
      <c r="G327" s="39"/>
      <c r="H327" s="39"/>
      <c r="I327" s="39"/>
      <c r="J327" s="39"/>
      <c r="K327" s="39"/>
      <c r="L327" s="39"/>
      <c r="M327" s="39"/>
      <c r="N327" s="122"/>
    </row>
    <row r="328" spans="1:14" ht="14.25" thickBot="1">
      <c r="A328" s="245"/>
      <c r="B328" s="19" t="s">
        <v>31</v>
      </c>
      <c r="C328" s="20">
        <f t="shared" ref="C328:L328" si="77">C316+C318+C319+C320+C321+C322+C323+C324</f>
        <v>118.31501799999998</v>
      </c>
      <c r="D328" s="20">
        <f t="shared" si="77"/>
        <v>118.31501799999998</v>
      </c>
      <c r="E328" s="20">
        <f t="shared" si="77"/>
        <v>153.43611399999998</v>
      </c>
      <c r="F328" s="20">
        <f>(D328-E328)/E328*100</f>
        <v>-22.889719430720202</v>
      </c>
      <c r="G328" s="20">
        <f t="shared" si="77"/>
        <v>1134</v>
      </c>
      <c r="H328" s="20">
        <f t="shared" si="77"/>
        <v>102872.95308000001</v>
      </c>
      <c r="I328" s="20">
        <f t="shared" si="77"/>
        <v>91</v>
      </c>
      <c r="J328" s="20">
        <f t="shared" si="77"/>
        <v>23.19</v>
      </c>
      <c r="K328" s="20">
        <f t="shared" si="77"/>
        <v>23.19</v>
      </c>
      <c r="L328" s="20">
        <f t="shared" si="77"/>
        <v>72.16</v>
      </c>
      <c r="M328" s="20">
        <f t="shared" ref="M328:M330" si="78">(K328-L328)/L328*100</f>
        <v>-67.863082039911305</v>
      </c>
      <c r="N328" s="123">
        <f>D328/D393*100</f>
        <v>5.6818403346028754</v>
      </c>
    </row>
    <row r="329" spans="1:14" ht="14.25" thickTop="1">
      <c r="A329" s="244" t="s">
        <v>41</v>
      </c>
      <c r="B329" s="168" t="s">
        <v>19</v>
      </c>
      <c r="C329" s="85">
        <v>20.34</v>
      </c>
      <c r="D329" s="118">
        <v>20.34</v>
      </c>
      <c r="E329" s="118">
        <v>17.309999999999999</v>
      </c>
      <c r="F329" s="124">
        <f>(D329-E329)/E329*100</f>
        <v>17.504332755632589</v>
      </c>
      <c r="G329" s="86">
        <v>158</v>
      </c>
      <c r="H329" s="86">
        <v>11175.7</v>
      </c>
      <c r="I329" s="86">
        <v>58</v>
      </c>
      <c r="J329" s="86">
        <v>14.16</v>
      </c>
      <c r="K329" s="119">
        <v>14.16</v>
      </c>
      <c r="L329" s="119">
        <v>1.6</v>
      </c>
      <c r="M329" s="42">
        <f t="shared" si="78"/>
        <v>785</v>
      </c>
      <c r="N329" s="122">
        <f>D329/D381*100</f>
        <v>2.5364359112172763</v>
      </c>
    </row>
    <row r="330" spans="1:14">
      <c r="A330" s="244"/>
      <c r="B330" s="168" t="s">
        <v>20</v>
      </c>
      <c r="C330" s="86">
        <v>4.8</v>
      </c>
      <c r="D330" s="119">
        <v>4.8</v>
      </c>
      <c r="E330" s="119">
        <v>7.13</v>
      </c>
      <c r="F330" s="130">
        <f>(D330-E330)/E330*100</f>
        <v>-32.678821879382895</v>
      </c>
      <c r="G330" s="86">
        <v>61</v>
      </c>
      <c r="H330" s="86">
        <v>1220</v>
      </c>
      <c r="I330" s="86">
        <v>10</v>
      </c>
      <c r="J330" s="86">
        <v>0.92</v>
      </c>
      <c r="K330" s="119">
        <v>0.92</v>
      </c>
      <c r="L330" s="119">
        <v>0.83</v>
      </c>
      <c r="M330" s="39">
        <f t="shared" si="78"/>
        <v>10.843373493975914</v>
      </c>
      <c r="N330" s="122">
        <f>D330/D382*100</f>
        <v>2.7849142494732684</v>
      </c>
    </row>
    <row r="331" spans="1:14">
      <c r="A331" s="244"/>
      <c r="B331" s="168" t="s">
        <v>21</v>
      </c>
      <c r="C331" s="86"/>
      <c r="D331" s="119"/>
      <c r="E331" s="119"/>
      <c r="F331" s="39"/>
      <c r="G331" s="86"/>
      <c r="H331" s="86"/>
      <c r="I331" s="86"/>
      <c r="J331" s="86"/>
      <c r="K331" s="86"/>
      <c r="L331" s="119"/>
      <c r="M331" s="39"/>
      <c r="N331" s="122"/>
    </row>
    <row r="332" spans="1:14">
      <c r="A332" s="244"/>
      <c r="B332" s="168" t="s">
        <v>22</v>
      </c>
      <c r="C332" s="86"/>
      <c r="D332" s="119"/>
      <c r="E332" s="119"/>
      <c r="F332" s="39"/>
      <c r="G332" s="86"/>
      <c r="H332" s="86"/>
      <c r="I332" s="86"/>
      <c r="J332" s="86"/>
      <c r="K332" s="86"/>
      <c r="L332" s="119"/>
      <c r="M332" s="39"/>
      <c r="N332" s="122"/>
    </row>
    <row r="333" spans="1:14">
      <c r="A333" s="244"/>
      <c r="B333" s="168" t="s">
        <v>23</v>
      </c>
      <c r="C333" s="86"/>
      <c r="D333" s="119"/>
      <c r="E333" s="119"/>
      <c r="F333" s="39"/>
      <c r="G333" s="86"/>
      <c r="H333" s="86"/>
      <c r="I333" s="86"/>
      <c r="J333" s="86"/>
      <c r="K333" s="86"/>
      <c r="L333" s="119"/>
      <c r="M333" s="39"/>
      <c r="N333" s="122"/>
    </row>
    <row r="334" spans="1:14">
      <c r="A334" s="244"/>
      <c r="B334" s="168" t="s">
        <v>24</v>
      </c>
      <c r="C334" s="86"/>
      <c r="D334" s="119"/>
      <c r="E334" s="119"/>
      <c r="F334" s="130" t="e">
        <f>(D334-E334)/E334*100</f>
        <v>#DIV/0!</v>
      </c>
      <c r="G334" s="86"/>
      <c r="H334" s="86"/>
      <c r="I334" s="86"/>
      <c r="J334" s="86"/>
      <c r="K334" s="86"/>
      <c r="L334" s="119"/>
      <c r="M334" s="39" t="e">
        <f>(K334-L334)/L334*100</f>
        <v>#DIV/0!</v>
      </c>
      <c r="N334" s="122">
        <f>D334/D386*100</f>
        <v>0</v>
      </c>
    </row>
    <row r="335" spans="1:14">
      <c r="A335" s="244"/>
      <c r="B335" s="168" t="s">
        <v>25</v>
      </c>
      <c r="C335" s="86"/>
      <c r="D335" s="119"/>
      <c r="E335" s="119"/>
      <c r="F335" s="39"/>
      <c r="G335" s="86"/>
      <c r="H335" s="86"/>
      <c r="I335" s="88"/>
      <c r="J335" s="88"/>
      <c r="K335" s="88"/>
      <c r="L335" s="153"/>
      <c r="M335" s="39"/>
      <c r="N335" s="122"/>
    </row>
    <row r="336" spans="1:14">
      <c r="A336" s="244"/>
      <c r="B336" s="168" t="s">
        <v>26</v>
      </c>
      <c r="C336" s="86"/>
      <c r="D336" s="119"/>
      <c r="E336" s="119">
        <v>3.5999999999999997E-2</v>
      </c>
      <c r="F336" s="130">
        <f>(D336-E336)/E336*100</f>
        <v>-100</v>
      </c>
      <c r="G336" s="86"/>
      <c r="H336" s="86"/>
      <c r="I336" s="86"/>
      <c r="J336" s="86"/>
      <c r="K336" s="119"/>
      <c r="L336" s="119">
        <v>0.3</v>
      </c>
      <c r="M336" s="39">
        <f>(K336-L336)/L336*100</f>
        <v>-100</v>
      </c>
      <c r="N336" s="122">
        <f>D336/D388*100</f>
        <v>0</v>
      </c>
    </row>
    <row r="337" spans="1:14">
      <c r="A337" s="244"/>
      <c r="B337" s="168" t="s">
        <v>27</v>
      </c>
      <c r="C337" s="86"/>
      <c r="D337" s="119"/>
      <c r="E337" s="119"/>
      <c r="F337" s="39"/>
      <c r="G337" s="86"/>
      <c r="H337" s="86"/>
      <c r="I337" s="86"/>
      <c r="J337" s="86"/>
      <c r="K337" s="86"/>
      <c r="L337" s="119"/>
      <c r="M337" s="39"/>
      <c r="N337" s="122"/>
    </row>
    <row r="338" spans="1:14">
      <c r="A338" s="244"/>
      <c r="B338" s="18" t="s">
        <v>28</v>
      </c>
      <c r="C338" s="86"/>
      <c r="D338" s="119"/>
      <c r="E338" s="119"/>
      <c r="F338" s="39"/>
      <c r="G338" s="86"/>
      <c r="H338" s="86"/>
      <c r="I338" s="89"/>
      <c r="J338" s="89"/>
      <c r="K338" s="89"/>
      <c r="L338" s="145"/>
      <c r="M338" s="39"/>
      <c r="N338" s="122"/>
    </row>
    <row r="339" spans="1:14">
      <c r="A339" s="244"/>
      <c r="B339" s="18" t="s">
        <v>29</v>
      </c>
      <c r="C339" s="86"/>
      <c r="D339" s="119"/>
      <c r="E339" s="119"/>
      <c r="F339" s="39"/>
      <c r="G339" s="86"/>
      <c r="H339" s="86"/>
      <c r="I339" s="89"/>
      <c r="J339" s="89"/>
      <c r="K339" s="89"/>
      <c r="L339" s="145"/>
      <c r="M339" s="39"/>
      <c r="N339" s="122"/>
    </row>
    <row r="340" spans="1:14">
      <c r="A340" s="244"/>
      <c r="B340" s="18" t="s">
        <v>30</v>
      </c>
      <c r="C340" s="86"/>
      <c r="D340" s="119"/>
      <c r="E340" s="119"/>
      <c r="F340" s="39"/>
      <c r="G340" s="86"/>
      <c r="H340" s="86"/>
      <c r="I340" s="89"/>
      <c r="J340" s="89"/>
      <c r="K340" s="89"/>
      <c r="L340" s="145"/>
      <c r="M340" s="39"/>
      <c r="N340" s="122"/>
    </row>
    <row r="341" spans="1:14" ht="14.25" thickBot="1">
      <c r="A341" s="245"/>
      <c r="B341" s="19" t="s">
        <v>31</v>
      </c>
      <c r="C341" s="20">
        <f t="shared" ref="C341:L341" si="79">C329+C331+C332+C333+C334+C335+C336+C337</f>
        <v>20.34</v>
      </c>
      <c r="D341" s="20">
        <f t="shared" si="79"/>
        <v>20.34</v>
      </c>
      <c r="E341" s="20">
        <f t="shared" si="79"/>
        <v>17.346</v>
      </c>
      <c r="F341" s="20">
        <f>(D341-E341)/E341*100</f>
        <v>17.260463507436871</v>
      </c>
      <c r="G341" s="20">
        <f t="shared" si="79"/>
        <v>158</v>
      </c>
      <c r="H341" s="20">
        <f t="shared" si="79"/>
        <v>11175.7</v>
      </c>
      <c r="I341" s="20">
        <f t="shared" si="79"/>
        <v>58</v>
      </c>
      <c r="J341" s="20">
        <f t="shared" si="79"/>
        <v>14.16</v>
      </c>
      <c r="K341" s="20">
        <f t="shared" si="79"/>
        <v>14.16</v>
      </c>
      <c r="L341" s="20">
        <f t="shared" si="79"/>
        <v>1.9000000000000001</v>
      </c>
      <c r="M341" s="20">
        <f t="shared" ref="M341:M343" si="80">(K341-L341)/L341*100</f>
        <v>645.26315789473676</v>
      </c>
      <c r="N341" s="123">
        <f>D341/D393*100</f>
        <v>0.97678751488524052</v>
      </c>
    </row>
    <row r="342" spans="1:14" ht="14.25" thickTop="1">
      <c r="A342" s="236" t="s">
        <v>67</v>
      </c>
      <c r="B342" s="22" t="s">
        <v>19</v>
      </c>
      <c r="C342" s="40">
        <v>28.671844</v>
      </c>
      <c r="D342" s="40">
        <v>28.671844</v>
      </c>
      <c r="E342" s="40">
        <v>36.340954000000004</v>
      </c>
      <c r="F342" s="124">
        <f>(D342-E342)/E342*100</f>
        <v>-21.103215947495496</v>
      </c>
      <c r="G342" s="39">
        <v>269</v>
      </c>
      <c r="H342" s="39">
        <v>18553.579300000001</v>
      </c>
      <c r="I342" s="39">
        <v>33</v>
      </c>
      <c r="J342" s="42">
        <v>52.656004000000003</v>
      </c>
      <c r="K342" s="39">
        <v>52.656004000000003</v>
      </c>
      <c r="L342" s="39">
        <v>39.855871</v>
      </c>
      <c r="M342" s="124">
        <f t="shared" si="80"/>
        <v>32.116053868199245</v>
      </c>
      <c r="N342" s="125">
        <f>D342/D381*100</f>
        <v>3.5754323875329201</v>
      </c>
    </row>
    <row r="343" spans="1:14">
      <c r="A343" s="244"/>
      <c r="B343" s="168" t="s">
        <v>20</v>
      </c>
      <c r="C343" s="40">
        <v>9.9847260000000002</v>
      </c>
      <c r="D343" s="40">
        <v>9.9847260000000002</v>
      </c>
      <c r="E343" s="39">
        <v>11.639256</v>
      </c>
      <c r="F343" s="39">
        <f>(D343-E343)/E343*100</f>
        <v>-14.215083850720351</v>
      </c>
      <c r="G343" s="39">
        <v>128</v>
      </c>
      <c r="H343" s="39">
        <v>2560</v>
      </c>
      <c r="I343" s="39">
        <v>17</v>
      </c>
      <c r="J343" s="42">
        <v>41.222727999999996</v>
      </c>
      <c r="K343" s="39">
        <v>41.222727999999996</v>
      </c>
      <c r="L343" s="39">
        <v>19.609145000000002</v>
      </c>
      <c r="M343" s="39">
        <f t="shared" si="80"/>
        <v>110.22195511329022</v>
      </c>
      <c r="N343" s="122">
        <f>D343/D382*100</f>
        <v>5.7930428571846315</v>
      </c>
    </row>
    <row r="344" spans="1:14">
      <c r="A344" s="244"/>
      <c r="B344" s="168" t="s">
        <v>21</v>
      </c>
      <c r="C344" s="40">
        <v>0</v>
      </c>
      <c r="D344" s="40">
        <v>0</v>
      </c>
      <c r="E344" s="39">
        <v>0</v>
      </c>
      <c r="F344" s="39" t="e">
        <f>(D344-E344)/E344*100</f>
        <v>#DIV/0!</v>
      </c>
      <c r="G344" s="39">
        <v>0</v>
      </c>
      <c r="H344" s="39">
        <v>0</v>
      </c>
      <c r="I344" s="39">
        <v>0</v>
      </c>
      <c r="J344" s="42">
        <v>0</v>
      </c>
      <c r="K344" s="39">
        <v>0</v>
      </c>
      <c r="L344" s="39">
        <v>0</v>
      </c>
      <c r="M344" s="39"/>
      <c r="N344" s="122">
        <f>D344/D383*100</f>
        <v>0</v>
      </c>
    </row>
    <row r="345" spans="1:14">
      <c r="A345" s="244"/>
      <c r="B345" s="168" t="s">
        <v>22</v>
      </c>
      <c r="C345" s="40">
        <v>0</v>
      </c>
      <c r="D345" s="40">
        <v>0</v>
      </c>
      <c r="E345" s="39">
        <v>9.4339999999999997E-3</v>
      </c>
      <c r="F345" s="39">
        <f>(D345-E345)/E345*100</f>
        <v>-100</v>
      </c>
      <c r="G345" s="39">
        <v>0</v>
      </c>
      <c r="H345" s="39">
        <v>0</v>
      </c>
      <c r="I345" s="39">
        <v>1</v>
      </c>
      <c r="J345" s="42">
        <v>0</v>
      </c>
      <c r="K345" s="39">
        <v>0</v>
      </c>
      <c r="L345" s="39">
        <v>0</v>
      </c>
      <c r="M345" s="39"/>
      <c r="N345" s="122">
        <f>D345/D384*100</f>
        <v>0</v>
      </c>
    </row>
    <row r="346" spans="1:14">
      <c r="A346" s="244"/>
      <c r="B346" s="168" t="s">
        <v>23</v>
      </c>
      <c r="C346" s="40">
        <v>0</v>
      </c>
      <c r="D346" s="40">
        <v>0</v>
      </c>
      <c r="E346" s="39">
        <v>0</v>
      </c>
      <c r="F346" s="39"/>
      <c r="G346" s="39">
        <v>0</v>
      </c>
      <c r="H346" s="39">
        <v>0</v>
      </c>
      <c r="I346" s="39">
        <v>0</v>
      </c>
      <c r="J346" s="42">
        <v>0</v>
      </c>
      <c r="K346" s="39">
        <v>0</v>
      </c>
      <c r="L346" s="39">
        <v>0</v>
      </c>
      <c r="M346" s="39"/>
      <c r="N346" s="122"/>
    </row>
    <row r="347" spans="1:14">
      <c r="A347" s="244"/>
      <c r="B347" s="168" t="s">
        <v>24</v>
      </c>
      <c r="C347" s="40">
        <v>12.158586</v>
      </c>
      <c r="D347" s="40">
        <v>12.158586</v>
      </c>
      <c r="E347" s="39">
        <v>0</v>
      </c>
      <c r="F347" s="39" t="e">
        <f>(D347-E347)/E347*100</f>
        <v>#DIV/0!</v>
      </c>
      <c r="G347" s="39">
        <v>11</v>
      </c>
      <c r="H347" s="39">
        <v>11560</v>
      </c>
      <c r="I347" s="39">
        <v>0</v>
      </c>
      <c r="J347" s="42">
        <v>0</v>
      </c>
      <c r="K347" s="39">
        <v>0</v>
      </c>
      <c r="L347" s="39">
        <v>0</v>
      </c>
      <c r="M347" s="39"/>
      <c r="N347" s="122">
        <f>D347/D386*100</f>
        <v>15.891986648708203</v>
      </c>
    </row>
    <row r="348" spans="1:14">
      <c r="A348" s="244"/>
      <c r="B348" s="168" t="s">
        <v>25</v>
      </c>
      <c r="C348" s="40">
        <v>0</v>
      </c>
      <c r="D348" s="40">
        <v>0</v>
      </c>
      <c r="E348" s="41">
        <v>0</v>
      </c>
      <c r="F348" s="39"/>
      <c r="G348" s="39">
        <v>0</v>
      </c>
      <c r="H348" s="39">
        <v>0</v>
      </c>
      <c r="I348" s="39">
        <v>0</v>
      </c>
      <c r="J348" s="42">
        <v>0</v>
      </c>
      <c r="K348" s="39">
        <v>0</v>
      </c>
      <c r="L348" s="41">
        <v>0</v>
      </c>
      <c r="M348" s="39"/>
      <c r="N348" s="122"/>
    </row>
    <row r="349" spans="1:14">
      <c r="A349" s="244"/>
      <c r="B349" s="168" t="s">
        <v>26</v>
      </c>
      <c r="C349" s="40">
        <v>1.890104</v>
      </c>
      <c r="D349" s="40">
        <v>1.890104</v>
      </c>
      <c r="E349" s="39">
        <v>1.213473</v>
      </c>
      <c r="F349" s="39">
        <f>(D349-E349)/E349*100</f>
        <v>55.759872695972632</v>
      </c>
      <c r="G349" s="39">
        <v>61</v>
      </c>
      <c r="H349" s="39">
        <v>12653.6</v>
      </c>
      <c r="I349" s="39">
        <v>6</v>
      </c>
      <c r="J349" s="42">
        <v>6.3894729999999997</v>
      </c>
      <c r="K349" s="39">
        <v>6.3894729999999997</v>
      </c>
      <c r="L349" s="39">
        <v>0.16752800000000001</v>
      </c>
      <c r="M349" s="39">
        <f>(K349-L349)/L349*100</f>
        <v>3713.9731865717968</v>
      </c>
      <c r="N349" s="122">
        <f>D349/D388*100</f>
        <v>0.66454301188496145</v>
      </c>
    </row>
    <row r="350" spans="1:14">
      <c r="A350" s="244"/>
      <c r="B350" s="168" t="s">
        <v>27</v>
      </c>
      <c r="C350" s="40">
        <v>0</v>
      </c>
      <c r="D350" s="40">
        <v>0</v>
      </c>
      <c r="E350" s="39">
        <v>0</v>
      </c>
      <c r="F350" s="39" t="e">
        <f>(D350-E350)/E350*100</f>
        <v>#DIV/0!</v>
      </c>
      <c r="G350" s="39">
        <v>0</v>
      </c>
      <c r="H350" s="39">
        <v>0</v>
      </c>
      <c r="I350" s="39">
        <v>0</v>
      </c>
      <c r="J350" s="42">
        <v>0</v>
      </c>
      <c r="K350" s="39">
        <v>0</v>
      </c>
      <c r="L350" s="39">
        <v>0</v>
      </c>
      <c r="M350" s="39"/>
      <c r="N350" s="122">
        <f>D350/D389*100</f>
        <v>0</v>
      </c>
    </row>
    <row r="351" spans="1:14">
      <c r="A351" s="244"/>
      <c r="B351" s="18" t="s">
        <v>28</v>
      </c>
      <c r="C351" s="40">
        <v>0</v>
      </c>
      <c r="D351" s="40">
        <v>0</v>
      </c>
      <c r="E351" s="42">
        <v>0</v>
      </c>
      <c r="F351" s="39"/>
      <c r="G351" s="39">
        <v>0</v>
      </c>
      <c r="H351" s="39">
        <v>0</v>
      </c>
      <c r="I351" s="39">
        <v>0</v>
      </c>
      <c r="J351" s="42">
        <v>0</v>
      </c>
      <c r="K351" s="39">
        <v>0</v>
      </c>
      <c r="L351" s="42">
        <v>0</v>
      </c>
      <c r="M351" s="39"/>
      <c r="N351" s="122"/>
    </row>
    <row r="352" spans="1:14">
      <c r="A352" s="244"/>
      <c r="B352" s="18" t="s">
        <v>29</v>
      </c>
      <c r="C352" s="40">
        <v>0</v>
      </c>
      <c r="D352" s="40"/>
      <c r="E352" s="42">
        <v>0</v>
      </c>
      <c r="F352" s="39"/>
      <c r="G352" s="39">
        <v>0</v>
      </c>
      <c r="H352" s="39">
        <v>0</v>
      </c>
      <c r="I352" s="39">
        <v>0</v>
      </c>
      <c r="J352" s="42">
        <v>0</v>
      </c>
      <c r="K352" s="39">
        <v>0</v>
      </c>
      <c r="L352" s="42">
        <v>0</v>
      </c>
      <c r="M352" s="39"/>
      <c r="N352" s="122"/>
    </row>
    <row r="353" spans="1:14">
      <c r="A353" s="244"/>
      <c r="B353" s="18" t="s">
        <v>30</v>
      </c>
      <c r="C353" s="40">
        <v>0</v>
      </c>
      <c r="D353" s="40">
        <v>0</v>
      </c>
      <c r="E353" s="42">
        <v>0</v>
      </c>
      <c r="F353" s="39"/>
      <c r="G353" s="39">
        <v>0</v>
      </c>
      <c r="H353" s="39">
        <v>0</v>
      </c>
      <c r="I353" s="39">
        <v>0</v>
      </c>
      <c r="J353" s="42">
        <v>0</v>
      </c>
      <c r="K353" s="39">
        <v>0</v>
      </c>
      <c r="L353" s="42">
        <v>0</v>
      </c>
      <c r="M353" s="39"/>
      <c r="N353" s="122"/>
    </row>
    <row r="354" spans="1:14" ht="14.25" thickBot="1">
      <c r="A354" s="245"/>
      <c r="B354" s="19" t="s">
        <v>31</v>
      </c>
      <c r="C354" s="20">
        <f t="shared" ref="C354:L354" si="81">C342+C344+C345+C346+C347+C348+C349+C350</f>
        <v>42.720534000000001</v>
      </c>
      <c r="D354" s="20">
        <f t="shared" si="81"/>
        <v>42.720534000000001</v>
      </c>
      <c r="E354" s="20">
        <f t="shared" si="81"/>
        <v>37.563861000000003</v>
      </c>
      <c r="F354" s="20">
        <f>(D354-E354)/E354*100</f>
        <v>13.727750190535518</v>
      </c>
      <c r="G354" s="20">
        <f t="shared" si="81"/>
        <v>341</v>
      </c>
      <c r="H354" s="20">
        <f t="shared" si="81"/>
        <v>42767.179300000003</v>
      </c>
      <c r="I354" s="20">
        <f t="shared" si="81"/>
        <v>40</v>
      </c>
      <c r="J354" s="20">
        <f t="shared" si="81"/>
        <v>59.045477000000005</v>
      </c>
      <c r="K354" s="20">
        <f t="shared" si="81"/>
        <v>59.045477000000005</v>
      </c>
      <c r="L354" s="20">
        <f t="shared" si="81"/>
        <v>40.023398999999998</v>
      </c>
      <c r="M354" s="20">
        <f t="shared" ref="M354:M356" si="82">(K354-L354)/L354*100</f>
        <v>47.527392663476704</v>
      </c>
      <c r="N354" s="123">
        <f>D354/D393*100</f>
        <v>2.05156756344299</v>
      </c>
    </row>
    <row r="355" spans="1:14" ht="15" thickTop="1" thickBot="1">
      <c r="A355" s="236" t="s">
        <v>43</v>
      </c>
      <c r="B355" s="22" t="s">
        <v>19</v>
      </c>
      <c r="C355" s="108">
        <v>5.56</v>
      </c>
      <c r="D355" s="108">
        <v>5.56</v>
      </c>
      <c r="E355" s="108">
        <v>5.12</v>
      </c>
      <c r="F355" s="124">
        <f>(D355-E355)/E355*100</f>
        <v>8.5937499999999911</v>
      </c>
      <c r="G355" s="109">
        <v>47</v>
      </c>
      <c r="H355" s="109">
        <v>5249</v>
      </c>
      <c r="I355" s="109">
        <v>4</v>
      </c>
      <c r="J355" s="109">
        <v>6.81</v>
      </c>
      <c r="K355" s="109">
        <v>6.81</v>
      </c>
      <c r="L355" s="109">
        <v>23.37</v>
      </c>
      <c r="M355" s="124">
        <f t="shared" si="82"/>
        <v>-70.86007702182286</v>
      </c>
      <c r="N355" s="125">
        <f>D355/D381*100</f>
        <v>0.6933423631449388</v>
      </c>
    </row>
    <row r="356" spans="1:14" ht="14.25" thickBot="1">
      <c r="A356" s="234"/>
      <c r="B356" s="168" t="s">
        <v>20</v>
      </c>
      <c r="C356" s="109">
        <v>0.08</v>
      </c>
      <c r="D356" s="109">
        <v>0.08</v>
      </c>
      <c r="E356" s="109">
        <v>0.8</v>
      </c>
      <c r="F356" s="39">
        <f>(D356-E356)/E356*100</f>
        <v>-90</v>
      </c>
      <c r="G356" s="109">
        <v>1</v>
      </c>
      <c r="H356" s="109">
        <v>20</v>
      </c>
      <c r="I356" s="109">
        <v>1</v>
      </c>
      <c r="J356" s="109">
        <v>0.21</v>
      </c>
      <c r="K356" s="109">
        <v>0.21</v>
      </c>
      <c r="L356" s="109">
        <v>18.14</v>
      </c>
      <c r="M356" s="39">
        <f t="shared" si="82"/>
        <v>-98.842337375964718</v>
      </c>
      <c r="N356" s="122">
        <f>D356/D382*100</f>
        <v>4.6415237491221145E-2</v>
      </c>
    </row>
    <row r="357" spans="1:14" ht="14.25" thickBot="1">
      <c r="A357" s="234"/>
      <c r="B357" s="168" t="s">
        <v>21</v>
      </c>
      <c r="C357" s="109"/>
      <c r="D357" s="109"/>
      <c r="E357" s="109"/>
      <c r="F357" s="39" t="e">
        <f>(D357-E357)/E357*100</f>
        <v>#DIV/0!</v>
      </c>
      <c r="G357" s="109"/>
      <c r="H357" s="109"/>
      <c r="I357" s="109"/>
      <c r="J357" s="109"/>
      <c r="K357" s="109"/>
      <c r="L357" s="109"/>
      <c r="M357" s="39"/>
      <c r="N357" s="122">
        <f>D357/D383*100</f>
        <v>0</v>
      </c>
    </row>
    <row r="358" spans="1:14" ht="14.25" thickBot="1">
      <c r="A358" s="234"/>
      <c r="B358" s="168" t="s">
        <v>22</v>
      </c>
      <c r="C358" s="109">
        <v>3.0000000000000001E-3</v>
      </c>
      <c r="D358" s="109">
        <v>3.0000000000000001E-3</v>
      </c>
      <c r="E358" s="109"/>
      <c r="F358" s="39" t="e">
        <f>(D358-E358)/E358*100</f>
        <v>#DIV/0!</v>
      </c>
      <c r="G358" s="109">
        <v>2</v>
      </c>
      <c r="H358" s="109">
        <v>27</v>
      </c>
      <c r="I358" s="109"/>
      <c r="J358" s="109"/>
      <c r="K358" s="109"/>
      <c r="L358" s="109"/>
      <c r="M358" s="39"/>
      <c r="N358" s="122">
        <f>D358/D384*100</f>
        <v>1.6693464313963999E-2</v>
      </c>
    </row>
    <row r="359" spans="1:14" ht="14.25" thickBot="1">
      <c r="A359" s="234"/>
      <c r="B359" s="168" t="s">
        <v>23</v>
      </c>
      <c r="C359" s="109"/>
      <c r="D359" s="109"/>
      <c r="E359" s="109"/>
      <c r="F359" s="39"/>
      <c r="G359" s="109"/>
      <c r="H359" s="109"/>
      <c r="I359" s="109"/>
      <c r="J359" s="109"/>
      <c r="K359" s="109"/>
      <c r="L359" s="109"/>
      <c r="M359" s="39"/>
      <c r="N359" s="122"/>
    </row>
    <row r="360" spans="1:14" ht="14.25" thickBot="1">
      <c r="A360" s="234"/>
      <c r="B360" s="168" t="s">
        <v>24</v>
      </c>
      <c r="C360" s="109"/>
      <c r="D360" s="109"/>
      <c r="E360" s="109">
        <v>0.19</v>
      </c>
      <c r="F360" s="39">
        <f>(D360-E360)/E360*100</f>
        <v>-100</v>
      </c>
      <c r="G360" s="109"/>
      <c r="H360" s="109"/>
      <c r="I360" s="109"/>
      <c r="J360" s="109"/>
      <c r="K360" s="109"/>
      <c r="L360" s="109">
        <v>0.21</v>
      </c>
      <c r="M360" s="39">
        <f>(K360-L360)/L360*100</f>
        <v>-100</v>
      </c>
      <c r="N360" s="122">
        <f>D360/D386*100</f>
        <v>0</v>
      </c>
    </row>
    <row r="361" spans="1:14" ht="14.25" thickBot="1">
      <c r="A361" s="234"/>
      <c r="B361" s="168" t="s">
        <v>25</v>
      </c>
      <c r="C361" s="109">
        <v>231</v>
      </c>
      <c r="D361" s="109">
        <v>231</v>
      </c>
      <c r="E361" s="109">
        <v>450.52</v>
      </c>
      <c r="F361" s="39">
        <f>(D361-E361)/E361*100</f>
        <v>-48.72591671845867</v>
      </c>
      <c r="G361" s="109">
        <v>3</v>
      </c>
      <c r="H361" s="109">
        <v>2310</v>
      </c>
      <c r="I361" s="109"/>
      <c r="J361" s="109"/>
      <c r="K361" s="109"/>
      <c r="L361" s="109">
        <v>0</v>
      </c>
      <c r="M361" s="39" t="e">
        <f>(K361-L361)/L361*100</f>
        <v>#DIV/0!</v>
      </c>
      <c r="N361" s="122">
        <f>D361/D387*100</f>
        <v>63.716474377150774</v>
      </c>
    </row>
    <row r="362" spans="1:14" ht="14.25" thickBot="1">
      <c r="A362" s="234"/>
      <c r="B362" s="168" t="s">
        <v>26</v>
      </c>
      <c r="C362" s="109">
        <v>0.01</v>
      </c>
      <c r="D362" s="109">
        <v>0.01</v>
      </c>
      <c r="E362" s="109"/>
      <c r="F362" s="39" t="e">
        <f>(D362-E362)/E362*100</f>
        <v>#DIV/0!</v>
      </c>
      <c r="G362" s="109">
        <v>1</v>
      </c>
      <c r="H362" s="109">
        <v>44.8</v>
      </c>
      <c r="I362" s="109"/>
      <c r="J362" s="109"/>
      <c r="K362" s="109"/>
      <c r="L362" s="109"/>
      <c r="M362" s="39" t="e">
        <f>(K362-L362)/L362*100</f>
        <v>#DIV/0!</v>
      </c>
      <c r="N362" s="122">
        <f>D362/D388*100</f>
        <v>3.5159071240786831E-3</v>
      </c>
    </row>
    <row r="363" spans="1:14" ht="14.25" thickBot="1">
      <c r="A363" s="234"/>
      <c r="B363" s="168" t="s">
        <v>27</v>
      </c>
      <c r="C363" s="109"/>
      <c r="D363" s="109"/>
      <c r="E363" s="109"/>
      <c r="F363" s="39" t="e">
        <f>(D363-E363)/E363*100</f>
        <v>#DIV/0!</v>
      </c>
      <c r="G363" s="109"/>
      <c r="H363" s="109"/>
      <c r="I363" s="109"/>
      <c r="J363" s="109"/>
      <c r="K363" s="109"/>
      <c r="L363" s="109">
        <v>3.67</v>
      </c>
      <c r="M363" s="39">
        <f>(K363-L363)/L363*100</f>
        <v>-100</v>
      </c>
      <c r="N363" s="122">
        <f>D363/D389*100</f>
        <v>0</v>
      </c>
    </row>
    <row r="364" spans="1:14" ht="14.25" thickBot="1">
      <c r="A364" s="234"/>
      <c r="B364" s="18" t="s">
        <v>28</v>
      </c>
      <c r="C364" s="17"/>
      <c r="D364" s="17"/>
      <c r="E364" s="17"/>
      <c r="F364" s="39"/>
      <c r="G364" s="17"/>
      <c r="H364" s="17"/>
      <c r="I364" s="17"/>
      <c r="J364" s="17"/>
      <c r="K364" s="17"/>
      <c r="L364" s="17"/>
      <c r="M364" s="39"/>
      <c r="N364" s="122"/>
    </row>
    <row r="365" spans="1:14" ht="14.25" thickBot="1">
      <c r="A365" s="234"/>
      <c r="B365" s="18" t="s">
        <v>29</v>
      </c>
      <c r="C365" s="42"/>
      <c r="D365" s="42"/>
      <c r="E365" s="42"/>
      <c r="F365" s="39"/>
      <c r="G365" s="42"/>
      <c r="H365" s="42"/>
      <c r="I365" s="42"/>
      <c r="J365" s="42"/>
      <c r="K365" s="42"/>
      <c r="L365" s="42"/>
      <c r="M365" s="39"/>
      <c r="N365" s="122"/>
    </row>
    <row r="366" spans="1:14" ht="14.25" thickBot="1">
      <c r="A366" s="234"/>
      <c r="B366" s="18" t="s">
        <v>30</v>
      </c>
      <c r="C366" s="42"/>
      <c r="D366" s="42"/>
      <c r="E366" s="42"/>
      <c r="F366" s="39"/>
      <c r="G366" s="42"/>
      <c r="H366" s="42"/>
      <c r="I366" s="42"/>
      <c r="J366" s="42"/>
      <c r="K366" s="42"/>
      <c r="L366" s="42"/>
      <c r="M366" s="39"/>
      <c r="N366" s="122"/>
    </row>
    <row r="367" spans="1:14" ht="14.25" thickBot="1">
      <c r="A367" s="235"/>
      <c r="B367" s="19" t="s">
        <v>31</v>
      </c>
      <c r="C367" s="20">
        <f t="shared" ref="C367:L367" si="83">C355+C357+C358+C359+C360+C361+C362+C363</f>
        <v>236.57299999999998</v>
      </c>
      <c r="D367" s="20">
        <f t="shared" si="83"/>
        <v>236.57299999999998</v>
      </c>
      <c r="E367" s="20">
        <f t="shared" si="83"/>
        <v>455.83</v>
      </c>
      <c r="F367" s="20">
        <f>(D367-E367)/E367*100</f>
        <v>-48.100607682688725</v>
      </c>
      <c r="G367" s="20">
        <f t="shared" si="83"/>
        <v>53</v>
      </c>
      <c r="H367" s="20">
        <f t="shared" si="83"/>
        <v>7630.8</v>
      </c>
      <c r="I367" s="20">
        <f t="shared" si="83"/>
        <v>4</v>
      </c>
      <c r="J367" s="20">
        <f t="shared" si="83"/>
        <v>6.81</v>
      </c>
      <c r="K367" s="20">
        <f t="shared" si="83"/>
        <v>6.81</v>
      </c>
      <c r="L367" s="20">
        <f t="shared" si="83"/>
        <v>27.25</v>
      </c>
      <c r="M367" s="20">
        <f>(K367-L367)/L367*100</f>
        <v>-75.009174311926614</v>
      </c>
      <c r="N367" s="123">
        <f>D367/D393*100</f>
        <v>11.360941630233331</v>
      </c>
    </row>
    <row r="368" spans="1:14" ht="14.25" thickTop="1">
      <c r="A368" s="246" t="s">
        <v>44</v>
      </c>
      <c r="B368" s="22" t="s">
        <v>19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127"/>
    </row>
    <row r="369" spans="1:14">
      <c r="A369" s="247"/>
      <c r="B369" s="168" t="s">
        <v>20</v>
      </c>
      <c r="C369" s="42"/>
      <c r="D369" s="42"/>
      <c r="E369" s="42"/>
      <c r="F369" s="39"/>
      <c r="G369" s="42"/>
      <c r="H369" s="42"/>
      <c r="I369" s="42"/>
      <c r="J369" s="42"/>
      <c r="K369" s="42"/>
      <c r="L369" s="42"/>
      <c r="M369" s="39"/>
      <c r="N369" s="127"/>
    </row>
    <row r="370" spans="1:14">
      <c r="A370" s="247"/>
      <c r="B370" s="168" t="s">
        <v>21</v>
      </c>
      <c r="C370" s="42"/>
      <c r="D370" s="42"/>
      <c r="E370" s="42"/>
      <c r="F370" s="39"/>
      <c r="G370" s="42"/>
      <c r="H370" s="42"/>
      <c r="I370" s="42"/>
      <c r="J370" s="42"/>
      <c r="K370" s="42"/>
      <c r="L370" s="42"/>
      <c r="M370" s="39"/>
      <c r="N370" s="127"/>
    </row>
    <row r="371" spans="1:14">
      <c r="A371" s="247"/>
      <c r="B371" s="168" t="s">
        <v>22</v>
      </c>
      <c r="C371" s="42"/>
      <c r="D371" s="42"/>
      <c r="E371" s="42"/>
      <c r="F371" s="39"/>
      <c r="G371" s="42"/>
      <c r="H371" s="42"/>
      <c r="I371" s="42"/>
      <c r="J371" s="42"/>
      <c r="K371" s="42"/>
      <c r="L371" s="42"/>
      <c r="M371" s="39"/>
      <c r="N371" s="127"/>
    </row>
    <row r="372" spans="1:14">
      <c r="A372" s="247"/>
      <c r="B372" s="168" t="s">
        <v>23</v>
      </c>
      <c r="C372" s="42"/>
      <c r="D372" s="42"/>
      <c r="E372" s="42"/>
      <c r="F372" s="39"/>
      <c r="G372" s="42"/>
      <c r="H372" s="42"/>
      <c r="I372" s="42"/>
      <c r="J372" s="42"/>
      <c r="K372" s="42"/>
      <c r="L372" s="42"/>
      <c r="M372" s="39"/>
      <c r="N372" s="127"/>
    </row>
    <row r="373" spans="1:14">
      <c r="A373" s="247"/>
      <c r="B373" s="168" t="s">
        <v>24</v>
      </c>
      <c r="C373" s="42"/>
      <c r="D373" s="42"/>
      <c r="E373" s="42"/>
      <c r="F373" s="39"/>
      <c r="G373" s="42"/>
      <c r="H373" s="42"/>
      <c r="I373" s="42"/>
      <c r="J373" s="42"/>
      <c r="K373" s="42"/>
      <c r="L373" s="42"/>
      <c r="M373" s="39"/>
      <c r="N373" s="127"/>
    </row>
    <row r="374" spans="1:14">
      <c r="A374" s="247"/>
      <c r="B374" s="168" t="s">
        <v>25</v>
      </c>
      <c r="C374" s="41"/>
      <c r="D374" s="41"/>
      <c r="E374" s="41"/>
      <c r="F374" s="39" t="e">
        <f>(D374-E374)/E374*100</f>
        <v>#DIV/0!</v>
      </c>
      <c r="G374" s="41"/>
      <c r="H374" s="41"/>
      <c r="I374" s="41"/>
      <c r="J374" s="41"/>
      <c r="K374" s="41"/>
      <c r="L374" s="41"/>
      <c r="M374" s="39" t="e">
        <f>(K374-L374)/L374*100</f>
        <v>#DIV/0!</v>
      </c>
      <c r="N374" s="127">
        <f>D374/D387*100</f>
        <v>0</v>
      </c>
    </row>
    <row r="375" spans="1:14">
      <c r="A375" s="247"/>
      <c r="B375" s="168" t="s">
        <v>26</v>
      </c>
      <c r="C375" s="42"/>
      <c r="D375" s="42"/>
      <c r="E375" s="42"/>
      <c r="F375" s="39"/>
      <c r="G375" s="42"/>
      <c r="H375" s="42"/>
      <c r="I375" s="42"/>
      <c r="J375" s="42"/>
      <c r="K375" s="42"/>
      <c r="L375" s="42"/>
      <c r="M375" s="39"/>
      <c r="N375" s="127"/>
    </row>
    <row r="376" spans="1:14">
      <c r="A376" s="247"/>
      <c r="B376" s="168" t="s">
        <v>27</v>
      </c>
      <c r="C376" s="42"/>
      <c r="D376" s="42"/>
      <c r="E376" s="42"/>
      <c r="F376" s="39"/>
      <c r="G376" s="42"/>
      <c r="H376" s="42"/>
      <c r="I376" s="42"/>
      <c r="J376" s="42"/>
      <c r="K376" s="42"/>
      <c r="L376" s="42"/>
      <c r="M376" s="39"/>
      <c r="N376" s="127"/>
    </row>
    <row r="377" spans="1:14">
      <c r="A377" s="247"/>
      <c r="B377" s="18" t="s">
        <v>28</v>
      </c>
      <c r="C377" s="42"/>
      <c r="D377" s="42"/>
      <c r="E377" s="42"/>
      <c r="F377" s="39"/>
      <c r="G377" s="42"/>
      <c r="H377" s="42"/>
      <c r="I377" s="42"/>
      <c r="J377" s="42"/>
      <c r="K377" s="42"/>
      <c r="L377" s="42"/>
      <c r="M377" s="39"/>
      <c r="N377" s="127"/>
    </row>
    <row r="378" spans="1:14">
      <c r="A378" s="247"/>
      <c r="B378" s="18" t="s">
        <v>29</v>
      </c>
      <c r="C378" s="42"/>
      <c r="D378" s="42"/>
      <c r="E378" s="42"/>
      <c r="F378" s="39"/>
      <c r="G378" s="42"/>
      <c r="H378" s="42"/>
      <c r="I378" s="42"/>
      <c r="J378" s="42"/>
      <c r="K378" s="42"/>
      <c r="L378" s="42"/>
      <c r="M378" s="39"/>
      <c r="N378" s="127"/>
    </row>
    <row r="379" spans="1:14">
      <c r="A379" s="247"/>
      <c r="B379" s="18" t="s">
        <v>30</v>
      </c>
      <c r="C379" s="42"/>
      <c r="D379" s="42"/>
      <c r="E379" s="42"/>
      <c r="F379" s="39"/>
      <c r="G379" s="42"/>
      <c r="H379" s="42"/>
      <c r="I379" s="42"/>
      <c r="J379" s="42"/>
      <c r="K379" s="42"/>
      <c r="L379" s="42"/>
      <c r="M379" s="39"/>
      <c r="N379" s="127"/>
    </row>
    <row r="380" spans="1:14" ht="14.25" thickBot="1">
      <c r="A380" s="245"/>
      <c r="B380" s="19" t="s">
        <v>31</v>
      </c>
      <c r="C380" s="20">
        <f t="shared" ref="C380:L380" si="84">C368+C370+C371+C372+C373+C374+C375+C376</f>
        <v>0</v>
      </c>
      <c r="D380" s="20">
        <f t="shared" si="84"/>
        <v>0</v>
      </c>
      <c r="E380" s="20">
        <f t="shared" si="84"/>
        <v>0</v>
      </c>
      <c r="F380" s="20" t="e">
        <f t="shared" ref="F380:F393" si="85">(D380-E380)/E380*100</f>
        <v>#DIV/0!</v>
      </c>
      <c r="G380" s="20">
        <f t="shared" si="84"/>
        <v>0</v>
      </c>
      <c r="H380" s="20">
        <f t="shared" si="84"/>
        <v>0</v>
      </c>
      <c r="I380" s="20">
        <f t="shared" si="84"/>
        <v>0</v>
      </c>
      <c r="J380" s="20">
        <f t="shared" si="84"/>
        <v>0</v>
      </c>
      <c r="K380" s="20">
        <f t="shared" si="84"/>
        <v>0</v>
      </c>
      <c r="L380" s="20">
        <f t="shared" si="84"/>
        <v>0</v>
      </c>
      <c r="M380" s="20" t="e">
        <f>(K380-L380)/L380*100</f>
        <v>#DIV/0!</v>
      </c>
      <c r="N380" s="123">
        <f>D380/D393*100</f>
        <v>0</v>
      </c>
    </row>
    <row r="381" spans="1:14" ht="15" thickTop="1" thickBot="1">
      <c r="A381" s="244" t="s">
        <v>49</v>
      </c>
      <c r="B381" s="170" t="s">
        <v>19</v>
      </c>
      <c r="C381" s="40">
        <f t="shared" ref="C381:L381" si="86">C225+C238+C251+C264+C277+C290+C303+C316+C329+C342+C355+C368</f>
        <v>801.91263299999991</v>
      </c>
      <c r="D381" s="40">
        <f t="shared" si="86"/>
        <v>801.91263299999991</v>
      </c>
      <c r="E381" s="40">
        <f t="shared" si="86"/>
        <v>1171.1312159999998</v>
      </c>
      <c r="F381" s="40">
        <f t="shared" si="85"/>
        <v>-31.526662252336369</v>
      </c>
      <c r="G381" s="40">
        <f t="shared" si="86"/>
        <v>5994</v>
      </c>
      <c r="H381" s="40">
        <f t="shared" si="86"/>
        <v>627702.68406799983</v>
      </c>
      <c r="I381" s="40">
        <f t="shared" si="86"/>
        <v>860</v>
      </c>
      <c r="J381" s="40">
        <f t="shared" si="86"/>
        <v>514.26627199999996</v>
      </c>
      <c r="K381" s="40">
        <f t="shared" si="86"/>
        <v>629.06777199999999</v>
      </c>
      <c r="L381" s="40" t="e">
        <f t="shared" si="86"/>
        <v>#N/A</v>
      </c>
      <c r="M381" s="40" t="e">
        <f t="shared" ref="M381:M393" si="87">(K381-L381)/L381*100</f>
        <v>#N/A</v>
      </c>
      <c r="N381" s="126">
        <f>D381/D393*100</f>
        <v>38.510238345287604</v>
      </c>
    </row>
    <row r="382" spans="1:14" ht="14.25" thickBot="1">
      <c r="A382" s="234"/>
      <c r="B382" s="168" t="s">
        <v>20</v>
      </c>
      <c r="C382" s="40">
        <f t="shared" ref="C382:L382" si="88">C226+C239+C252+C265+C278+C291+C304+C317+C330+C343+C356+C369</f>
        <v>172.357192</v>
      </c>
      <c r="D382" s="40">
        <f t="shared" si="88"/>
        <v>172.357192</v>
      </c>
      <c r="E382" s="40">
        <f t="shared" si="88"/>
        <v>267.08867400000003</v>
      </c>
      <c r="F382" s="39">
        <f t="shared" si="85"/>
        <v>-35.468176385495113</v>
      </c>
      <c r="G382" s="40">
        <f t="shared" si="88"/>
        <v>1964</v>
      </c>
      <c r="H382" s="40">
        <f t="shared" si="88"/>
        <v>39291.199999999997</v>
      </c>
      <c r="I382" s="40">
        <f t="shared" si="88"/>
        <v>367</v>
      </c>
      <c r="J382" s="40">
        <f t="shared" si="88"/>
        <v>193.95698099999998</v>
      </c>
      <c r="K382" s="40">
        <f t="shared" si="88"/>
        <v>229.36078099999997</v>
      </c>
      <c r="L382" s="40" t="e">
        <f t="shared" si="88"/>
        <v>#N/A</v>
      </c>
      <c r="M382" s="39" t="e">
        <f t="shared" si="87"/>
        <v>#N/A</v>
      </c>
      <c r="N382" s="122">
        <f>D382/D393*100</f>
        <v>8.2771068459330515</v>
      </c>
    </row>
    <row r="383" spans="1:14" ht="14.25" thickBot="1">
      <c r="A383" s="234"/>
      <c r="B383" s="168" t="s">
        <v>21</v>
      </c>
      <c r="C383" s="40">
        <f t="shared" ref="C383:L383" si="89">C227+C240+C253+C266+C279+C292+C305+C318+C331+C344+C357+C370</f>
        <v>531.0375469999999</v>
      </c>
      <c r="D383" s="40">
        <f t="shared" si="89"/>
        <v>531.0375469999999</v>
      </c>
      <c r="E383" s="40">
        <f t="shared" si="89"/>
        <v>54.126625000000004</v>
      </c>
      <c r="F383" s="39">
        <f t="shared" si="85"/>
        <v>881.10227083251527</v>
      </c>
      <c r="G383" s="40">
        <f t="shared" si="89"/>
        <v>93</v>
      </c>
      <c r="H383" s="40">
        <f t="shared" si="89"/>
        <v>178498.5796</v>
      </c>
      <c r="I383" s="40">
        <f t="shared" si="89"/>
        <v>4</v>
      </c>
      <c r="J383" s="40">
        <f t="shared" si="89"/>
        <v>7.82</v>
      </c>
      <c r="K383" s="40">
        <f t="shared" si="89"/>
        <v>7.82</v>
      </c>
      <c r="L383" s="40">
        <f t="shared" si="89"/>
        <v>7.5</v>
      </c>
      <c r="M383" s="39">
        <f t="shared" si="87"/>
        <v>4.266666666666671</v>
      </c>
      <c r="N383" s="122">
        <f>D383/D393*100</f>
        <v>25.502008153632449</v>
      </c>
    </row>
    <row r="384" spans="1:14" ht="14.25" thickBot="1">
      <c r="A384" s="234"/>
      <c r="B384" s="168" t="s">
        <v>22</v>
      </c>
      <c r="C384" s="40">
        <f t="shared" ref="C384:L384" si="90">C228+C241+C254+C267+C280+C293+C306+C319+C332+C345+C358+C371</f>
        <v>17.971105000000001</v>
      </c>
      <c r="D384" s="40">
        <f t="shared" si="90"/>
        <v>17.971105000000001</v>
      </c>
      <c r="E384" s="40">
        <f t="shared" si="90"/>
        <v>6.3945619999999996</v>
      </c>
      <c r="F384" s="39">
        <f t="shared" si="85"/>
        <v>181.03730951392765</v>
      </c>
      <c r="G384" s="40">
        <f t="shared" si="90"/>
        <v>342</v>
      </c>
      <c r="H384" s="40">
        <f t="shared" si="90"/>
        <v>84964.77</v>
      </c>
      <c r="I384" s="40">
        <f t="shared" si="90"/>
        <v>19</v>
      </c>
      <c r="J384" s="40">
        <f t="shared" si="90"/>
        <v>7.3500000000000005</v>
      </c>
      <c r="K384" s="40">
        <f t="shared" si="90"/>
        <v>7.3500000000000005</v>
      </c>
      <c r="L384" s="40">
        <f t="shared" si="90"/>
        <v>0.5</v>
      </c>
      <c r="M384" s="39">
        <f t="shared" si="87"/>
        <v>1370</v>
      </c>
      <c r="N384" s="122">
        <f>D384/D393*100</f>
        <v>0.86302610583538442</v>
      </c>
    </row>
    <row r="385" spans="1:14" ht="14.25" thickBot="1">
      <c r="A385" s="234"/>
      <c r="B385" s="168" t="s">
        <v>23</v>
      </c>
      <c r="C385" s="40">
        <f t="shared" ref="C385:L385" si="91">C229+C242+C255+C268+C281+C294+C307+C320+C333+C346+C359+C372</f>
        <v>6.4105400000000001</v>
      </c>
      <c r="D385" s="40">
        <f t="shared" si="91"/>
        <v>6.4105400000000001</v>
      </c>
      <c r="E385" s="40">
        <f t="shared" si="91"/>
        <v>3.3856869999999999</v>
      </c>
      <c r="F385" s="39">
        <f t="shared" si="85"/>
        <v>89.342369805596334</v>
      </c>
      <c r="G385" s="40">
        <f t="shared" si="91"/>
        <v>70</v>
      </c>
      <c r="H385" s="40">
        <f t="shared" si="91"/>
        <v>42834.9</v>
      </c>
      <c r="I385" s="40">
        <f t="shared" si="91"/>
        <v>0</v>
      </c>
      <c r="J385" s="40">
        <f t="shared" si="91"/>
        <v>0</v>
      </c>
      <c r="K385" s="40">
        <f t="shared" si="91"/>
        <v>0</v>
      </c>
      <c r="L385" s="40">
        <f t="shared" si="91"/>
        <v>0</v>
      </c>
      <c r="M385" s="39" t="e">
        <f t="shared" si="87"/>
        <v>#DIV/0!</v>
      </c>
      <c r="N385" s="122">
        <f>D385/D393*100</f>
        <v>0.30785326625724829</v>
      </c>
    </row>
    <row r="386" spans="1:14" ht="14.25" thickBot="1">
      <c r="A386" s="234"/>
      <c r="B386" s="168" t="s">
        <v>24</v>
      </c>
      <c r="C386" s="40">
        <f t="shared" ref="C386:L386" si="92">C230+C243+C256+C269+C282+C295+C308+C321+C334+C347+C360+C373</f>
        <v>76.507652999999991</v>
      </c>
      <c r="D386" s="40">
        <f t="shared" si="92"/>
        <v>76.507652999999991</v>
      </c>
      <c r="E386" s="40">
        <f t="shared" si="92"/>
        <v>82.447026999999991</v>
      </c>
      <c r="F386" s="39">
        <f t="shared" si="85"/>
        <v>-7.2038667931592029</v>
      </c>
      <c r="G386" s="40">
        <f t="shared" si="92"/>
        <v>70</v>
      </c>
      <c r="H386" s="40">
        <f t="shared" si="92"/>
        <v>107165.28</v>
      </c>
      <c r="I386" s="40">
        <f t="shared" si="92"/>
        <v>28</v>
      </c>
      <c r="J386" s="40">
        <f t="shared" si="92"/>
        <v>53.750599999999999</v>
      </c>
      <c r="K386" s="40">
        <f t="shared" si="92"/>
        <v>54.010100000000001</v>
      </c>
      <c r="L386" s="40">
        <f t="shared" si="92"/>
        <v>62.211283999999999</v>
      </c>
      <c r="M386" s="39">
        <f t="shared" si="87"/>
        <v>-13.182791726336973</v>
      </c>
      <c r="N386" s="122">
        <f>D386/D393*100</f>
        <v>3.6741258723486871</v>
      </c>
    </row>
    <row r="387" spans="1:14" ht="14.25" thickBot="1">
      <c r="A387" s="234"/>
      <c r="B387" s="168" t="s">
        <v>25</v>
      </c>
      <c r="C387" s="40">
        <f t="shared" ref="C387:L387" si="93">C231+C244+C257+C270+C283+C296+C309+C322+C335+C348+C361+C374</f>
        <v>362.54359999999997</v>
      </c>
      <c r="D387" s="40">
        <f t="shared" si="93"/>
        <v>362.54359999999997</v>
      </c>
      <c r="E387" s="40">
        <f t="shared" si="93"/>
        <v>700.77919999999995</v>
      </c>
      <c r="F387" s="39">
        <f t="shared" si="85"/>
        <v>-48.265644870738171</v>
      </c>
      <c r="G387" s="40">
        <f t="shared" si="93"/>
        <v>67</v>
      </c>
      <c r="H387" s="40">
        <f t="shared" si="93"/>
        <v>6036.1100000000006</v>
      </c>
      <c r="I387" s="40">
        <f t="shared" si="93"/>
        <v>216</v>
      </c>
      <c r="J387" s="40">
        <f t="shared" si="93"/>
        <v>32.044899999999998</v>
      </c>
      <c r="K387" s="40">
        <f t="shared" si="93"/>
        <v>19.739999999999998</v>
      </c>
      <c r="L387" s="40">
        <f t="shared" si="93"/>
        <v>1.69</v>
      </c>
      <c r="M387" s="39">
        <f t="shared" si="87"/>
        <v>1068.0473372781064</v>
      </c>
      <c r="N387" s="122">
        <f>D387/D393*100</f>
        <v>17.410425864382923</v>
      </c>
    </row>
    <row r="388" spans="1:14" ht="14.25" thickBot="1">
      <c r="A388" s="234"/>
      <c r="B388" s="168" t="s">
        <v>26</v>
      </c>
      <c r="C388" s="40">
        <f t="shared" ref="C388:L388" si="94">C232+C245+C258+C271+C284+C297+C310+C323+C336+C349+C362+C375</f>
        <v>284.42162000000002</v>
      </c>
      <c r="D388" s="40">
        <f t="shared" si="94"/>
        <v>284.42162000000002</v>
      </c>
      <c r="E388" s="40">
        <f t="shared" si="94"/>
        <v>78.772173999999978</v>
      </c>
      <c r="F388" s="39">
        <f t="shared" si="85"/>
        <v>261.06864335114085</v>
      </c>
      <c r="G388" s="40">
        <f t="shared" si="94"/>
        <v>4932</v>
      </c>
      <c r="H388" s="40">
        <f t="shared" si="94"/>
        <v>1193586.2901000001</v>
      </c>
      <c r="I388" s="40">
        <f t="shared" si="94"/>
        <v>82</v>
      </c>
      <c r="J388" s="40">
        <f t="shared" si="94"/>
        <v>32.086473000000005</v>
      </c>
      <c r="K388" s="40">
        <f t="shared" si="94"/>
        <v>31.144972999999997</v>
      </c>
      <c r="L388" s="40">
        <f t="shared" si="94"/>
        <v>87.946177000000006</v>
      </c>
      <c r="M388" s="39">
        <f t="shared" si="87"/>
        <v>-64.586325338507905</v>
      </c>
      <c r="N388" s="122">
        <f>D388/D393*100</f>
        <v>13.658775190729314</v>
      </c>
    </row>
    <row r="389" spans="1:14" ht="14.25" thickBot="1">
      <c r="A389" s="234"/>
      <c r="B389" s="168" t="s">
        <v>27</v>
      </c>
      <c r="C389" s="40">
        <f t="shared" ref="C389:L389" si="95">C233+C246+C259+C272+C285+C298+C311+C324+C337+C350+C363+C376</f>
        <v>1.5315000000000001</v>
      </c>
      <c r="D389" s="40">
        <f t="shared" si="95"/>
        <v>1.5315000000000001</v>
      </c>
      <c r="E389" s="40">
        <f t="shared" si="95"/>
        <v>0.44652999999999998</v>
      </c>
      <c r="F389" s="39">
        <f t="shared" si="85"/>
        <v>242.97807538127344</v>
      </c>
      <c r="G389" s="40">
        <f t="shared" si="95"/>
        <v>13</v>
      </c>
      <c r="H389" s="40">
        <f t="shared" si="95"/>
        <v>8133</v>
      </c>
      <c r="I389" s="40">
        <f t="shared" si="95"/>
        <v>0</v>
      </c>
      <c r="J389" s="40">
        <f t="shared" si="95"/>
        <v>0</v>
      </c>
      <c r="K389" s="40">
        <f t="shared" si="95"/>
        <v>0</v>
      </c>
      <c r="L389" s="40">
        <f t="shared" si="95"/>
        <v>3.67</v>
      </c>
      <c r="M389" s="39">
        <f t="shared" si="87"/>
        <v>-100</v>
      </c>
      <c r="N389" s="122">
        <f>D389/D393*100</f>
        <v>7.3547201526388689E-2</v>
      </c>
    </row>
    <row r="390" spans="1:14" ht="14.25" thickBot="1">
      <c r="A390" s="234"/>
      <c r="B390" s="18" t="s">
        <v>28</v>
      </c>
      <c r="C390" s="40">
        <f t="shared" ref="C390:L390" si="96">C234+C247+C260+C273+C286+C299+C312+C325+C338+C351+C364+C377</f>
        <v>0</v>
      </c>
      <c r="D390" s="40">
        <f t="shared" si="96"/>
        <v>0</v>
      </c>
      <c r="E390" s="40">
        <f t="shared" si="96"/>
        <v>0</v>
      </c>
      <c r="F390" s="39" t="e">
        <f t="shared" si="85"/>
        <v>#DIV/0!</v>
      </c>
      <c r="G390" s="40">
        <f t="shared" si="96"/>
        <v>0</v>
      </c>
      <c r="H390" s="40">
        <f t="shared" si="96"/>
        <v>0</v>
      </c>
      <c r="I390" s="40">
        <f t="shared" si="96"/>
        <v>0</v>
      </c>
      <c r="J390" s="40">
        <f t="shared" si="96"/>
        <v>0</v>
      </c>
      <c r="K390" s="40">
        <f t="shared" si="96"/>
        <v>0</v>
      </c>
      <c r="L390" s="40">
        <f t="shared" si="96"/>
        <v>0</v>
      </c>
      <c r="M390" s="39" t="e">
        <f t="shared" si="87"/>
        <v>#DIV/0!</v>
      </c>
      <c r="N390" s="122">
        <f>D390/D393*100</f>
        <v>0</v>
      </c>
    </row>
    <row r="391" spans="1:14" ht="14.25" thickBot="1">
      <c r="A391" s="234"/>
      <c r="B391" s="18" t="s">
        <v>29</v>
      </c>
      <c r="C391" s="40">
        <f t="shared" ref="C391:I391" si="97">C235+C248+C261+C274+C287+C300+C313+C326+C339+C352+C365+C378</f>
        <v>0</v>
      </c>
      <c r="D391" s="40">
        <f t="shared" si="97"/>
        <v>0</v>
      </c>
      <c r="E391" s="40">
        <f t="shared" si="97"/>
        <v>0</v>
      </c>
      <c r="F391" s="39" t="e">
        <f t="shared" si="85"/>
        <v>#DIV/0!</v>
      </c>
      <c r="G391" s="40">
        <f t="shared" si="97"/>
        <v>0</v>
      </c>
      <c r="H391" s="40">
        <f t="shared" si="97"/>
        <v>0</v>
      </c>
      <c r="I391" s="40">
        <f t="shared" si="97"/>
        <v>0</v>
      </c>
      <c r="J391" s="40">
        <v>0</v>
      </c>
      <c r="K391" s="40">
        <f>K235+K248+K261+K274+K287+K300+K313+K326+K339+K352+K365+K378</f>
        <v>0</v>
      </c>
      <c r="L391" s="40">
        <f>L235+L248+L261+L274+L287+L300+L313+L326+L339+L352+L365+L378</f>
        <v>0</v>
      </c>
      <c r="M391" s="39" t="e">
        <f t="shared" si="87"/>
        <v>#DIV/0!</v>
      </c>
      <c r="N391" s="122">
        <f>D391/D393*100</f>
        <v>0</v>
      </c>
    </row>
    <row r="392" spans="1:14" ht="14.25" thickBot="1">
      <c r="A392" s="234"/>
      <c r="B392" s="18" t="s">
        <v>30</v>
      </c>
      <c r="C392" s="40">
        <f t="shared" ref="C392:L392" si="98">C236+C249+C262+C275+C288+C301+C314+C327+C340+C353+C366+C379</f>
        <v>0</v>
      </c>
      <c r="D392" s="40">
        <f>D236+D249+D262+D275+D288+D301+D314+D326+D340+D353+D366+D379</f>
        <v>0</v>
      </c>
      <c r="E392" s="40">
        <f t="shared" si="98"/>
        <v>0</v>
      </c>
      <c r="F392" s="39" t="e">
        <f t="shared" si="85"/>
        <v>#DIV/0!</v>
      </c>
      <c r="G392" s="40">
        <f t="shared" si="98"/>
        <v>0</v>
      </c>
      <c r="H392" s="40">
        <f t="shared" si="98"/>
        <v>0</v>
      </c>
      <c r="I392" s="40">
        <f t="shared" si="98"/>
        <v>0</v>
      </c>
      <c r="J392" s="40">
        <f t="shared" si="98"/>
        <v>0</v>
      </c>
      <c r="K392" s="40">
        <f t="shared" si="98"/>
        <v>0</v>
      </c>
      <c r="L392" s="40">
        <f t="shared" si="98"/>
        <v>0</v>
      </c>
      <c r="M392" s="39" t="e">
        <f t="shared" si="87"/>
        <v>#DIV/0!</v>
      </c>
      <c r="N392" s="122">
        <f>D392/D393*100</f>
        <v>0</v>
      </c>
    </row>
    <row r="393" spans="1:14" ht="14.25" thickBot="1">
      <c r="A393" s="235"/>
      <c r="B393" s="19" t="s">
        <v>31</v>
      </c>
      <c r="C393" s="20">
        <f t="shared" ref="C393:L393" si="99">C381+C383+C384+C385+C386+C387+C388+C389</f>
        <v>2082.336198</v>
      </c>
      <c r="D393" s="20">
        <f t="shared" si="99"/>
        <v>2082.336198</v>
      </c>
      <c r="E393" s="20">
        <f t="shared" si="99"/>
        <v>2097.483021</v>
      </c>
      <c r="F393" s="20">
        <f t="shared" si="85"/>
        <v>-0.72214281824215254</v>
      </c>
      <c r="G393" s="20">
        <f t="shared" si="99"/>
        <v>11581</v>
      </c>
      <c r="H393" s="20">
        <f t="shared" si="99"/>
        <v>2248921.6137680002</v>
      </c>
      <c r="I393" s="20">
        <f t="shared" si="99"/>
        <v>1209</v>
      </c>
      <c r="J393" s="20">
        <f t="shared" si="99"/>
        <v>647.31824499999993</v>
      </c>
      <c r="K393" s="20">
        <f t="shared" si="99"/>
        <v>749.13284500000009</v>
      </c>
      <c r="L393" s="20" t="e">
        <f t="shared" si="99"/>
        <v>#N/A</v>
      </c>
      <c r="M393" s="20" t="e">
        <f t="shared" si="87"/>
        <v>#N/A</v>
      </c>
      <c r="N393" s="123">
        <f>D393/D393*100</f>
        <v>100</v>
      </c>
    </row>
    <row r="396" spans="1:14">
      <c r="A396" s="196" t="s">
        <v>98</v>
      </c>
      <c r="B396" s="196"/>
      <c r="C396" s="196"/>
      <c r="D396" s="196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</row>
    <row r="397" spans="1:14">
      <c r="A397" s="196"/>
      <c r="B397" s="196"/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</row>
    <row r="398" spans="1:14" ht="14.25" thickBot="1">
      <c r="A398" s="243" t="str">
        <f>A3</f>
        <v>财字3号表                                             （2021年1月）                                           单位：万元</v>
      </c>
      <c r="B398" s="243"/>
      <c r="C398" s="243"/>
      <c r="D398" s="243"/>
      <c r="E398" s="243"/>
      <c r="F398" s="243"/>
      <c r="G398" s="243"/>
      <c r="H398" s="243"/>
      <c r="I398" s="243"/>
      <c r="J398" s="243"/>
      <c r="K398" s="243"/>
      <c r="L398" s="243"/>
      <c r="M398" s="243"/>
      <c r="N398" s="243"/>
    </row>
    <row r="399" spans="1:14" ht="14.25" thickBot="1">
      <c r="A399" s="200" t="s">
        <v>2</v>
      </c>
      <c r="B399" s="45" t="s">
        <v>3</v>
      </c>
      <c r="C399" s="206" t="s">
        <v>4</v>
      </c>
      <c r="D399" s="206"/>
      <c r="E399" s="206"/>
      <c r="F399" s="237"/>
      <c r="G399" s="198" t="s">
        <v>5</v>
      </c>
      <c r="H399" s="237"/>
      <c r="I399" s="198" t="s">
        <v>6</v>
      </c>
      <c r="J399" s="207"/>
      <c r="K399" s="207"/>
      <c r="L399" s="207"/>
      <c r="M399" s="207"/>
      <c r="N399" s="253" t="s">
        <v>7</v>
      </c>
    </row>
    <row r="400" spans="1:14" ht="14.25" thickBot="1">
      <c r="A400" s="200"/>
      <c r="B400" s="30" t="s">
        <v>8</v>
      </c>
      <c r="C400" s="208" t="s">
        <v>9</v>
      </c>
      <c r="D400" s="208" t="s">
        <v>10</v>
      </c>
      <c r="E400" s="208" t="s">
        <v>11</v>
      </c>
      <c r="F400" s="168" t="s">
        <v>12</v>
      </c>
      <c r="G400" s="208" t="s">
        <v>13</v>
      </c>
      <c r="H400" s="208" t="s">
        <v>14</v>
      </c>
      <c r="I400" s="168" t="s">
        <v>13</v>
      </c>
      <c r="J400" s="238" t="s">
        <v>15</v>
      </c>
      <c r="K400" s="239"/>
      <c r="L400" s="240"/>
      <c r="M400" s="111" t="s">
        <v>12</v>
      </c>
      <c r="N400" s="254"/>
    </row>
    <row r="401" spans="1:14" ht="14.25" thickBot="1">
      <c r="A401" s="200"/>
      <c r="B401" s="46" t="s">
        <v>16</v>
      </c>
      <c r="C401" s="209"/>
      <c r="D401" s="209"/>
      <c r="E401" s="209"/>
      <c r="F401" s="171" t="s">
        <v>17</v>
      </c>
      <c r="G401" s="241"/>
      <c r="H401" s="241"/>
      <c r="I401" s="30" t="s">
        <v>18</v>
      </c>
      <c r="J401" s="169" t="s">
        <v>9</v>
      </c>
      <c r="K401" s="31" t="s">
        <v>10</v>
      </c>
      <c r="L401" s="169" t="s">
        <v>11</v>
      </c>
      <c r="M401" s="168" t="s">
        <v>17</v>
      </c>
      <c r="N401" s="129" t="s">
        <v>17</v>
      </c>
    </row>
    <row r="402" spans="1:14" ht="14.25" thickBot="1">
      <c r="A402" s="200"/>
      <c r="B402" s="168" t="s">
        <v>19</v>
      </c>
      <c r="C402" s="85">
        <v>231.94</v>
      </c>
      <c r="D402" s="85">
        <v>231.94</v>
      </c>
      <c r="E402" s="85">
        <v>329.55</v>
      </c>
      <c r="F402" s="39">
        <f t="shared" ref="F402:F410" si="100">(D402-E402)/E402*100</f>
        <v>-29.619177666514947</v>
      </c>
      <c r="G402" s="89">
        <v>1960</v>
      </c>
      <c r="H402" s="89">
        <v>162980.03</v>
      </c>
      <c r="I402" s="89">
        <v>281</v>
      </c>
      <c r="J402" s="86">
        <v>215.64</v>
      </c>
      <c r="K402" s="86">
        <v>215.64</v>
      </c>
      <c r="L402" s="86">
        <v>120.8</v>
      </c>
      <c r="M402" s="39">
        <f t="shared" ref="M402:M409" si="101">(K402-L402)/L402*100</f>
        <v>78.509933774834423</v>
      </c>
      <c r="N402" s="122">
        <f t="shared" ref="N402:N410" si="102">D402/D506*100</f>
        <v>39.079419226385475</v>
      </c>
    </row>
    <row r="403" spans="1:14" ht="14.25" thickBot="1">
      <c r="A403" s="200"/>
      <c r="B403" s="168" t="s">
        <v>20</v>
      </c>
      <c r="C403" s="85">
        <v>67.59</v>
      </c>
      <c r="D403" s="85">
        <v>67.59</v>
      </c>
      <c r="E403" s="85">
        <v>78.23</v>
      </c>
      <c r="F403" s="39">
        <f t="shared" si="100"/>
        <v>-13.600920363032085</v>
      </c>
      <c r="G403" s="89">
        <v>893</v>
      </c>
      <c r="H403" s="89">
        <v>17867.8</v>
      </c>
      <c r="I403" s="89">
        <v>153</v>
      </c>
      <c r="J403" s="86">
        <v>98.88</v>
      </c>
      <c r="K403" s="86">
        <v>98.88</v>
      </c>
      <c r="L403" s="86">
        <v>50.02</v>
      </c>
      <c r="M403" s="39">
        <f t="shared" si="101"/>
        <v>97.680927628948396</v>
      </c>
      <c r="N403" s="122">
        <f t="shared" si="102"/>
        <v>45.015328288717221</v>
      </c>
    </row>
    <row r="404" spans="1:14" ht="14.25" thickBot="1">
      <c r="A404" s="200"/>
      <c r="B404" s="168" t="s">
        <v>21</v>
      </c>
      <c r="C404" s="85">
        <v>403.3</v>
      </c>
      <c r="D404" s="85">
        <v>403.3</v>
      </c>
      <c r="E404" s="85">
        <v>27.45</v>
      </c>
      <c r="F404" s="39">
        <f t="shared" si="100"/>
        <v>1369.2167577413479</v>
      </c>
      <c r="G404" s="89">
        <v>60</v>
      </c>
      <c r="H404" s="89">
        <v>69697.570000000007</v>
      </c>
      <c r="I404" s="89">
        <v>7</v>
      </c>
      <c r="J404" s="86">
        <v>366.24</v>
      </c>
      <c r="K404" s="86">
        <v>366.24</v>
      </c>
      <c r="L404" s="86">
        <v>0.34</v>
      </c>
      <c r="M404" s="39">
        <f t="shared" si="101"/>
        <v>107617.64705882354</v>
      </c>
      <c r="N404" s="122">
        <f t="shared" si="102"/>
        <v>97.509708193965622</v>
      </c>
    </row>
    <row r="405" spans="1:14" ht="14.25" thickBot="1">
      <c r="A405" s="200"/>
      <c r="B405" s="168" t="s">
        <v>22</v>
      </c>
      <c r="C405" s="85">
        <v>31.54</v>
      </c>
      <c r="D405" s="85">
        <v>31.54</v>
      </c>
      <c r="E405" s="85">
        <v>30.69</v>
      </c>
      <c r="F405" s="39">
        <f t="shared" si="100"/>
        <v>2.7696318018898594</v>
      </c>
      <c r="G405" s="89">
        <v>1324</v>
      </c>
      <c r="H405" s="89">
        <v>36623.43</v>
      </c>
      <c r="I405" s="89">
        <v>48</v>
      </c>
      <c r="J405" s="86">
        <v>20.100000000000001</v>
      </c>
      <c r="K405" s="86">
        <v>20.100000000000001</v>
      </c>
      <c r="L405" s="86">
        <v>16.239999999999998</v>
      </c>
      <c r="M405" s="39">
        <f t="shared" si="101"/>
        <v>23.768472906403961</v>
      </c>
      <c r="N405" s="122">
        <f t="shared" si="102"/>
        <v>64.78255020185496</v>
      </c>
    </row>
    <row r="406" spans="1:14" ht="14.25" thickBot="1">
      <c r="A406" s="200"/>
      <c r="B406" s="168" t="s">
        <v>23</v>
      </c>
      <c r="C406" s="85">
        <v>1.52</v>
      </c>
      <c r="D406" s="85">
        <v>1.52</v>
      </c>
      <c r="E406" s="85">
        <v>2.41</v>
      </c>
      <c r="F406" s="39">
        <f t="shared" si="100"/>
        <v>-36.929460580912867</v>
      </c>
      <c r="G406" s="89">
        <v>11</v>
      </c>
      <c r="H406" s="89">
        <v>79.599999999999994</v>
      </c>
      <c r="I406" s="89">
        <v>0</v>
      </c>
      <c r="J406" s="86">
        <v>0</v>
      </c>
      <c r="K406" s="86">
        <v>0</v>
      </c>
      <c r="L406" s="86">
        <v>0</v>
      </c>
      <c r="M406" s="39" t="e">
        <f t="shared" si="101"/>
        <v>#DIV/0!</v>
      </c>
      <c r="N406" s="122">
        <f t="shared" si="102"/>
        <v>93.068366062375389</v>
      </c>
    </row>
    <row r="407" spans="1:14" ht="14.25" thickBot="1">
      <c r="A407" s="200"/>
      <c r="B407" s="168" t="s">
        <v>24</v>
      </c>
      <c r="C407" s="85">
        <v>2.4700000000000002</v>
      </c>
      <c r="D407" s="85">
        <v>2.4700000000000002</v>
      </c>
      <c r="E407" s="85">
        <v>1.73</v>
      </c>
      <c r="F407" s="39">
        <f t="shared" si="100"/>
        <v>42.77456647398845</v>
      </c>
      <c r="G407" s="89">
        <v>7</v>
      </c>
      <c r="H407" s="89">
        <v>1758.67</v>
      </c>
      <c r="I407" s="89">
        <v>2</v>
      </c>
      <c r="J407" s="86">
        <v>1.87</v>
      </c>
      <c r="K407" s="86">
        <v>1.87</v>
      </c>
      <c r="L407" s="86">
        <v>3.65</v>
      </c>
      <c r="M407" s="39">
        <f t="shared" si="101"/>
        <v>-48.767123287671225</v>
      </c>
      <c r="N407" s="122">
        <f t="shared" si="102"/>
        <v>10.894200377600924</v>
      </c>
    </row>
    <row r="408" spans="1:14" ht="14.25" thickBot="1">
      <c r="A408" s="200"/>
      <c r="B408" s="168" t="s">
        <v>25</v>
      </c>
      <c r="C408" s="85">
        <v>162.12</v>
      </c>
      <c r="D408" s="85">
        <v>162.12</v>
      </c>
      <c r="E408" s="85">
        <v>145.47999999999999</v>
      </c>
      <c r="F408" s="39">
        <f t="shared" si="100"/>
        <v>11.43799835028871</v>
      </c>
      <c r="G408" s="89">
        <v>1</v>
      </c>
      <c r="H408" s="89">
        <v>2702</v>
      </c>
      <c r="I408" s="89">
        <v>49</v>
      </c>
      <c r="J408" s="86">
        <v>20.844999999999999</v>
      </c>
      <c r="K408" s="86">
        <v>20.85</v>
      </c>
      <c r="L408" s="86">
        <v>11.59</v>
      </c>
      <c r="M408" s="39">
        <f t="shared" si="101"/>
        <v>79.89646246764454</v>
      </c>
      <c r="N408" s="122">
        <f t="shared" si="102"/>
        <v>86.128855397875768</v>
      </c>
    </row>
    <row r="409" spans="1:14" ht="14.25" thickBot="1">
      <c r="A409" s="200"/>
      <c r="B409" s="168" t="s">
        <v>26</v>
      </c>
      <c r="C409" s="85">
        <v>20.66</v>
      </c>
      <c r="D409" s="85">
        <v>20.66</v>
      </c>
      <c r="E409" s="85">
        <v>15.38</v>
      </c>
      <c r="F409" s="39">
        <f t="shared" si="100"/>
        <v>34.330299089726914</v>
      </c>
      <c r="G409" s="89">
        <v>538</v>
      </c>
      <c r="H409" s="89">
        <v>79549.34</v>
      </c>
      <c r="I409" s="89">
        <v>2</v>
      </c>
      <c r="J409" s="86">
        <v>2.1800000000000002</v>
      </c>
      <c r="K409" s="86">
        <v>2.1800000000000002</v>
      </c>
      <c r="L409" s="86">
        <v>7.94</v>
      </c>
      <c r="M409" s="39">
        <f t="shared" si="101"/>
        <v>-72.544080604534003</v>
      </c>
      <c r="N409" s="122">
        <f t="shared" si="102"/>
        <v>24.461396689629478</v>
      </c>
    </row>
    <row r="410" spans="1:14" ht="14.25" thickBot="1">
      <c r="A410" s="200"/>
      <c r="B410" s="168" t="s">
        <v>27</v>
      </c>
      <c r="C410" s="85"/>
      <c r="D410" s="85"/>
      <c r="E410" s="85"/>
      <c r="F410" s="39" t="e">
        <f t="shared" si="100"/>
        <v>#DIV/0!</v>
      </c>
      <c r="G410" s="89"/>
      <c r="H410" s="89"/>
      <c r="I410" s="89"/>
      <c r="J410" s="86"/>
      <c r="K410" s="86"/>
      <c r="L410" s="86"/>
      <c r="M410" s="39"/>
      <c r="N410" s="122">
        <f t="shared" si="102"/>
        <v>0</v>
      </c>
    </row>
    <row r="411" spans="1:14" ht="14.25" thickBot="1">
      <c r="A411" s="200"/>
      <c r="B411" s="18" t="s">
        <v>28</v>
      </c>
      <c r="C411" s="85"/>
      <c r="D411" s="85"/>
      <c r="E411" s="85"/>
      <c r="F411" s="39"/>
      <c r="G411" s="89"/>
      <c r="H411" s="89"/>
      <c r="I411" s="89"/>
      <c r="J411" s="86"/>
      <c r="K411" s="86"/>
      <c r="L411" s="86"/>
      <c r="M411" s="39"/>
      <c r="N411" s="122"/>
    </row>
    <row r="412" spans="1:14" ht="14.25" thickBot="1">
      <c r="A412" s="200"/>
      <c r="B412" s="18" t="s">
        <v>29</v>
      </c>
      <c r="C412" s="85"/>
      <c r="D412" s="85"/>
      <c r="E412" s="85"/>
      <c r="F412" s="39" t="e">
        <f>(D412-E412)/E412*100</f>
        <v>#DIV/0!</v>
      </c>
      <c r="G412" s="89"/>
      <c r="H412" s="89"/>
      <c r="I412" s="89"/>
      <c r="J412" s="86"/>
      <c r="K412" s="86"/>
      <c r="L412" s="86"/>
      <c r="M412" s="39"/>
      <c r="N412" s="122">
        <f>D412/D516*100</f>
        <v>0</v>
      </c>
    </row>
    <row r="413" spans="1:14" ht="14.25" thickBot="1">
      <c r="A413" s="200"/>
      <c r="B413" s="18" t="s">
        <v>30</v>
      </c>
      <c r="C413" s="85"/>
      <c r="D413" s="85"/>
      <c r="E413" s="85"/>
      <c r="F413" s="39"/>
      <c r="G413" s="89"/>
      <c r="H413" s="89"/>
      <c r="I413" s="89"/>
      <c r="J413" s="86"/>
      <c r="K413" s="86"/>
      <c r="L413" s="86"/>
      <c r="M413" s="39"/>
      <c r="N413" s="122" t="e">
        <f>D413/D517*100</f>
        <v>#DIV/0!</v>
      </c>
    </row>
    <row r="414" spans="1:14" ht="14.25" thickBot="1">
      <c r="A414" s="252"/>
      <c r="B414" s="19" t="s">
        <v>31</v>
      </c>
      <c r="C414" s="20">
        <f>C402+C404+C405+C406+C407+C408+C409+C410</f>
        <v>853.55</v>
      </c>
      <c r="D414" s="20">
        <f t="shared" ref="D414:L414" si="103">D402+D404+D405+D406+D407+D408+D409+D410</f>
        <v>853.55</v>
      </c>
      <c r="E414" s="20">
        <f t="shared" si="103"/>
        <v>552.69000000000005</v>
      </c>
      <c r="F414" s="20">
        <f>(D414-E414)/E414*100</f>
        <v>54.435578715012014</v>
      </c>
      <c r="G414" s="20">
        <f t="shared" si="103"/>
        <v>3901</v>
      </c>
      <c r="H414" s="20">
        <f t="shared" si="103"/>
        <v>353390.64</v>
      </c>
      <c r="I414" s="20">
        <f t="shared" si="103"/>
        <v>389</v>
      </c>
      <c r="J414" s="20">
        <f t="shared" si="103"/>
        <v>626.875</v>
      </c>
      <c r="K414" s="20">
        <f t="shared" si="103"/>
        <v>626.88</v>
      </c>
      <c r="L414" s="20">
        <f t="shared" si="103"/>
        <v>160.56</v>
      </c>
      <c r="M414" s="20">
        <f t="shared" ref="M414:M417" si="104">(K414-L414)/L414*100</f>
        <v>290.43348281016443</v>
      </c>
      <c r="N414" s="123">
        <f>D414/D518*100</f>
        <v>63.083350264696115</v>
      </c>
    </row>
    <row r="415" spans="1:14" ht="15" thickTop="1" thickBot="1">
      <c r="A415" s="200" t="s">
        <v>32</v>
      </c>
      <c r="B415" s="168" t="s">
        <v>19</v>
      </c>
      <c r="C415" s="23">
        <v>70.063406000000001</v>
      </c>
      <c r="D415" s="23">
        <v>70.063406000000001</v>
      </c>
      <c r="E415" s="23">
        <v>81.839226999999994</v>
      </c>
      <c r="F415" s="39">
        <f>(D415-E415)/E415*100</f>
        <v>-14.388968996493571</v>
      </c>
      <c r="G415" s="24">
        <v>418</v>
      </c>
      <c r="H415" s="24">
        <v>44248.005599999997</v>
      </c>
      <c r="I415" s="24">
        <v>54</v>
      </c>
      <c r="J415" s="23">
        <v>22.119745000000002</v>
      </c>
      <c r="K415" s="24">
        <v>22.119745000000002</v>
      </c>
      <c r="L415" s="24">
        <v>45.764657</v>
      </c>
      <c r="M415" s="39">
        <f t="shared" si="104"/>
        <v>-51.666315340241695</v>
      </c>
      <c r="N415" s="122">
        <f>D415/D506*100</f>
        <v>11.804937550670223</v>
      </c>
    </row>
    <row r="416" spans="1:14" ht="14.25" thickBot="1">
      <c r="A416" s="200"/>
      <c r="B416" s="168" t="s">
        <v>20</v>
      </c>
      <c r="C416" s="24">
        <v>11.396402</v>
      </c>
      <c r="D416" s="24">
        <v>11.396402</v>
      </c>
      <c r="E416" s="24">
        <v>21.046046</v>
      </c>
      <c r="F416" s="39">
        <f>(D416-E416)/E416*100</f>
        <v>-45.850151615177502</v>
      </c>
      <c r="G416" s="24">
        <v>88</v>
      </c>
      <c r="H416" s="24">
        <v>1740</v>
      </c>
      <c r="I416" s="25">
        <v>23</v>
      </c>
      <c r="J416" s="24">
        <v>5.900728</v>
      </c>
      <c r="K416" s="24">
        <v>5.900728</v>
      </c>
      <c r="L416" s="24">
        <v>18.424818999999999</v>
      </c>
      <c r="M416" s="39">
        <f t="shared" si="104"/>
        <v>-67.974024602358369</v>
      </c>
      <c r="N416" s="122">
        <f>D416/D507*100</f>
        <v>7.5900692016599134</v>
      </c>
    </row>
    <row r="417" spans="1:14" ht="14.25" thickBot="1">
      <c r="A417" s="200"/>
      <c r="B417" s="168" t="s">
        <v>21</v>
      </c>
      <c r="C417" s="24">
        <v>3.2203170000000001</v>
      </c>
      <c r="D417" s="24">
        <v>3.2203170000000001</v>
      </c>
      <c r="E417" s="24"/>
      <c r="F417" s="39" t="e">
        <f>(D417-E417)/E417*100</f>
        <v>#DIV/0!</v>
      </c>
      <c r="G417" s="24">
        <v>1</v>
      </c>
      <c r="H417" s="24">
        <v>1785.83</v>
      </c>
      <c r="I417" s="24"/>
      <c r="J417" s="24"/>
      <c r="K417" s="24"/>
      <c r="L417" s="24"/>
      <c r="M417" s="39" t="e">
        <f t="shared" si="104"/>
        <v>#DIV/0!</v>
      </c>
      <c r="N417" s="122">
        <f>D417/D508*100</f>
        <v>0.77860692031258816</v>
      </c>
    </row>
    <row r="418" spans="1:14" ht="14.25" thickBot="1">
      <c r="A418" s="200"/>
      <c r="B418" s="168" t="s">
        <v>22</v>
      </c>
      <c r="C418" s="24">
        <v>1.49655</v>
      </c>
      <c r="D418" s="24">
        <v>1.49655</v>
      </c>
      <c r="E418" s="24">
        <v>3.7735999999999999E-2</v>
      </c>
      <c r="F418" s="39">
        <f>(D418-E418)/E418*100</f>
        <v>3865.8416366334536</v>
      </c>
      <c r="G418" s="24">
        <v>119</v>
      </c>
      <c r="H418" s="24">
        <v>5598.65</v>
      </c>
      <c r="I418" s="24">
        <v>2</v>
      </c>
      <c r="J418" s="24">
        <v>0.27901799999999999</v>
      </c>
      <c r="K418" s="24">
        <v>0.27901799999999999</v>
      </c>
      <c r="L418" s="24"/>
      <c r="M418" s="39"/>
      <c r="N418" s="122">
        <f>D418/D509*100</f>
        <v>3.0738847655227031</v>
      </c>
    </row>
    <row r="419" spans="1:14" ht="14.25" thickBot="1">
      <c r="A419" s="200"/>
      <c r="B419" s="168" t="s">
        <v>23</v>
      </c>
      <c r="C419" s="24"/>
      <c r="D419" s="24"/>
      <c r="E419" s="24"/>
      <c r="F419" s="39"/>
      <c r="G419" s="24"/>
      <c r="H419" s="24"/>
      <c r="I419" s="24"/>
      <c r="J419" s="24"/>
      <c r="K419" s="24"/>
      <c r="L419" s="24"/>
      <c r="M419" s="39"/>
      <c r="N419" s="122"/>
    </row>
    <row r="420" spans="1:14" ht="14.25" thickBot="1">
      <c r="A420" s="200"/>
      <c r="B420" s="168" t="s">
        <v>24</v>
      </c>
      <c r="C420" s="24">
        <v>4.0764149999999999</v>
      </c>
      <c r="D420" s="24">
        <v>4.0764149999999999</v>
      </c>
      <c r="E420" s="24">
        <v>8.546697</v>
      </c>
      <c r="F420" s="39">
        <f>(D420-E420)/E420*100</f>
        <v>-52.304205940610736</v>
      </c>
      <c r="G420" s="24">
        <v>14</v>
      </c>
      <c r="H420" s="24">
        <v>24750</v>
      </c>
      <c r="I420" s="24"/>
      <c r="J420" s="24"/>
      <c r="K420" s="24"/>
      <c r="L420" s="24">
        <v>3.270362</v>
      </c>
      <c r="M420" s="39">
        <f>(K420-L420)/L420*100</f>
        <v>-100</v>
      </c>
      <c r="N420" s="122">
        <f>D420/D511*100</f>
        <v>17.979466328849423</v>
      </c>
    </row>
    <row r="421" spans="1:14" ht="14.25" thickBot="1">
      <c r="A421" s="200"/>
      <c r="B421" s="168" t="s">
        <v>25</v>
      </c>
      <c r="C421" s="26">
        <v>12.276</v>
      </c>
      <c r="D421" s="26">
        <v>12.276</v>
      </c>
      <c r="E421" s="26"/>
      <c r="F421" s="39" t="e">
        <f>(D421-E421)/E421*100</f>
        <v>#DIV/0!</v>
      </c>
      <c r="G421" s="26">
        <v>6</v>
      </c>
      <c r="H421" s="26">
        <v>613.79999999999995</v>
      </c>
      <c r="I421" s="26"/>
      <c r="J421" s="26"/>
      <c r="K421" s="26"/>
      <c r="L421" s="26"/>
      <c r="M421" s="39"/>
      <c r="N421" s="122">
        <f>D421/D512*100</f>
        <v>6.5218222851241237</v>
      </c>
    </row>
    <row r="422" spans="1:14" ht="14.25" thickBot="1">
      <c r="A422" s="200"/>
      <c r="B422" s="168" t="s">
        <v>26</v>
      </c>
      <c r="C422" s="24">
        <v>11.87</v>
      </c>
      <c r="D422" s="24">
        <v>11.87</v>
      </c>
      <c r="E422" s="24">
        <v>2.14</v>
      </c>
      <c r="F422" s="39">
        <f>(D422-E422)/E422*100</f>
        <v>454.6728971962616</v>
      </c>
      <c r="G422" s="24">
        <v>1318</v>
      </c>
      <c r="H422" s="24">
        <v>42220.614999999998</v>
      </c>
      <c r="I422" s="24">
        <v>3</v>
      </c>
      <c r="J422" s="24">
        <v>0.62482400000000005</v>
      </c>
      <c r="K422" s="24">
        <v>0.62482400000000005</v>
      </c>
      <c r="L422" s="24">
        <v>3.6621000000000001E-2</v>
      </c>
      <c r="M422" s="39">
        <f>(K422-L422)/L422*100</f>
        <v>1606.1904371808528</v>
      </c>
      <c r="N422" s="122">
        <f>D422/D513*100</f>
        <v>14.054055116452172</v>
      </c>
    </row>
    <row r="423" spans="1:14" ht="14.25" thickBot="1">
      <c r="A423" s="200"/>
      <c r="B423" s="168" t="s">
        <v>27</v>
      </c>
      <c r="C423" s="24"/>
      <c r="D423" s="24"/>
      <c r="E423" s="24"/>
      <c r="F423" s="39"/>
      <c r="G423" s="24"/>
      <c r="H423" s="24"/>
      <c r="I423" s="24"/>
      <c r="J423" s="24"/>
      <c r="K423" s="24"/>
      <c r="L423" s="24"/>
      <c r="M423" s="39"/>
      <c r="N423" s="122"/>
    </row>
    <row r="424" spans="1:14" ht="14.25" thickBot="1">
      <c r="A424" s="200"/>
      <c r="B424" s="18" t="s">
        <v>28</v>
      </c>
      <c r="C424" s="48"/>
      <c r="D424" s="48"/>
      <c r="E424" s="48"/>
      <c r="F424" s="39"/>
      <c r="G424" s="48"/>
      <c r="H424" s="48"/>
      <c r="I424" s="48"/>
      <c r="J424" s="48"/>
      <c r="K424" s="48"/>
      <c r="L424" s="48"/>
      <c r="M424" s="39"/>
      <c r="N424" s="122"/>
    </row>
    <row r="425" spans="1:14" ht="14.25" thickBot="1">
      <c r="A425" s="200"/>
      <c r="B425" s="18" t="s">
        <v>29</v>
      </c>
      <c r="C425" s="48"/>
      <c r="D425" s="48"/>
      <c r="E425" s="48"/>
      <c r="F425" s="39"/>
      <c r="G425" s="48"/>
      <c r="H425" s="48"/>
      <c r="I425" s="48"/>
      <c r="J425" s="48"/>
      <c r="K425" s="48"/>
      <c r="L425" s="48"/>
      <c r="M425" s="39"/>
      <c r="N425" s="122"/>
    </row>
    <row r="426" spans="1:14" ht="14.25" thickBot="1">
      <c r="A426" s="200"/>
      <c r="B426" s="18" t="s">
        <v>30</v>
      </c>
      <c r="C426" s="48"/>
      <c r="D426" s="48"/>
      <c r="E426" s="48"/>
      <c r="F426" s="39"/>
      <c r="G426" s="48"/>
      <c r="H426" s="48"/>
      <c r="I426" s="48"/>
      <c r="J426" s="48"/>
      <c r="K426" s="48"/>
      <c r="L426" s="48"/>
      <c r="M426" s="39"/>
      <c r="N426" s="122"/>
    </row>
    <row r="427" spans="1:14" ht="14.25" thickBot="1">
      <c r="A427" s="252"/>
      <c r="B427" s="19" t="s">
        <v>31</v>
      </c>
      <c r="C427" s="20">
        <f t="shared" ref="C427:L427" si="105">C415+C417+C418+C419+C420+C421+C422+C423</f>
        <v>103.00268799999999</v>
      </c>
      <c r="D427" s="20">
        <f t="shared" si="105"/>
        <v>103.00268799999999</v>
      </c>
      <c r="E427" s="20">
        <f t="shared" si="105"/>
        <v>92.563659999999985</v>
      </c>
      <c r="F427" s="20">
        <f>(D427-E427)/E427*100</f>
        <v>11.277674197411823</v>
      </c>
      <c r="G427" s="20">
        <f t="shared" si="105"/>
        <v>1876</v>
      </c>
      <c r="H427" s="20">
        <f t="shared" si="105"/>
        <v>119216.90059999999</v>
      </c>
      <c r="I427" s="20">
        <f t="shared" si="105"/>
        <v>59</v>
      </c>
      <c r="J427" s="20">
        <f t="shared" si="105"/>
        <v>23.023587000000003</v>
      </c>
      <c r="K427" s="20">
        <f t="shared" si="105"/>
        <v>23.023587000000003</v>
      </c>
      <c r="L427" s="20">
        <f t="shared" si="105"/>
        <v>49.071639999999995</v>
      </c>
      <c r="M427" s="20">
        <f t="shared" ref="M427:M431" si="106">(K427-L427)/L427*100</f>
        <v>-53.081684247765097</v>
      </c>
      <c r="N427" s="123">
        <f>D427/D518*100</f>
        <v>7.6126233323287575</v>
      </c>
    </row>
    <row r="428" spans="1:14" ht="14.25" thickTop="1">
      <c r="A428" s="215" t="s">
        <v>33</v>
      </c>
      <c r="B428" s="22" t="s">
        <v>19</v>
      </c>
      <c r="C428" s="117">
        <v>118.629396</v>
      </c>
      <c r="D428" s="117">
        <v>118.629396</v>
      </c>
      <c r="E428" s="105">
        <v>168.40308100000001</v>
      </c>
      <c r="F428" s="124">
        <f>(D428-E428)/E428*100</f>
        <v>-29.556279317716289</v>
      </c>
      <c r="G428" s="86">
        <v>994</v>
      </c>
      <c r="H428" s="86">
        <v>116153.46148000009</v>
      </c>
      <c r="I428" s="86">
        <v>114</v>
      </c>
      <c r="J428" s="86">
        <v>31.5</v>
      </c>
      <c r="K428" s="86">
        <v>31.5</v>
      </c>
      <c r="L428" s="86">
        <v>115</v>
      </c>
      <c r="M428" s="124">
        <f t="shared" si="106"/>
        <v>-72.608695652173921</v>
      </c>
      <c r="N428" s="125">
        <f t="shared" ref="N428:N433" si="107">D428/D506*100</f>
        <v>19.987789509601175</v>
      </c>
    </row>
    <row r="429" spans="1:14">
      <c r="A429" s="249"/>
      <c r="B429" s="168" t="s">
        <v>20</v>
      </c>
      <c r="C429" s="117">
        <v>23.173123999999998</v>
      </c>
      <c r="D429" s="117">
        <v>23.173123999999998</v>
      </c>
      <c r="E429" s="105">
        <v>26.441825000000001</v>
      </c>
      <c r="F429" s="39">
        <f>(D429-E429)/E429*100</f>
        <v>-12.361858532835775</v>
      </c>
      <c r="G429" s="86">
        <v>305</v>
      </c>
      <c r="H429" s="86">
        <v>6100</v>
      </c>
      <c r="I429" s="86">
        <v>40</v>
      </c>
      <c r="J429" s="86">
        <v>9.6</v>
      </c>
      <c r="K429" s="86">
        <v>9.6</v>
      </c>
      <c r="L429" s="86">
        <v>49.1</v>
      </c>
      <c r="M429" s="39">
        <f t="shared" si="106"/>
        <v>-80.448065173116092</v>
      </c>
      <c r="N429" s="122">
        <f t="shared" si="107"/>
        <v>15.433433708169137</v>
      </c>
    </row>
    <row r="430" spans="1:14">
      <c r="A430" s="249"/>
      <c r="B430" s="168" t="s">
        <v>21</v>
      </c>
      <c r="C430" s="117">
        <v>6.0292449999999995</v>
      </c>
      <c r="D430" s="117">
        <v>6.0292449999999995</v>
      </c>
      <c r="E430" s="105">
        <v>9.2636789999999998</v>
      </c>
      <c r="F430" s="39">
        <f>(D430-E430)/E430*100</f>
        <v>-34.915221047706858</v>
      </c>
      <c r="G430" s="86">
        <v>29</v>
      </c>
      <c r="H430" s="86">
        <v>14233</v>
      </c>
      <c r="I430" s="86">
        <v>2</v>
      </c>
      <c r="J430" s="86">
        <v>0</v>
      </c>
      <c r="K430" s="86">
        <v>0</v>
      </c>
      <c r="L430" s="86">
        <v>0</v>
      </c>
      <c r="M430" s="39" t="e">
        <f t="shared" si="106"/>
        <v>#DIV/0!</v>
      </c>
      <c r="N430" s="122">
        <f t="shared" si="107"/>
        <v>1.4577483773367872</v>
      </c>
    </row>
    <row r="431" spans="1:14">
      <c r="A431" s="249"/>
      <c r="B431" s="168" t="s">
        <v>22</v>
      </c>
      <c r="C431" s="117">
        <v>0.45419800000000005</v>
      </c>
      <c r="D431" s="117">
        <v>0.45419800000000005</v>
      </c>
      <c r="E431" s="105">
        <v>0.16509400000000002</v>
      </c>
      <c r="F431" s="39">
        <f>(D431-E431)/E431*100</f>
        <v>175.11478309326807</v>
      </c>
      <c r="G431" s="86">
        <v>28</v>
      </c>
      <c r="H431" s="86">
        <v>2550.5</v>
      </c>
      <c r="I431" s="86">
        <v>9</v>
      </c>
      <c r="J431" s="86">
        <v>1</v>
      </c>
      <c r="K431" s="86">
        <v>1</v>
      </c>
      <c r="L431" s="86">
        <v>0</v>
      </c>
      <c r="M431" s="39" t="e">
        <f t="shared" si="106"/>
        <v>#DIV/0!</v>
      </c>
      <c r="N431" s="122">
        <f t="shared" si="107"/>
        <v>0.93291391048136096</v>
      </c>
    </row>
    <row r="432" spans="1:14">
      <c r="A432" s="249"/>
      <c r="B432" s="168" t="s">
        <v>23</v>
      </c>
      <c r="C432" s="117">
        <v>0.11320799999999999</v>
      </c>
      <c r="D432" s="117">
        <v>0.11320799999999999</v>
      </c>
      <c r="E432" s="105">
        <v>0</v>
      </c>
      <c r="F432" s="39"/>
      <c r="G432" s="86"/>
      <c r="H432" s="86"/>
      <c r="I432" s="86">
        <v>0</v>
      </c>
      <c r="J432" s="86">
        <v>0</v>
      </c>
      <c r="K432" s="86">
        <v>0</v>
      </c>
      <c r="L432" s="86">
        <v>0</v>
      </c>
      <c r="M432" s="39"/>
      <c r="N432" s="122">
        <f t="shared" si="107"/>
        <v>6.9316339376246008</v>
      </c>
    </row>
    <row r="433" spans="1:14">
      <c r="A433" s="249"/>
      <c r="B433" s="168" t="s">
        <v>24</v>
      </c>
      <c r="C433" s="117">
        <v>2.5225240000000002</v>
      </c>
      <c r="D433" s="117">
        <v>2.5225240000000002</v>
      </c>
      <c r="E433" s="105">
        <v>26.316037999999999</v>
      </c>
      <c r="F433" s="39">
        <f>(D433-E433)/E433*100</f>
        <v>-90.41449932546837</v>
      </c>
      <c r="G433" s="86">
        <v>4</v>
      </c>
      <c r="H433" s="86">
        <v>502</v>
      </c>
      <c r="I433" s="86">
        <v>3</v>
      </c>
      <c r="J433" s="86">
        <v>1</v>
      </c>
      <c r="K433" s="86">
        <v>1</v>
      </c>
      <c r="L433" s="86">
        <v>0</v>
      </c>
      <c r="M433" s="39"/>
      <c r="N433" s="122">
        <f t="shared" si="107"/>
        <v>11.125863122796517</v>
      </c>
    </row>
    <row r="434" spans="1:14">
      <c r="A434" s="249"/>
      <c r="B434" s="168" t="s">
        <v>25</v>
      </c>
      <c r="C434" s="117">
        <v>0</v>
      </c>
      <c r="D434" s="117">
        <v>0</v>
      </c>
      <c r="E434" s="105">
        <v>0</v>
      </c>
      <c r="F434" s="39"/>
      <c r="G434" s="88"/>
      <c r="H434" s="88"/>
      <c r="I434" s="86">
        <v>0</v>
      </c>
      <c r="J434" s="86">
        <v>0</v>
      </c>
      <c r="K434" s="86">
        <v>0</v>
      </c>
      <c r="L434" s="86"/>
      <c r="M434" s="39"/>
      <c r="N434" s="122"/>
    </row>
    <row r="435" spans="1:14">
      <c r="A435" s="249"/>
      <c r="B435" s="168" t="s">
        <v>26</v>
      </c>
      <c r="C435" s="117">
        <v>22.750957000000007</v>
      </c>
      <c r="D435" s="117">
        <v>22.750957000000007</v>
      </c>
      <c r="E435" s="105">
        <v>12.800782999999996</v>
      </c>
      <c r="F435" s="39">
        <f>(D435-E435)/E435*100</f>
        <v>77.730979425243092</v>
      </c>
      <c r="G435" s="86">
        <v>431</v>
      </c>
      <c r="H435" s="86">
        <v>191642.32</v>
      </c>
      <c r="I435" s="86">
        <v>2</v>
      </c>
      <c r="J435" s="86">
        <v>0.5</v>
      </c>
      <c r="K435" s="86">
        <v>1</v>
      </c>
      <c r="L435" s="86">
        <v>1</v>
      </c>
      <c r="M435" s="39">
        <f>(K435-L435)/L435*100</f>
        <v>0</v>
      </c>
      <c r="N435" s="122">
        <f>D435/D513*100</f>
        <v>26.937085394274092</v>
      </c>
    </row>
    <row r="436" spans="1:14">
      <c r="A436" s="249"/>
      <c r="B436" s="168" t="s">
        <v>27</v>
      </c>
      <c r="C436" s="117">
        <v>0</v>
      </c>
      <c r="D436" s="117">
        <v>0</v>
      </c>
      <c r="E436" s="105">
        <v>0</v>
      </c>
      <c r="F436" s="39"/>
      <c r="G436" s="86"/>
      <c r="H436" s="86"/>
      <c r="I436" s="86">
        <v>0</v>
      </c>
      <c r="J436" s="86">
        <v>0</v>
      </c>
      <c r="K436" s="86">
        <v>0</v>
      </c>
      <c r="L436" s="86"/>
      <c r="M436" s="39"/>
      <c r="N436" s="122"/>
    </row>
    <row r="437" spans="1:14">
      <c r="A437" s="249"/>
      <c r="B437" s="18" t="s">
        <v>28</v>
      </c>
      <c r="C437" s="117">
        <v>0</v>
      </c>
      <c r="D437" s="117">
        <v>0</v>
      </c>
      <c r="E437" s="105">
        <v>0</v>
      </c>
      <c r="F437" s="39"/>
      <c r="G437" s="86"/>
      <c r="H437" s="86"/>
      <c r="I437" s="86">
        <v>0</v>
      </c>
      <c r="J437" s="86">
        <v>0</v>
      </c>
      <c r="K437" s="86">
        <v>0</v>
      </c>
      <c r="L437" s="86"/>
      <c r="M437" s="39"/>
      <c r="N437" s="122"/>
    </row>
    <row r="438" spans="1:14">
      <c r="A438" s="249"/>
      <c r="B438" s="18" t="s">
        <v>29</v>
      </c>
      <c r="C438" s="117">
        <v>0</v>
      </c>
      <c r="D438" s="117">
        <v>0</v>
      </c>
      <c r="E438" s="105">
        <v>0</v>
      </c>
      <c r="F438" s="39"/>
      <c r="G438" s="86"/>
      <c r="H438" s="86"/>
      <c r="I438" s="86">
        <v>0</v>
      </c>
      <c r="J438" s="86">
        <v>0</v>
      </c>
      <c r="K438" s="86">
        <v>0</v>
      </c>
      <c r="L438" s="86"/>
      <c r="M438" s="39"/>
      <c r="N438" s="122"/>
    </row>
    <row r="439" spans="1:14">
      <c r="A439" s="249"/>
      <c r="B439" s="18" t="s">
        <v>30</v>
      </c>
      <c r="C439" s="117">
        <v>0</v>
      </c>
      <c r="D439" s="117">
        <v>0</v>
      </c>
      <c r="E439" s="105">
        <v>0</v>
      </c>
      <c r="F439" s="39"/>
      <c r="G439" s="86"/>
      <c r="H439" s="86"/>
      <c r="I439" s="86">
        <v>0</v>
      </c>
      <c r="J439" s="86">
        <v>0</v>
      </c>
      <c r="K439" s="86">
        <v>0</v>
      </c>
      <c r="L439" s="86"/>
      <c r="M439" s="39"/>
      <c r="N439" s="122"/>
    </row>
    <row r="440" spans="1:14" ht="14.25" thickBot="1">
      <c r="A440" s="213"/>
      <c r="B440" s="19" t="s">
        <v>31</v>
      </c>
      <c r="C440" s="20">
        <f t="shared" ref="C440:L440" si="108">C428+C430+C431+C432+C433+C434+C435+C436</f>
        <v>150.49952800000003</v>
      </c>
      <c r="D440" s="20">
        <f t="shared" si="108"/>
        <v>150.49952800000003</v>
      </c>
      <c r="E440" s="20">
        <f t="shared" si="108"/>
        <v>216.94867500000001</v>
      </c>
      <c r="F440" s="20">
        <f>(D440-E440)/E440*100</f>
        <v>-30.628971114942271</v>
      </c>
      <c r="G440" s="20">
        <f t="shared" si="108"/>
        <v>1486</v>
      </c>
      <c r="H440" s="20">
        <f t="shared" si="108"/>
        <v>325081.28148000012</v>
      </c>
      <c r="I440" s="20">
        <f t="shared" si="108"/>
        <v>130</v>
      </c>
      <c r="J440" s="20">
        <f t="shared" si="108"/>
        <v>34</v>
      </c>
      <c r="K440" s="20">
        <f t="shared" si="108"/>
        <v>34.5</v>
      </c>
      <c r="L440" s="20">
        <f t="shared" si="108"/>
        <v>116</v>
      </c>
      <c r="M440" s="20">
        <f t="shared" ref="M440:M442" si="109">(K440-L440)/L440*100</f>
        <v>-70.258620689655174</v>
      </c>
      <c r="N440" s="123">
        <f>D440/D518*100</f>
        <v>11.122973978671949</v>
      </c>
    </row>
    <row r="441" spans="1:14" ht="14.25" thickTop="1">
      <c r="A441" s="249" t="s">
        <v>34</v>
      </c>
      <c r="B441" s="168" t="s">
        <v>19</v>
      </c>
      <c r="C441" s="40">
        <v>22.100899999999999</v>
      </c>
      <c r="D441" s="40">
        <v>22.100899999999999</v>
      </c>
      <c r="E441" s="40">
        <v>26.144600000000001</v>
      </c>
      <c r="F441" s="39">
        <f>(D441-E441)/E441*100</f>
        <v>-15.466673806445694</v>
      </c>
      <c r="G441" s="135">
        <v>193</v>
      </c>
      <c r="H441" s="135">
        <v>15640</v>
      </c>
      <c r="I441" s="135">
        <v>23</v>
      </c>
      <c r="J441" s="135">
        <v>25.4559</v>
      </c>
      <c r="K441" s="135">
        <v>25.4559</v>
      </c>
      <c r="L441" s="135">
        <v>42.488599999999998</v>
      </c>
      <c r="M441" s="39">
        <f t="shared" si="109"/>
        <v>-40.087694110890922</v>
      </c>
      <c r="N441" s="122">
        <f>D441/D506*100</f>
        <v>3.7237662170407124</v>
      </c>
    </row>
    <row r="442" spans="1:14">
      <c r="A442" s="249"/>
      <c r="B442" s="168" t="s">
        <v>20</v>
      </c>
      <c r="C442" s="39">
        <v>5.7289000000000003</v>
      </c>
      <c r="D442" s="39">
        <v>5.7289000000000003</v>
      </c>
      <c r="E442" s="39">
        <v>6.9240000000000004</v>
      </c>
      <c r="F442" s="39">
        <f>(D442-E442)/E442*100</f>
        <v>-17.260254188330446</v>
      </c>
      <c r="G442" s="135">
        <v>65</v>
      </c>
      <c r="H442" s="135">
        <v>1300</v>
      </c>
      <c r="I442" s="135">
        <v>10</v>
      </c>
      <c r="J442" s="135">
        <v>4.2606999999999999</v>
      </c>
      <c r="K442" s="135">
        <v>4.2606999999999999</v>
      </c>
      <c r="L442" s="135">
        <v>13.4124</v>
      </c>
      <c r="M442" s="39">
        <f t="shared" si="109"/>
        <v>-68.233127553607105</v>
      </c>
      <c r="N442" s="122">
        <f>D442/D507*100</f>
        <v>3.8154803111885203</v>
      </c>
    </row>
    <row r="443" spans="1:14">
      <c r="A443" s="249"/>
      <c r="B443" s="168" t="s">
        <v>21</v>
      </c>
      <c r="C443" s="39">
        <v>0.7833</v>
      </c>
      <c r="D443" s="39">
        <v>0.7833</v>
      </c>
      <c r="E443" s="39">
        <v>0.6099</v>
      </c>
      <c r="F443" s="39">
        <f>(D443-E443)/E443*100</f>
        <v>28.43089030988687</v>
      </c>
      <c r="G443" s="135">
        <v>8</v>
      </c>
      <c r="H443" s="135">
        <v>830.32</v>
      </c>
      <c r="I443" s="135">
        <v>0</v>
      </c>
      <c r="J443" s="135">
        <v>0</v>
      </c>
      <c r="K443" s="135">
        <v>0</v>
      </c>
      <c r="L443" s="135">
        <v>0</v>
      </c>
      <c r="M443" s="39"/>
      <c r="N443" s="122">
        <f>D443/D508*100</f>
        <v>0.18938595196710459</v>
      </c>
    </row>
    <row r="444" spans="1:14">
      <c r="A444" s="249"/>
      <c r="B444" s="168" t="s">
        <v>22</v>
      </c>
      <c r="C444" s="39">
        <v>3.6613000000000002</v>
      </c>
      <c r="D444" s="39">
        <v>3.6613000000000002</v>
      </c>
      <c r="E444" s="39">
        <v>3.9619</v>
      </c>
      <c r="F444" s="39">
        <f>(D444-E444)/E444*100</f>
        <v>-7.5872687346979921</v>
      </c>
      <c r="G444" s="135">
        <v>177</v>
      </c>
      <c r="H444" s="135">
        <v>7519.7</v>
      </c>
      <c r="I444" s="135">
        <v>10</v>
      </c>
      <c r="J444" s="135">
        <v>1.5640000000000001</v>
      </c>
      <c r="K444" s="135">
        <v>1.5640000000000001</v>
      </c>
      <c r="L444" s="135">
        <v>0.3755</v>
      </c>
      <c r="M444" s="39">
        <f t="shared" ref="M444:M449" si="110">(K444-L444)/L444*100</f>
        <v>316.51131824234358</v>
      </c>
      <c r="N444" s="122">
        <f>D444/D509*100</f>
        <v>7.5202394119864167</v>
      </c>
    </row>
    <row r="445" spans="1:14">
      <c r="A445" s="249"/>
      <c r="B445" s="168" t="s">
        <v>23</v>
      </c>
      <c r="C445" s="39">
        <v>0</v>
      </c>
      <c r="D445" s="39">
        <v>0</v>
      </c>
      <c r="E445" s="39">
        <v>0</v>
      </c>
      <c r="F445" s="39"/>
      <c r="G445" s="135">
        <v>0</v>
      </c>
      <c r="H445" s="135">
        <v>0</v>
      </c>
      <c r="I445" s="135">
        <v>0</v>
      </c>
      <c r="J445" s="135">
        <v>0</v>
      </c>
      <c r="K445" s="135">
        <v>0</v>
      </c>
      <c r="L445" s="135">
        <v>0</v>
      </c>
      <c r="M445" s="39"/>
      <c r="N445" s="122"/>
    </row>
    <row r="446" spans="1:14">
      <c r="A446" s="249"/>
      <c r="B446" s="168" t="s">
        <v>24</v>
      </c>
      <c r="C446" s="39">
        <v>1.0631999999999999</v>
      </c>
      <c r="D446" s="39">
        <v>1.0631999999999999</v>
      </c>
      <c r="E446" s="39">
        <v>2.8299999999999999E-2</v>
      </c>
      <c r="F446" s="39">
        <f>(D446-E446)/E446*100</f>
        <v>3656.8904593639572</v>
      </c>
      <c r="G446" s="135">
        <v>2</v>
      </c>
      <c r="H446" s="135">
        <v>1480.8</v>
      </c>
      <c r="I446" s="135">
        <v>3</v>
      </c>
      <c r="J446" s="135">
        <v>15.2277</v>
      </c>
      <c r="K446" s="135">
        <v>15.2277</v>
      </c>
      <c r="L446" s="135">
        <v>0.24909999999999999</v>
      </c>
      <c r="M446" s="39">
        <f t="shared" si="110"/>
        <v>6013.0871136089927</v>
      </c>
      <c r="N446" s="122">
        <f>D446/D511*100</f>
        <v>4.6893578305527539</v>
      </c>
    </row>
    <row r="447" spans="1:14">
      <c r="A447" s="249"/>
      <c r="B447" s="168" t="s">
        <v>25</v>
      </c>
      <c r="C447" s="41">
        <v>6.8856000000000002</v>
      </c>
      <c r="D447" s="41">
        <v>6.8856000000000002</v>
      </c>
      <c r="E447" s="41">
        <v>34.863799999999998</v>
      </c>
      <c r="F447" s="39">
        <f>(D447-E447)/E447*100</f>
        <v>-80.250001434152324</v>
      </c>
      <c r="G447" s="137">
        <v>3</v>
      </c>
      <c r="H447" s="137">
        <v>114.76</v>
      </c>
      <c r="I447" s="137">
        <v>38</v>
      </c>
      <c r="J447" s="137">
        <v>5.74</v>
      </c>
      <c r="K447" s="137">
        <v>5.74</v>
      </c>
      <c r="L447" s="137">
        <v>2.8250000000000002</v>
      </c>
      <c r="M447" s="39">
        <f t="shared" si="110"/>
        <v>103.18584070796459</v>
      </c>
      <c r="N447" s="122">
        <f>D447/D512*100</f>
        <v>3.6580856570911267</v>
      </c>
    </row>
    <row r="448" spans="1:14">
      <c r="A448" s="249"/>
      <c r="B448" s="168" t="s">
        <v>26</v>
      </c>
      <c r="C448" s="39">
        <v>3.4796</v>
      </c>
      <c r="D448" s="39">
        <v>3.4796</v>
      </c>
      <c r="E448" s="39">
        <v>5.6063999999999998</v>
      </c>
      <c r="F448" s="39">
        <f>(D448-E448)/E448*100</f>
        <v>-37.935216894977167</v>
      </c>
      <c r="G448" s="135">
        <v>124</v>
      </c>
      <c r="H448" s="135">
        <v>7674.2</v>
      </c>
      <c r="I448" s="135">
        <v>30</v>
      </c>
      <c r="J448" s="135">
        <v>10.1287</v>
      </c>
      <c r="K448" s="135">
        <v>10.1287</v>
      </c>
      <c r="L448" s="135">
        <v>3.3733</v>
      </c>
      <c r="M448" s="39">
        <f t="shared" si="110"/>
        <v>200.26087214300534</v>
      </c>
      <c r="N448" s="122">
        <f>D448/D513*100</f>
        <v>4.1198391055776735</v>
      </c>
    </row>
    <row r="449" spans="1:14">
      <c r="A449" s="249"/>
      <c r="B449" s="168" t="s">
        <v>27</v>
      </c>
      <c r="C449" s="42">
        <v>0</v>
      </c>
      <c r="D449" s="42">
        <v>0</v>
      </c>
      <c r="E449" s="42">
        <v>0</v>
      </c>
      <c r="F449" s="39" t="e">
        <f>(D449-E449)/E449*100</f>
        <v>#DIV/0!</v>
      </c>
      <c r="G449" s="135">
        <v>0</v>
      </c>
      <c r="H449" s="135">
        <v>0</v>
      </c>
      <c r="I449" s="135">
        <v>0</v>
      </c>
      <c r="J449" s="135">
        <v>0</v>
      </c>
      <c r="K449" s="136">
        <v>0</v>
      </c>
      <c r="L449" s="135">
        <v>0</v>
      </c>
      <c r="M449" s="39" t="e">
        <f t="shared" si="110"/>
        <v>#DIV/0!</v>
      </c>
      <c r="N449" s="122">
        <f>D449/D514*100</f>
        <v>0</v>
      </c>
    </row>
    <row r="450" spans="1:14">
      <c r="A450" s="249"/>
      <c r="B450" s="18" t="s">
        <v>28</v>
      </c>
      <c r="C450" s="42">
        <v>0</v>
      </c>
      <c r="D450" s="42">
        <v>0</v>
      </c>
      <c r="E450" s="42">
        <v>0</v>
      </c>
      <c r="F450" s="39" t="e">
        <f>(D450-E450)/E450*100</f>
        <v>#DIV/0!</v>
      </c>
      <c r="G450" s="136">
        <v>0</v>
      </c>
      <c r="H450" s="136">
        <v>0</v>
      </c>
      <c r="I450" s="136">
        <v>0</v>
      </c>
      <c r="J450" s="136">
        <v>0</v>
      </c>
      <c r="K450" s="136">
        <v>0</v>
      </c>
      <c r="L450" s="136">
        <v>0</v>
      </c>
      <c r="M450" s="39"/>
      <c r="N450" s="122" t="e">
        <f>D450/D515*100</f>
        <v>#DIV/0!</v>
      </c>
    </row>
    <row r="451" spans="1:14">
      <c r="A451" s="249"/>
      <c r="B451" s="18" t="s">
        <v>29</v>
      </c>
      <c r="C451" s="42">
        <v>0</v>
      </c>
      <c r="D451" s="42">
        <v>0</v>
      </c>
      <c r="E451" s="42">
        <v>0</v>
      </c>
      <c r="F451" s="39"/>
      <c r="G451" s="136">
        <v>0</v>
      </c>
      <c r="H451" s="136">
        <v>0</v>
      </c>
      <c r="I451" s="136">
        <v>0</v>
      </c>
      <c r="J451" s="136">
        <v>0</v>
      </c>
      <c r="K451" s="136">
        <v>0</v>
      </c>
      <c r="L451" s="136">
        <v>0</v>
      </c>
      <c r="M451" s="39"/>
      <c r="N451" s="122"/>
    </row>
    <row r="452" spans="1:14">
      <c r="A452" s="249"/>
      <c r="B452" s="18" t="s">
        <v>30</v>
      </c>
      <c r="C452" s="42">
        <v>0</v>
      </c>
      <c r="D452" s="42">
        <v>0</v>
      </c>
      <c r="E452" s="42">
        <v>0</v>
      </c>
      <c r="F452" s="39"/>
      <c r="G452" s="136">
        <v>0</v>
      </c>
      <c r="H452" s="136">
        <v>0</v>
      </c>
      <c r="I452" s="136">
        <v>0</v>
      </c>
      <c r="J452" s="136">
        <v>0</v>
      </c>
      <c r="K452" s="136">
        <v>0</v>
      </c>
      <c r="L452" s="136">
        <v>0</v>
      </c>
      <c r="M452" s="39" t="e">
        <f>(K452-L452)/L452*100</f>
        <v>#DIV/0!</v>
      </c>
      <c r="N452" s="122"/>
    </row>
    <row r="453" spans="1:14" ht="14.25" thickBot="1">
      <c r="A453" s="213"/>
      <c r="B453" s="19" t="s">
        <v>31</v>
      </c>
      <c r="C453" s="20">
        <f t="shared" ref="C453:L453" si="111">C441+C443+C444+C445+C446+C447+C448+C449</f>
        <v>37.973899999999993</v>
      </c>
      <c r="D453" s="20">
        <f t="shared" si="111"/>
        <v>37.973899999999993</v>
      </c>
      <c r="E453" s="20">
        <f t="shared" si="111"/>
        <v>71.214899999999986</v>
      </c>
      <c r="F453" s="20">
        <f>(D453-E453)/E453*100</f>
        <v>-46.677029666544499</v>
      </c>
      <c r="G453" s="20">
        <f t="shared" si="111"/>
        <v>507</v>
      </c>
      <c r="H453" s="20">
        <f t="shared" si="111"/>
        <v>33259.78</v>
      </c>
      <c r="I453" s="20">
        <f t="shared" si="111"/>
        <v>104</v>
      </c>
      <c r="J453" s="20">
        <f t="shared" si="111"/>
        <v>58.116300000000003</v>
      </c>
      <c r="K453" s="20">
        <f t="shared" si="111"/>
        <v>58.116300000000003</v>
      </c>
      <c r="L453" s="20">
        <f t="shared" si="111"/>
        <v>49.311500000000002</v>
      </c>
      <c r="M453" s="20">
        <f>(K453-L453)/L453*100</f>
        <v>17.855469819413322</v>
      </c>
      <c r="N453" s="123">
        <f>D453/D518*100</f>
        <v>2.8065383804306054</v>
      </c>
    </row>
    <row r="454" spans="1:14" ht="14.25" thickTop="1">
      <c r="A454" s="249" t="s">
        <v>36</v>
      </c>
      <c r="B454" s="168" t="s">
        <v>19</v>
      </c>
      <c r="C454" s="40">
        <v>13.359399999999999</v>
      </c>
      <c r="D454" s="40">
        <v>13.359399999999999</v>
      </c>
      <c r="E454" s="40">
        <v>43.7044</v>
      </c>
      <c r="F454" s="42">
        <f>(D454-E454)/E454*100</f>
        <v>-69.432368365656544</v>
      </c>
      <c r="G454" s="39">
        <v>142</v>
      </c>
      <c r="H454" s="39">
        <v>13424.668600000001</v>
      </c>
      <c r="I454" s="41">
        <v>13</v>
      </c>
      <c r="J454" s="39">
        <v>6.7164999999999999</v>
      </c>
      <c r="K454" s="39">
        <v>6.7164999999999999</v>
      </c>
      <c r="L454" s="39">
        <v>5.2744999999999997</v>
      </c>
      <c r="M454" s="39">
        <f>(K454-L454)/L454*100</f>
        <v>27.339084273390846</v>
      </c>
      <c r="N454" s="122">
        <f>D454/D506*100</f>
        <v>2.250916587104312</v>
      </c>
    </row>
    <row r="455" spans="1:14">
      <c r="A455" s="249"/>
      <c r="B455" s="168" t="s">
        <v>20</v>
      </c>
      <c r="C455" s="39">
        <v>1.5581</v>
      </c>
      <c r="D455" s="39">
        <v>1.5581</v>
      </c>
      <c r="E455" s="39">
        <v>14.4468</v>
      </c>
      <c r="F455" s="39">
        <f>(D455-E455)/E455*100</f>
        <v>-89.214912645014806</v>
      </c>
      <c r="G455" s="39">
        <v>18</v>
      </c>
      <c r="H455" s="39">
        <v>360</v>
      </c>
      <c r="I455" s="41">
        <v>6</v>
      </c>
      <c r="J455" s="39">
        <v>3.0121000000000002</v>
      </c>
      <c r="K455" s="39">
        <v>3.0121000000000002</v>
      </c>
      <c r="L455" s="39">
        <v>2.0510000000000002</v>
      </c>
      <c r="M455" s="42">
        <f>(K455-L455)/L455*100</f>
        <v>46.86006825938567</v>
      </c>
      <c r="N455" s="122">
        <f>D455/D507*100</f>
        <v>1.0377035509195194</v>
      </c>
    </row>
    <row r="456" spans="1:14">
      <c r="A456" s="249"/>
      <c r="B456" s="168" t="s">
        <v>21</v>
      </c>
      <c r="C456" s="39">
        <v>0</v>
      </c>
      <c r="D456" s="39">
        <v>0</v>
      </c>
      <c r="E456" s="39">
        <v>0</v>
      </c>
      <c r="F456" s="39"/>
      <c r="G456" s="39">
        <v>0</v>
      </c>
      <c r="H456" s="39">
        <v>0</v>
      </c>
      <c r="I456" s="41">
        <v>0</v>
      </c>
      <c r="J456" s="39">
        <v>0</v>
      </c>
      <c r="K456" s="39">
        <v>0</v>
      </c>
      <c r="L456" s="39">
        <v>0</v>
      </c>
      <c r="M456" s="42"/>
      <c r="N456" s="122"/>
    </row>
    <row r="457" spans="1:14">
      <c r="A457" s="249"/>
      <c r="B457" s="168" t="s">
        <v>22</v>
      </c>
      <c r="C457" s="39">
        <v>2.3715000000000002</v>
      </c>
      <c r="D457" s="39">
        <v>2.3715000000000002</v>
      </c>
      <c r="E457" s="39">
        <v>0.12379999999999999</v>
      </c>
      <c r="F457" s="39">
        <f>(D457-E457)/E457*100</f>
        <v>1815.5896607431341</v>
      </c>
      <c r="G457" s="39">
        <v>71</v>
      </c>
      <c r="H457" s="39">
        <v>7059.78</v>
      </c>
      <c r="I457" s="41">
        <v>1</v>
      </c>
      <c r="J457" s="39">
        <v>0.1178</v>
      </c>
      <c r="K457" s="39">
        <v>0.1178</v>
      </c>
      <c r="L457" s="39">
        <v>2.0838999999999999</v>
      </c>
      <c r="M457" s="42">
        <f t="shared" ref="M457:M462" si="112">(K457-L457)/L457*100</f>
        <v>-94.347137578578639</v>
      </c>
      <c r="N457" s="122">
        <f>D457/D509*100</f>
        <v>4.8710151491344025</v>
      </c>
    </row>
    <row r="458" spans="1:14">
      <c r="A458" s="249"/>
      <c r="B458" s="168" t="s">
        <v>23</v>
      </c>
      <c r="C458" s="39">
        <v>0</v>
      </c>
      <c r="D458" s="39">
        <v>0</v>
      </c>
      <c r="E458" s="39">
        <v>0</v>
      </c>
      <c r="F458" s="39"/>
      <c r="G458" s="39">
        <v>0</v>
      </c>
      <c r="H458" s="39">
        <v>0</v>
      </c>
      <c r="I458" s="41">
        <v>0</v>
      </c>
      <c r="J458" s="39">
        <v>0</v>
      </c>
      <c r="K458" s="39">
        <v>0</v>
      </c>
      <c r="L458" s="39">
        <v>0</v>
      </c>
      <c r="M458" s="42"/>
      <c r="N458" s="122">
        <f>D458/D510*100</f>
        <v>0</v>
      </c>
    </row>
    <row r="459" spans="1:14">
      <c r="A459" s="249"/>
      <c r="B459" s="168" t="s">
        <v>24</v>
      </c>
      <c r="C459" s="39">
        <v>2.3715000000000002</v>
      </c>
      <c r="D459" s="39">
        <v>2.3715000000000002</v>
      </c>
      <c r="E459" s="39">
        <v>1.49E-2</v>
      </c>
      <c r="F459" s="39">
        <f>(D459-E459)/E459*100</f>
        <v>15816.107382550337</v>
      </c>
      <c r="G459" s="39">
        <v>71</v>
      </c>
      <c r="H459" s="39">
        <v>7059.78</v>
      </c>
      <c r="I459" s="41">
        <v>1</v>
      </c>
      <c r="J459" s="39">
        <v>0.1178</v>
      </c>
      <c r="K459" s="39">
        <v>0.1178</v>
      </c>
      <c r="L459" s="39">
        <v>2.0838999999999999</v>
      </c>
      <c r="M459" s="42"/>
      <c r="N459" s="122">
        <f>D459/D511*100</f>
        <v>10.459755544728985</v>
      </c>
    </row>
    <row r="460" spans="1:14">
      <c r="A460" s="249"/>
      <c r="B460" s="168" t="s">
        <v>25</v>
      </c>
      <c r="C460" s="41">
        <v>0</v>
      </c>
      <c r="D460" s="41">
        <v>0</v>
      </c>
      <c r="E460" s="39">
        <v>0</v>
      </c>
      <c r="F460" s="39"/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39">
        <v>0</v>
      </c>
      <c r="M460" s="42"/>
      <c r="N460" s="122"/>
    </row>
    <row r="461" spans="1:14">
      <c r="A461" s="249"/>
      <c r="B461" s="168" t="s">
        <v>26</v>
      </c>
      <c r="C461" s="39">
        <v>2.1139999999999999</v>
      </c>
      <c r="D461" s="39">
        <v>2</v>
      </c>
      <c r="E461" s="39">
        <v>2.4355000000000002</v>
      </c>
      <c r="F461" s="39">
        <f>(D461-E461)/E461*100</f>
        <v>-17.8813385341819</v>
      </c>
      <c r="G461" s="39">
        <v>115</v>
      </c>
      <c r="H461" s="39">
        <v>105681.4</v>
      </c>
      <c r="I461" s="41">
        <v>5</v>
      </c>
      <c r="J461" s="39">
        <v>0</v>
      </c>
      <c r="K461" s="39">
        <v>15.340299999999999</v>
      </c>
      <c r="L461" s="39">
        <v>2.7940999999999998</v>
      </c>
      <c r="M461" s="42">
        <f t="shared" si="112"/>
        <v>449.02473068250958</v>
      </c>
      <c r="N461" s="122">
        <f>D461/D513*100</f>
        <v>2.3679958073213432</v>
      </c>
    </row>
    <row r="462" spans="1:14">
      <c r="A462" s="249"/>
      <c r="B462" s="168" t="s">
        <v>27</v>
      </c>
      <c r="C462" s="39">
        <v>0.26100000000000001</v>
      </c>
      <c r="D462" s="42">
        <v>0.26100000000000001</v>
      </c>
      <c r="E462" s="39">
        <v>0</v>
      </c>
      <c r="F462" s="39"/>
      <c r="G462" s="42">
        <v>19</v>
      </c>
      <c r="H462" s="42">
        <v>1337.4</v>
      </c>
      <c r="I462" s="41">
        <v>1</v>
      </c>
      <c r="J462" s="39">
        <v>0.1</v>
      </c>
      <c r="K462" s="39">
        <v>0.1</v>
      </c>
      <c r="L462" s="39">
        <v>0.74</v>
      </c>
      <c r="M462" s="42">
        <f t="shared" si="112"/>
        <v>-86.486486486486484</v>
      </c>
      <c r="N462" s="122">
        <f>D462/D514*100</f>
        <v>100</v>
      </c>
    </row>
    <row r="463" spans="1:14">
      <c r="A463" s="249"/>
      <c r="B463" s="18" t="s">
        <v>28</v>
      </c>
      <c r="C463" s="42">
        <v>0</v>
      </c>
      <c r="D463" s="42">
        <v>0</v>
      </c>
      <c r="E463" s="49">
        <v>0</v>
      </c>
      <c r="F463" s="39"/>
      <c r="G463" s="42">
        <v>0</v>
      </c>
      <c r="H463" s="42">
        <v>0</v>
      </c>
      <c r="I463" s="41">
        <v>0</v>
      </c>
      <c r="J463" s="39">
        <v>0</v>
      </c>
      <c r="K463" s="39">
        <v>0</v>
      </c>
      <c r="L463" s="49">
        <v>0</v>
      </c>
      <c r="M463" s="39"/>
      <c r="N463" s="122"/>
    </row>
    <row r="464" spans="1:14">
      <c r="A464" s="249"/>
      <c r="B464" s="18" t="s">
        <v>29</v>
      </c>
      <c r="C464" s="42">
        <v>0.26100000000000001</v>
      </c>
      <c r="D464" s="42">
        <v>0.26100000000000001</v>
      </c>
      <c r="E464" s="49">
        <v>0</v>
      </c>
      <c r="F464" s="39"/>
      <c r="G464" s="42">
        <v>19</v>
      </c>
      <c r="H464" s="42">
        <v>1337.4</v>
      </c>
      <c r="I464" s="41">
        <v>1</v>
      </c>
      <c r="J464" s="39">
        <v>0.1</v>
      </c>
      <c r="K464" s="39">
        <v>0.1</v>
      </c>
      <c r="L464" s="49">
        <v>0.74</v>
      </c>
      <c r="M464" s="39"/>
      <c r="N464" s="122">
        <f>D464/D516*100</f>
        <v>100</v>
      </c>
    </row>
    <row r="465" spans="1:14">
      <c r="A465" s="249"/>
      <c r="B465" s="18" t="s">
        <v>30</v>
      </c>
      <c r="C465" s="49">
        <v>0</v>
      </c>
      <c r="D465" s="49">
        <v>0</v>
      </c>
      <c r="E465" s="49">
        <v>0</v>
      </c>
      <c r="F465" s="39"/>
      <c r="G465" s="41">
        <v>0</v>
      </c>
      <c r="H465" s="41">
        <v>0</v>
      </c>
      <c r="I465" s="42">
        <v>0</v>
      </c>
      <c r="J465" s="42">
        <v>0</v>
      </c>
      <c r="K465" s="42">
        <v>0</v>
      </c>
      <c r="L465" s="42">
        <v>0</v>
      </c>
      <c r="M465" s="39"/>
      <c r="N465" s="122"/>
    </row>
    <row r="466" spans="1:14" ht="14.25" thickBot="1">
      <c r="A466" s="213"/>
      <c r="B466" s="19" t="s">
        <v>31</v>
      </c>
      <c r="C466" s="20">
        <f t="shared" ref="C466:L466" si="113">C454+C456+C457+C458+C459+C460+C461+C462</f>
        <v>20.477399999999999</v>
      </c>
      <c r="D466" s="20">
        <f t="shared" si="113"/>
        <v>20.363399999999999</v>
      </c>
      <c r="E466" s="20">
        <v>46.278599999999997</v>
      </c>
      <c r="F466" s="20">
        <f t="shared" ref="F466:F472" si="114">(D466-E466)/E466*100</f>
        <v>-55.998236766021449</v>
      </c>
      <c r="G466" s="20">
        <f t="shared" si="113"/>
        <v>418</v>
      </c>
      <c r="H466" s="20">
        <f t="shared" si="113"/>
        <v>134563.02859999999</v>
      </c>
      <c r="I466" s="20">
        <f t="shared" si="113"/>
        <v>21</v>
      </c>
      <c r="J466" s="20">
        <f t="shared" si="113"/>
        <v>7.0520999999999994</v>
      </c>
      <c r="K466" s="20">
        <f t="shared" si="113"/>
        <v>22.392400000000002</v>
      </c>
      <c r="L466" s="20">
        <f t="shared" si="113"/>
        <v>12.9764</v>
      </c>
      <c r="M466" s="20">
        <f>(K466-L466)/L466*100</f>
        <v>72.562498073425616</v>
      </c>
      <c r="N466" s="123">
        <f>D466/D518*100</f>
        <v>1.5049985294125861</v>
      </c>
    </row>
    <row r="467" spans="1:14" ht="14.25" thickTop="1">
      <c r="A467" s="215" t="s">
        <v>40</v>
      </c>
      <c r="B467" s="22" t="s">
        <v>19</v>
      </c>
      <c r="C467" s="35">
        <v>116.17829399999999</v>
      </c>
      <c r="D467" s="35">
        <v>116.17829399999999</v>
      </c>
      <c r="E467" s="35">
        <v>132.24610699999999</v>
      </c>
      <c r="F467" s="130">
        <f t="shared" si="114"/>
        <v>-12.149932700854476</v>
      </c>
      <c r="G467" s="35">
        <v>974</v>
      </c>
      <c r="H467" s="35">
        <v>70720.882100000003</v>
      </c>
      <c r="I467" s="35">
        <v>94</v>
      </c>
      <c r="J467" s="35">
        <v>31.44</v>
      </c>
      <c r="K467" s="35">
        <v>31.44</v>
      </c>
      <c r="L467" s="37">
        <v>29.19</v>
      </c>
      <c r="M467" s="42">
        <f>(K467-L467)/L467*100</f>
        <v>7.7081192189105847</v>
      </c>
      <c r="N467" s="125">
        <f t="shared" ref="N467:N475" si="115">D467/D506*100</f>
        <v>19.57480493331148</v>
      </c>
    </row>
    <row r="468" spans="1:14">
      <c r="A468" s="249"/>
      <c r="B468" s="168" t="s">
        <v>20</v>
      </c>
      <c r="C468" s="35">
        <v>33.973357</v>
      </c>
      <c r="D468" s="35">
        <v>33.973357</v>
      </c>
      <c r="E468" s="35">
        <v>31.613826</v>
      </c>
      <c r="F468" s="39">
        <f t="shared" si="114"/>
        <v>7.4636046899226951</v>
      </c>
      <c r="G468" s="35">
        <v>426</v>
      </c>
      <c r="H468" s="35">
        <v>8520</v>
      </c>
      <c r="I468" s="35">
        <v>40</v>
      </c>
      <c r="J468" s="35">
        <v>9.26</v>
      </c>
      <c r="K468" s="35">
        <v>9.26</v>
      </c>
      <c r="L468" s="37">
        <v>17.989999999999998</v>
      </c>
      <c r="M468" s="42">
        <f>(K468-L468)/L468*100</f>
        <v>-48.526959421901047</v>
      </c>
      <c r="N468" s="122">
        <f t="shared" si="115"/>
        <v>22.626450930977796</v>
      </c>
    </row>
    <row r="469" spans="1:14">
      <c r="A469" s="249"/>
      <c r="B469" s="168" t="s">
        <v>21</v>
      </c>
      <c r="C469" s="35">
        <v>0.21037700000000001</v>
      </c>
      <c r="D469" s="35">
        <v>0.21037700000000001</v>
      </c>
      <c r="E469" s="35">
        <v>5.1887000000000003E-2</v>
      </c>
      <c r="F469" s="39">
        <f t="shared" si="114"/>
        <v>305.45223273652363</v>
      </c>
      <c r="G469" s="35">
        <v>3</v>
      </c>
      <c r="H469" s="35">
        <v>141.05000000000001</v>
      </c>
      <c r="I469" s="35"/>
      <c r="J469" s="35"/>
      <c r="K469" s="35"/>
      <c r="L469" s="37"/>
      <c r="M469" s="42"/>
      <c r="N469" s="122">
        <f t="shared" si="115"/>
        <v>5.0864864569109616E-2</v>
      </c>
    </row>
    <row r="470" spans="1:14">
      <c r="A470" s="249"/>
      <c r="B470" s="168" t="s">
        <v>22</v>
      </c>
      <c r="C470" s="35">
        <v>8.3404170000000004</v>
      </c>
      <c r="D470" s="35">
        <v>8.3404170000000004</v>
      </c>
      <c r="E470" s="35">
        <v>4.9092339999999997</v>
      </c>
      <c r="F470" s="39">
        <f t="shared" si="114"/>
        <v>69.892431283577054</v>
      </c>
      <c r="G470" s="35">
        <v>582</v>
      </c>
      <c r="H470" s="35">
        <v>21196.76</v>
      </c>
      <c r="I470" s="35">
        <v>8</v>
      </c>
      <c r="J470" s="35">
        <v>1.69</v>
      </c>
      <c r="K470" s="35">
        <v>1.69</v>
      </c>
      <c r="L470" s="37">
        <v>1.95</v>
      </c>
      <c r="M470" s="42">
        <f>(K470-L470)/L470*100</f>
        <v>-13.333333333333334</v>
      </c>
      <c r="N470" s="122">
        <f t="shared" si="115"/>
        <v>17.131055263376808</v>
      </c>
    </row>
    <row r="471" spans="1:14">
      <c r="A471" s="249"/>
      <c r="B471" s="168" t="s">
        <v>23</v>
      </c>
      <c r="C471" s="35">
        <v>0</v>
      </c>
      <c r="D471" s="35">
        <v>0</v>
      </c>
      <c r="E471" s="35"/>
      <c r="F471" s="39" t="e">
        <f t="shared" si="114"/>
        <v>#DIV/0!</v>
      </c>
      <c r="G471" s="35"/>
      <c r="H471" s="35"/>
      <c r="I471" s="35"/>
      <c r="J471" s="35"/>
      <c r="K471" s="35"/>
      <c r="L471" s="37"/>
      <c r="M471" s="42" t="e">
        <f>(K471-L471)/L471*100</f>
        <v>#DIV/0!</v>
      </c>
      <c r="N471" s="122">
        <f t="shared" si="115"/>
        <v>0</v>
      </c>
    </row>
    <row r="472" spans="1:14">
      <c r="A472" s="249"/>
      <c r="B472" s="168" t="s">
        <v>24</v>
      </c>
      <c r="C472" s="35">
        <v>10.168975</v>
      </c>
      <c r="D472" s="35">
        <v>10.168975</v>
      </c>
      <c r="E472" s="35">
        <v>7.8671389999999999</v>
      </c>
      <c r="F472" s="39">
        <f t="shared" si="114"/>
        <v>29.258870346640624</v>
      </c>
      <c r="G472" s="35">
        <v>3</v>
      </c>
      <c r="H472" s="35">
        <v>5438</v>
      </c>
      <c r="I472" s="35">
        <v>8</v>
      </c>
      <c r="J472" s="35">
        <v>6.4</v>
      </c>
      <c r="K472" s="35">
        <v>6.4</v>
      </c>
      <c r="L472" s="37">
        <v>0.69</v>
      </c>
      <c r="M472" s="42">
        <f>(K472-L472)/L472*100</f>
        <v>827.53623188405822</v>
      </c>
      <c r="N472" s="122">
        <f t="shared" si="115"/>
        <v>44.851356795471396</v>
      </c>
    </row>
    <row r="473" spans="1:14">
      <c r="A473" s="249"/>
      <c r="B473" s="168" t="s">
        <v>25</v>
      </c>
      <c r="C473" s="35">
        <v>6.9480000000000004</v>
      </c>
      <c r="D473" s="35">
        <v>6.9480000000000004</v>
      </c>
      <c r="E473" s="35"/>
      <c r="F473" s="39"/>
      <c r="G473" s="35">
        <v>12</v>
      </c>
      <c r="H473" s="35">
        <v>347.4</v>
      </c>
      <c r="I473" s="35"/>
      <c r="J473" s="35"/>
      <c r="K473" s="35"/>
      <c r="L473" s="37"/>
      <c r="M473" s="42"/>
      <c r="N473" s="122">
        <f t="shared" si="115"/>
        <v>3.6912366599089621</v>
      </c>
    </row>
    <row r="474" spans="1:14">
      <c r="A474" s="249"/>
      <c r="B474" s="168" t="s">
        <v>26</v>
      </c>
      <c r="C474" s="35">
        <v>9.8256650000000008</v>
      </c>
      <c r="D474" s="35">
        <v>9.8256650000000008</v>
      </c>
      <c r="E474" s="35">
        <v>4.1433450000000001</v>
      </c>
      <c r="F474" s="39">
        <f>(D474-E474)/E474*100</f>
        <v>137.14329847019741</v>
      </c>
      <c r="G474" s="35">
        <v>518</v>
      </c>
      <c r="H474" s="35">
        <v>24632.1</v>
      </c>
      <c r="I474" s="35">
        <v>5</v>
      </c>
      <c r="J474" s="35">
        <v>0.92</v>
      </c>
      <c r="K474" s="35">
        <v>0.92</v>
      </c>
      <c r="L474" s="37">
        <v>0.6</v>
      </c>
      <c r="M474" s="42">
        <f>(K474-L474)/L474*100</f>
        <v>53.333333333333343</v>
      </c>
      <c r="N474" s="122">
        <f t="shared" si="115"/>
        <v>11.633566762072034</v>
      </c>
    </row>
    <row r="475" spans="1:14">
      <c r="A475" s="249"/>
      <c r="B475" s="168" t="s">
        <v>27</v>
      </c>
      <c r="C475" s="35"/>
      <c r="D475" s="35"/>
      <c r="E475" s="35">
        <v>0.37889099999999998</v>
      </c>
      <c r="F475" s="39">
        <f>(D475-E475)/E475*100</f>
        <v>-100</v>
      </c>
      <c r="G475" s="35"/>
      <c r="H475" s="35"/>
      <c r="I475" s="37"/>
      <c r="J475" s="37"/>
      <c r="K475" s="37"/>
      <c r="L475" s="37"/>
      <c r="M475" s="39"/>
      <c r="N475" s="122">
        <f t="shared" si="115"/>
        <v>0</v>
      </c>
    </row>
    <row r="476" spans="1:14">
      <c r="A476" s="249"/>
      <c r="B476" s="18" t="s">
        <v>28</v>
      </c>
      <c r="C476" s="35"/>
      <c r="D476" s="35"/>
      <c r="E476" s="35"/>
      <c r="F476" s="39"/>
      <c r="G476" s="35"/>
      <c r="H476" s="35"/>
      <c r="I476" s="35"/>
      <c r="J476" s="35"/>
      <c r="K476" s="35"/>
      <c r="L476" s="35"/>
      <c r="M476" s="39"/>
      <c r="N476" s="122"/>
    </row>
    <row r="477" spans="1:14">
      <c r="A477" s="249"/>
      <c r="B477" s="18" t="s">
        <v>29</v>
      </c>
      <c r="C477" s="35"/>
      <c r="D477" s="35"/>
      <c r="E477" s="35"/>
      <c r="F477" s="39" t="e">
        <f>(D477-E477)/E477*100</f>
        <v>#DIV/0!</v>
      </c>
      <c r="G477" s="35"/>
      <c r="H477" s="35"/>
      <c r="I477" s="35"/>
      <c r="J477" s="35"/>
      <c r="K477" s="35"/>
      <c r="L477" s="35"/>
      <c r="M477" s="39"/>
      <c r="N477" s="122">
        <f>D477/D516*100</f>
        <v>0</v>
      </c>
    </row>
    <row r="478" spans="1:14">
      <c r="A478" s="249"/>
      <c r="B478" s="18" t="s">
        <v>30</v>
      </c>
      <c r="C478" s="42"/>
      <c r="D478" s="42"/>
      <c r="E478" s="42"/>
      <c r="F478" s="39"/>
      <c r="G478" s="42"/>
      <c r="H478" s="42"/>
      <c r="I478" s="42"/>
      <c r="J478" s="42"/>
      <c r="K478" s="42"/>
      <c r="L478" s="42"/>
      <c r="M478" s="39"/>
      <c r="N478" s="122"/>
    </row>
    <row r="479" spans="1:14" ht="14.25" thickBot="1">
      <c r="A479" s="213"/>
      <c r="B479" s="19" t="s">
        <v>31</v>
      </c>
      <c r="C479" s="20">
        <f t="shared" ref="C479:L479" si="116">C467+C469+C470+C471+C472+C473+C474+C475</f>
        <v>151.67172799999997</v>
      </c>
      <c r="D479" s="20">
        <f t="shared" si="116"/>
        <v>151.67172799999997</v>
      </c>
      <c r="E479" s="20">
        <f t="shared" si="116"/>
        <v>149.59660300000002</v>
      </c>
      <c r="F479" s="20">
        <f>(D479-E479)/E479*100</f>
        <v>1.3871471399654423</v>
      </c>
      <c r="G479" s="20">
        <f t="shared" si="116"/>
        <v>2092</v>
      </c>
      <c r="H479" s="20">
        <f t="shared" si="116"/>
        <v>122476.19209999999</v>
      </c>
      <c r="I479" s="20">
        <f t="shared" si="116"/>
        <v>115</v>
      </c>
      <c r="J479" s="20">
        <f t="shared" si="116"/>
        <v>40.450000000000003</v>
      </c>
      <c r="K479" s="20">
        <f t="shared" si="116"/>
        <v>40.450000000000003</v>
      </c>
      <c r="L479" s="20">
        <f t="shared" si="116"/>
        <v>32.43</v>
      </c>
      <c r="M479" s="20">
        <f>(K479-L479)/L479*100</f>
        <v>24.730188097440649</v>
      </c>
      <c r="N479" s="123">
        <f>D479/D518*100</f>
        <v>11.209607805841152</v>
      </c>
    </row>
    <row r="480" spans="1:14" ht="14.25" thickTop="1">
      <c r="A480" s="212" t="s">
        <v>67</v>
      </c>
      <c r="B480" s="22" t="s">
        <v>19</v>
      </c>
      <c r="C480" s="40">
        <v>21.157935999999999</v>
      </c>
      <c r="D480" s="40">
        <v>21.157935999999999</v>
      </c>
      <c r="E480" s="40">
        <v>15.235041000000001</v>
      </c>
      <c r="F480" s="130">
        <f>(D480-E480)/E480*100</f>
        <v>38.876790682742488</v>
      </c>
      <c r="G480" s="39">
        <v>204</v>
      </c>
      <c r="H480" s="39">
        <v>17476.880840000002</v>
      </c>
      <c r="I480" s="39">
        <v>21</v>
      </c>
      <c r="J480" s="39">
        <v>2.00136</v>
      </c>
      <c r="K480" s="39">
        <v>2.00136</v>
      </c>
      <c r="L480" s="39">
        <v>5.6841999999999997</v>
      </c>
      <c r="M480" s="40">
        <f>(K480-L480)/L480*100</f>
        <v>-64.790823686710524</v>
      </c>
      <c r="N480" s="127">
        <f>D480/D506*100</f>
        <v>3.564886828097928</v>
      </c>
    </row>
    <row r="481" spans="1:14">
      <c r="A481" s="212"/>
      <c r="B481" s="168" t="s">
        <v>20</v>
      </c>
      <c r="C481" s="40">
        <v>6.7289719999999997</v>
      </c>
      <c r="D481" s="40">
        <v>6.7289719999999997</v>
      </c>
      <c r="E481" s="40">
        <v>3.5080200000000001</v>
      </c>
      <c r="F481" s="39">
        <f>(D481-E481)/E481*100</f>
        <v>91.816808342027684</v>
      </c>
      <c r="G481" s="39">
        <v>88</v>
      </c>
      <c r="H481" s="39">
        <v>1760</v>
      </c>
      <c r="I481" s="39">
        <v>10</v>
      </c>
      <c r="J481" s="39">
        <v>1.2569999999999999</v>
      </c>
      <c r="K481" s="39">
        <v>1.2569999999999999</v>
      </c>
      <c r="L481" s="39">
        <v>1.0295000000000001</v>
      </c>
      <c r="M481" s="42">
        <f>(K481-L481)/L481*100</f>
        <v>22.098105876639128</v>
      </c>
      <c r="N481" s="127">
        <f>D481/D507*100</f>
        <v>4.4815340083678965</v>
      </c>
    </row>
    <row r="482" spans="1:14">
      <c r="A482" s="212"/>
      <c r="B482" s="168" t="s">
        <v>21</v>
      </c>
      <c r="C482" s="40">
        <v>5.6604000000000002E-2</v>
      </c>
      <c r="D482" s="40">
        <v>5.6604000000000002E-2</v>
      </c>
      <c r="E482" s="40">
        <v>0.397559</v>
      </c>
      <c r="F482" s="39">
        <f>(D482-E482)/E482*100</f>
        <v>-85.762113296391234</v>
      </c>
      <c r="G482" s="39">
        <v>1</v>
      </c>
      <c r="H482" s="39">
        <v>100</v>
      </c>
      <c r="I482" s="39">
        <v>0</v>
      </c>
      <c r="J482" s="39">
        <v>0</v>
      </c>
      <c r="K482" s="39">
        <v>0</v>
      </c>
      <c r="L482" s="39">
        <v>0</v>
      </c>
      <c r="M482" s="39"/>
      <c r="N482" s="127">
        <f>D482/D508*100</f>
        <v>1.3685691848775678E-2</v>
      </c>
    </row>
    <row r="483" spans="1:14">
      <c r="A483" s="212"/>
      <c r="B483" s="168" t="s">
        <v>22</v>
      </c>
      <c r="C483" s="40">
        <v>0.82198499999999997</v>
      </c>
      <c r="D483" s="40">
        <v>0.82198499999999997</v>
      </c>
      <c r="E483" s="40">
        <v>0.93633299999999997</v>
      </c>
      <c r="F483" s="39">
        <f>(D483-E483)/E483*100</f>
        <v>-12.212321898299004</v>
      </c>
      <c r="G483" s="39">
        <v>83</v>
      </c>
      <c r="H483" s="39">
        <v>10308.4</v>
      </c>
      <c r="I483" s="39">
        <v>2</v>
      </c>
      <c r="J483" s="39">
        <v>0.13500000000000001</v>
      </c>
      <c r="K483" s="39">
        <v>0.13500000000000001</v>
      </c>
      <c r="L483" s="39">
        <v>0.14000000000000001</v>
      </c>
      <c r="M483" s="39"/>
      <c r="N483" s="127">
        <f>D483/D509*100</f>
        <v>1.6883412976433656</v>
      </c>
    </row>
    <row r="484" spans="1:14">
      <c r="A484" s="212"/>
      <c r="B484" s="168" t="s">
        <v>23</v>
      </c>
      <c r="C484" s="40">
        <v>0</v>
      </c>
      <c r="D484" s="40">
        <v>0</v>
      </c>
      <c r="E484" s="40">
        <v>0</v>
      </c>
      <c r="F484" s="39"/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/>
      <c r="N484" s="127"/>
    </row>
    <row r="485" spans="1:14">
      <c r="A485" s="212"/>
      <c r="B485" s="168" t="s">
        <v>24</v>
      </c>
      <c r="C485" s="40">
        <v>0</v>
      </c>
      <c r="D485" s="40">
        <v>0</v>
      </c>
      <c r="E485" s="40">
        <v>0</v>
      </c>
      <c r="F485" s="39" t="e">
        <f>(D485-E485)/E485*100</f>
        <v>#DIV/0!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/>
      <c r="N485" s="127">
        <f>D485/D511*100</f>
        <v>0</v>
      </c>
    </row>
    <row r="486" spans="1:14">
      <c r="A486" s="212"/>
      <c r="B486" s="168" t="s">
        <v>25</v>
      </c>
      <c r="C486" s="40">
        <v>0</v>
      </c>
      <c r="D486" s="40">
        <v>0</v>
      </c>
      <c r="E486" s="40">
        <v>0</v>
      </c>
      <c r="F486" s="39"/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/>
      <c r="N486" s="127"/>
    </row>
    <row r="487" spans="1:14">
      <c r="A487" s="212"/>
      <c r="B487" s="168" t="s">
        <v>26</v>
      </c>
      <c r="C487" s="40">
        <v>13.873386999999999</v>
      </c>
      <c r="D487" s="40">
        <v>13.873386999999999</v>
      </c>
      <c r="E487" s="40">
        <v>13.465767</v>
      </c>
      <c r="F487" s="39">
        <f>(D487-E487)/E487*100</f>
        <v>3.0270834182709359</v>
      </c>
      <c r="G487" s="39">
        <v>141</v>
      </c>
      <c r="H487" s="39">
        <v>47443.73</v>
      </c>
      <c r="I487" s="39">
        <v>1</v>
      </c>
      <c r="J487" s="39">
        <v>0</v>
      </c>
      <c r="K487" s="39">
        <v>0</v>
      </c>
      <c r="L487" s="39">
        <v>1.95</v>
      </c>
      <c r="M487" s="39"/>
      <c r="N487" s="127">
        <f>D487/D513*100</f>
        <v>16.426061124673215</v>
      </c>
    </row>
    <row r="488" spans="1:14">
      <c r="A488" s="212"/>
      <c r="B488" s="168" t="s">
        <v>27</v>
      </c>
      <c r="C488" s="40">
        <v>0</v>
      </c>
      <c r="D488" s="40">
        <v>0</v>
      </c>
      <c r="E488" s="40">
        <v>0</v>
      </c>
      <c r="F488" s="39"/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/>
      <c r="N488" s="127">
        <f>D488/D514*100</f>
        <v>0</v>
      </c>
    </row>
    <row r="489" spans="1:14">
      <c r="A489" s="212"/>
      <c r="B489" s="18" t="s">
        <v>28</v>
      </c>
      <c r="C489" s="40">
        <v>0</v>
      </c>
      <c r="D489" s="40">
        <v>0</v>
      </c>
      <c r="E489" s="40">
        <v>0</v>
      </c>
      <c r="F489" s="39"/>
      <c r="G489" s="39">
        <v>0</v>
      </c>
      <c r="H489" s="39">
        <v>0</v>
      </c>
      <c r="I489" s="39">
        <v>0</v>
      </c>
      <c r="J489" s="42">
        <v>0</v>
      </c>
      <c r="K489" s="39">
        <v>0</v>
      </c>
      <c r="L489" s="39">
        <v>0</v>
      </c>
      <c r="M489" s="39"/>
      <c r="N489" s="127" t="e">
        <f>D489/D515*100</f>
        <v>#DIV/0!</v>
      </c>
    </row>
    <row r="490" spans="1:14">
      <c r="A490" s="212"/>
      <c r="B490" s="18" t="s">
        <v>29</v>
      </c>
      <c r="C490" s="40">
        <v>0</v>
      </c>
      <c r="D490" s="40">
        <v>0</v>
      </c>
      <c r="E490" s="40">
        <v>0</v>
      </c>
      <c r="F490" s="39"/>
      <c r="G490" s="39">
        <v>0</v>
      </c>
      <c r="H490" s="39">
        <v>0</v>
      </c>
      <c r="I490" s="39">
        <v>0</v>
      </c>
      <c r="J490" s="42">
        <v>0</v>
      </c>
      <c r="K490" s="39">
        <v>0</v>
      </c>
      <c r="L490" s="39">
        <v>0</v>
      </c>
      <c r="M490" s="39"/>
      <c r="N490" s="127"/>
    </row>
    <row r="491" spans="1:14">
      <c r="A491" s="212"/>
      <c r="B491" s="18" t="s">
        <v>30</v>
      </c>
      <c r="C491" s="40">
        <v>0</v>
      </c>
      <c r="D491" s="40">
        <v>0</v>
      </c>
      <c r="E491" s="40">
        <v>0</v>
      </c>
      <c r="F491" s="39"/>
      <c r="G491" s="39">
        <v>0</v>
      </c>
      <c r="H491" s="39">
        <v>0</v>
      </c>
      <c r="I491" s="39">
        <v>0</v>
      </c>
      <c r="J491" s="42">
        <v>0</v>
      </c>
      <c r="K491" s="39">
        <v>0</v>
      </c>
      <c r="L491" s="39">
        <v>0</v>
      </c>
      <c r="M491" s="39"/>
      <c r="N491" s="127"/>
    </row>
    <row r="492" spans="1:14" ht="14.25" thickBot="1">
      <c r="A492" s="213"/>
      <c r="B492" s="19" t="s">
        <v>31</v>
      </c>
      <c r="C492" s="20">
        <f>C480+C482+C483+C484+C485+C486+C487+C488</f>
        <v>35.909911999999998</v>
      </c>
      <c r="D492" s="20">
        <f>D480+D482+D483+D484+D485+D486+D487+D488</f>
        <v>35.909911999999998</v>
      </c>
      <c r="E492" s="20">
        <f>E480+E482+E483+E484+E485+E486+E487+E488</f>
        <v>30.034700000000001</v>
      </c>
      <c r="F492" s="20">
        <f>(D492-E492)/E492*100</f>
        <v>19.561413964514372</v>
      </c>
      <c r="G492" s="20">
        <f t="shared" ref="G492:L492" si="117">G480+G482+G483+G484+G485+G486+G487+G488</f>
        <v>429</v>
      </c>
      <c r="H492" s="20">
        <f t="shared" si="117"/>
        <v>75329.010840000003</v>
      </c>
      <c r="I492" s="20">
        <f t="shared" si="117"/>
        <v>24</v>
      </c>
      <c r="J492" s="20">
        <f t="shared" si="117"/>
        <v>2.1363599999999998</v>
      </c>
      <c r="K492" s="20">
        <f t="shared" si="117"/>
        <v>2.1363599999999998</v>
      </c>
      <c r="L492" s="20">
        <f t="shared" si="117"/>
        <v>7.7741999999999996</v>
      </c>
      <c r="M492" s="20">
        <f>(K492-L492)/L492*100</f>
        <v>-72.519873427490936</v>
      </c>
      <c r="N492" s="123">
        <f>D492/D518*100</f>
        <v>2.6539951457681612</v>
      </c>
    </row>
    <row r="493" spans="1:14" ht="14.25" thickTop="1">
      <c r="A493" s="249" t="s">
        <v>43</v>
      </c>
      <c r="B493" s="170" t="s">
        <v>19</v>
      </c>
      <c r="C493" s="108">
        <v>0.08</v>
      </c>
      <c r="D493" s="108">
        <v>0.08</v>
      </c>
      <c r="E493" s="108">
        <v>0.37319999999999998</v>
      </c>
      <c r="F493" s="130">
        <f>(D493-E493)/E493*100</f>
        <v>-78.563772775991424</v>
      </c>
      <c r="G493" s="109">
        <v>1</v>
      </c>
      <c r="H493" s="109">
        <v>100</v>
      </c>
      <c r="I493" s="109">
        <v>0</v>
      </c>
      <c r="J493" s="109">
        <v>0</v>
      </c>
      <c r="K493" s="109">
        <v>0</v>
      </c>
      <c r="L493" s="109">
        <v>0</v>
      </c>
      <c r="M493" s="39" t="e">
        <f>(K493-L493)/L493*100</f>
        <v>#DIV/0!</v>
      </c>
      <c r="N493" s="126">
        <f>D493/D506*100</f>
        <v>1.3479147788698966E-2</v>
      </c>
    </row>
    <row r="494" spans="1:14">
      <c r="A494" s="249"/>
      <c r="B494" s="168" t="s">
        <v>20</v>
      </c>
      <c r="C494" s="109">
        <v>0</v>
      </c>
      <c r="D494" s="109">
        <v>0</v>
      </c>
      <c r="E494" s="109">
        <v>0</v>
      </c>
      <c r="F494" s="39" t="e">
        <f>(D494-E494)/E494*100</f>
        <v>#DIV/0!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39" t="e">
        <f>(K494-L494)/L494*100</f>
        <v>#DIV/0!</v>
      </c>
      <c r="N494" s="122">
        <f>D494/D507*100</f>
        <v>0</v>
      </c>
    </row>
    <row r="495" spans="1:14">
      <c r="A495" s="249"/>
      <c r="B495" s="168" t="s">
        <v>21</v>
      </c>
      <c r="C495" s="109"/>
      <c r="D495" s="109"/>
      <c r="E495" s="109"/>
      <c r="F495" s="39"/>
      <c r="G495" s="109"/>
      <c r="H495" s="109"/>
      <c r="I495" s="109"/>
      <c r="J495" s="109"/>
      <c r="K495" s="109"/>
      <c r="L495" s="109"/>
      <c r="M495" s="39"/>
      <c r="N495" s="122"/>
    </row>
    <row r="496" spans="1:14">
      <c r="A496" s="249"/>
      <c r="B496" s="168" t="s">
        <v>22</v>
      </c>
      <c r="C496" s="109"/>
      <c r="D496" s="109"/>
      <c r="E496" s="109"/>
      <c r="F496" s="39" t="e">
        <f>(D496-E496)/E496*100</f>
        <v>#DIV/0!</v>
      </c>
      <c r="G496" s="109"/>
      <c r="H496" s="109"/>
      <c r="I496" s="109"/>
      <c r="J496" s="109"/>
      <c r="K496" s="109"/>
      <c r="L496" s="109"/>
      <c r="M496" s="39"/>
      <c r="N496" s="122">
        <f>D496/D509*100</f>
        <v>0</v>
      </c>
    </row>
    <row r="497" spans="1:14">
      <c r="A497" s="249"/>
      <c r="B497" s="168" t="s">
        <v>23</v>
      </c>
      <c r="C497" s="109"/>
      <c r="D497" s="109"/>
      <c r="E497" s="109"/>
      <c r="F497" s="39"/>
      <c r="G497" s="109"/>
      <c r="H497" s="109"/>
      <c r="I497" s="109"/>
      <c r="J497" s="109"/>
      <c r="K497" s="109"/>
      <c r="L497" s="109"/>
      <c r="M497" s="39"/>
      <c r="N497" s="122"/>
    </row>
    <row r="498" spans="1:14">
      <c r="A498" s="249"/>
      <c r="B498" s="168" t="s">
        <v>24</v>
      </c>
      <c r="C498" s="109">
        <v>0</v>
      </c>
      <c r="D498" s="109">
        <v>0</v>
      </c>
      <c r="E498" s="109">
        <v>0.10377400000000001</v>
      </c>
      <c r="F498" s="39">
        <f>(D498-E498)/E498*100</f>
        <v>-100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39" t="e">
        <f>(K498-L498)/L498*100</f>
        <v>#DIV/0!</v>
      </c>
      <c r="N498" s="122">
        <f>D498/D511*100</f>
        <v>0</v>
      </c>
    </row>
    <row r="499" spans="1:14">
      <c r="A499" s="249"/>
      <c r="B499" s="168" t="s">
        <v>25</v>
      </c>
      <c r="C499" s="109"/>
      <c r="D499" s="109"/>
      <c r="E499" s="109"/>
      <c r="F499" s="39"/>
      <c r="G499" s="109"/>
      <c r="H499" s="109"/>
      <c r="I499" s="109"/>
      <c r="J499" s="109"/>
      <c r="K499" s="109"/>
      <c r="L499" s="109"/>
      <c r="M499" s="39" t="e">
        <f>(K499-L499)/L499*100</f>
        <v>#DIV/0!</v>
      </c>
      <c r="N499" s="122">
        <f>D499/D512*100</f>
        <v>0</v>
      </c>
    </row>
    <row r="500" spans="1:14">
      <c r="A500" s="249"/>
      <c r="B500" s="168" t="s">
        <v>26</v>
      </c>
      <c r="C500" s="109"/>
      <c r="D500" s="109"/>
      <c r="E500" s="109"/>
      <c r="F500" s="39" t="e">
        <f>(D500-E500)/E500*100</f>
        <v>#DIV/0!</v>
      </c>
      <c r="G500" s="109"/>
      <c r="H500" s="109"/>
      <c r="I500" s="109"/>
      <c r="J500" s="109"/>
      <c r="K500" s="109"/>
      <c r="L500" s="109"/>
      <c r="M500" s="39" t="e">
        <f>(K500-L500)/L500*100</f>
        <v>#DIV/0!</v>
      </c>
      <c r="N500" s="122">
        <f>D500/D513*100</f>
        <v>0</v>
      </c>
    </row>
    <row r="501" spans="1:14">
      <c r="A501" s="249"/>
      <c r="B501" s="168" t="s">
        <v>27</v>
      </c>
      <c r="C501" s="28"/>
      <c r="D501" s="28"/>
      <c r="E501" s="28"/>
      <c r="F501" s="39"/>
      <c r="G501" s="28"/>
      <c r="H501" s="28"/>
      <c r="I501" s="28"/>
      <c r="J501" s="28"/>
      <c r="K501" s="28"/>
      <c r="L501" s="28"/>
      <c r="M501" s="39"/>
      <c r="N501" s="122"/>
    </row>
    <row r="502" spans="1:14">
      <c r="A502" s="249"/>
      <c r="B502" s="18" t="s">
        <v>28</v>
      </c>
      <c r="C502" s="50"/>
      <c r="D502" s="50"/>
      <c r="E502" s="110"/>
      <c r="F502" s="39"/>
      <c r="G502" s="50"/>
      <c r="H502" s="50"/>
      <c r="I502" s="50"/>
      <c r="J502" s="50"/>
      <c r="K502" s="50"/>
      <c r="L502" s="110"/>
      <c r="M502" s="39"/>
      <c r="N502" s="122"/>
    </row>
    <row r="503" spans="1:14">
      <c r="A503" s="249"/>
      <c r="B503" s="18" t="s">
        <v>29</v>
      </c>
      <c r="C503" s="42"/>
      <c r="D503" s="42"/>
      <c r="E503" s="42"/>
      <c r="F503" s="39"/>
      <c r="G503" s="50"/>
      <c r="H503" s="50"/>
      <c r="I503" s="50"/>
      <c r="J503" s="50"/>
      <c r="K503" s="50"/>
      <c r="L503" s="110"/>
      <c r="M503" s="39"/>
      <c r="N503" s="122"/>
    </row>
    <row r="504" spans="1:14">
      <c r="A504" s="249"/>
      <c r="B504" s="18" t="s">
        <v>30</v>
      </c>
      <c r="C504" s="42"/>
      <c r="D504" s="42"/>
      <c r="E504" s="42"/>
      <c r="F504" s="39"/>
      <c r="G504" s="42"/>
      <c r="H504" s="42"/>
      <c r="I504" s="42"/>
      <c r="J504" s="42"/>
      <c r="K504" s="42"/>
      <c r="L504" s="42"/>
      <c r="M504" s="39"/>
      <c r="N504" s="122"/>
    </row>
    <row r="505" spans="1:14" ht="14.25" thickBot="1">
      <c r="A505" s="213"/>
      <c r="B505" s="19" t="s">
        <v>31</v>
      </c>
      <c r="C505" s="20">
        <f t="shared" ref="C505:L505" si="118">C493+C495+C496+C497+C498+C499+C500+C501</f>
        <v>0.08</v>
      </c>
      <c r="D505" s="20">
        <f t="shared" si="118"/>
        <v>0.08</v>
      </c>
      <c r="E505" s="20">
        <f t="shared" si="118"/>
        <v>0.47697400000000001</v>
      </c>
      <c r="F505" s="20">
        <f t="shared" ref="F505:F518" si="119">(D505-E505)/E505*100</f>
        <v>-83.227597311383846</v>
      </c>
      <c r="G505" s="20">
        <f t="shared" si="118"/>
        <v>1</v>
      </c>
      <c r="H505" s="20">
        <f t="shared" si="118"/>
        <v>100</v>
      </c>
      <c r="I505" s="20">
        <f t="shared" si="118"/>
        <v>0</v>
      </c>
      <c r="J505" s="20">
        <f t="shared" si="118"/>
        <v>0</v>
      </c>
      <c r="K505" s="20">
        <f t="shared" si="118"/>
        <v>0</v>
      </c>
      <c r="L505" s="20">
        <f t="shared" si="118"/>
        <v>0</v>
      </c>
      <c r="M505" s="20" t="e">
        <f t="shared" ref="M505:M518" si="120">(K505-L505)/L505*100</f>
        <v>#DIV/0!</v>
      </c>
      <c r="N505" s="123">
        <f>D505/D518*100</f>
        <v>5.9125628506539619E-3</v>
      </c>
    </row>
    <row r="506" spans="1:14" ht="15" thickTop="1" thickBot="1">
      <c r="A506" s="234" t="s">
        <v>49</v>
      </c>
      <c r="B506" s="168" t="s">
        <v>19</v>
      </c>
      <c r="C506" s="39">
        <f>C402+C415+C428+C441+C454+C467+C480+C493</f>
        <v>593.50933199999997</v>
      </c>
      <c r="D506" s="39">
        <f>D402+D415+D428+D441+D454+D467+D480+D493</f>
        <v>593.50933199999997</v>
      </c>
      <c r="E506" s="39">
        <f>E402+E415+E428+E441+E454+E467+E480+E493</f>
        <v>797.49565599999994</v>
      </c>
      <c r="F506" s="40">
        <f t="shared" si="119"/>
        <v>-25.57836177103891</v>
      </c>
      <c r="G506" s="39">
        <f t="shared" ref="G506:L506" si="121">G402+G415+G428+G441+G454+G467+G480+G493</f>
        <v>4886</v>
      </c>
      <c r="H506" s="39">
        <f t="shared" si="121"/>
        <v>440743.92862000008</v>
      </c>
      <c r="I506" s="39">
        <f t="shared" si="121"/>
        <v>600</v>
      </c>
      <c r="J506" s="39">
        <f t="shared" si="121"/>
        <v>334.87350499999991</v>
      </c>
      <c r="K506" s="39">
        <f t="shared" si="121"/>
        <v>334.87350499999991</v>
      </c>
      <c r="L506" s="39">
        <f t="shared" si="121"/>
        <v>364.20195699999999</v>
      </c>
      <c r="M506" s="40">
        <f t="shared" si="120"/>
        <v>-8.0527991232073699</v>
      </c>
      <c r="N506" s="122">
        <f>D506/D518*100</f>
        <v>43.864515348745606</v>
      </c>
    </row>
    <row r="507" spans="1:14" ht="14.25" thickBot="1">
      <c r="A507" s="234"/>
      <c r="B507" s="168" t="s">
        <v>20</v>
      </c>
      <c r="C507" s="39">
        <f t="shared" ref="C507:C517" si="122">C403+C416+C429+C442+C455+C468+C481+C494</f>
        <v>150.148855</v>
      </c>
      <c r="D507" s="39">
        <f t="shared" ref="D507:D517" si="123">D403+D416+D429+D442+D455+D468+D481+D494</f>
        <v>150.148855</v>
      </c>
      <c r="E507" s="39">
        <f t="shared" ref="E507:E517" si="124">E403+E416+E429+E442+E455+E468+E481+E494</f>
        <v>182.21051699999998</v>
      </c>
      <c r="F507" s="39">
        <f t="shared" si="119"/>
        <v>-17.595944804876432</v>
      </c>
      <c r="G507" s="39">
        <f t="shared" ref="G507:G517" si="125">G403+G416+G429+G442+G455+G468+G481+G494</f>
        <v>1883</v>
      </c>
      <c r="H507" s="39">
        <f t="shared" ref="H507:H517" si="126">H403+H416+H429+H442+H455+H468+H481+H494</f>
        <v>37647.800000000003</v>
      </c>
      <c r="I507" s="39">
        <f t="shared" ref="I507:I517" si="127">I403+I416+I429+I442+I455+I468+I481+I494</f>
        <v>282</v>
      </c>
      <c r="J507" s="39">
        <f t="shared" ref="J507:J517" si="128">J403+J416+J429+J442+J455+J468+J481+J494</f>
        <v>132.17052799999999</v>
      </c>
      <c r="K507" s="39">
        <f t="shared" ref="K507:K517" si="129">K403+K416+K429+K442+K455+K468+K481+K494</f>
        <v>132.17052799999999</v>
      </c>
      <c r="L507" s="39">
        <f t="shared" ref="L507:L517" si="130">L403+L416+L429+L442+L455+L468+L481+L494</f>
        <v>152.02771899999999</v>
      </c>
      <c r="M507" s="39">
        <f t="shared" si="120"/>
        <v>-13.061559517314079</v>
      </c>
      <c r="N507" s="122">
        <f>D507/D518*100</f>
        <v>11.097056776765355</v>
      </c>
    </row>
    <row r="508" spans="1:14" ht="14.25" thickBot="1">
      <c r="A508" s="234"/>
      <c r="B508" s="168" t="s">
        <v>21</v>
      </c>
      <c r="C508" s="39">
        <f t="shared" si="122"/>
        <v>413.59984300000002</v>
      </c>
      <c r="D508" s="39">
        <f t="shared" si="123"/>
        <v>413.59984300000002</v>
      </c>
      <c r="E508" s="39">
        <f t="shared" si="124"/>
        <v>37.773025000000004</v>
      </c>
      <c r="F508" s="39">
        <f t="shared" si="119"/>
        <v>994.96086956233967</v>
      </c>
      <c r="G508" s="39">
        <f t="shared" si="125"/>
        <v>102</v>
      </c>
      <c r="H508" s="39">
        <f t="shared" si="126"/>
        <v>86787.770000000019</v>
      </c>
      <c r="I508" s="39">
        <f t="shared" si="127"/>
        <v>9</v>
      </c>
      <c r="J508" s="39">
        <f t="shared" si="128"/>
        <v>366.24</v>
      </c>
      <c r="K508" s="39">
        <f t="shared" si="129"/>
        <v>366.24</v>
      </c>
      <c r="L508" s="39">
        <f t="shared" si="130"/>
        <v>0.34</v>
      </c>
      <c r="M508" s="39">
        <f t="shared" si="120"/>
        <v>107617.64705882354</v>
      </c>
      <c r="N508" s="122">
        <f>D508/D518*100</f>
        <v>30.567938334476391</v>
      </c>
    </row>
    <row r="509" spans="1:14" ht="14.25" thickBot="1">
      <c r="A509" s="234"/>
      <c r="B509" s="168" t="s">
        <v>22</v>
      </c>
      <c r="C509" s="39">
        <f t="shared" si="122"/>
        <v>48.685949999999991</v>
      </c>
      <c r="D509" s="39">
        <f t="shared" si="123"/>
        <v>48.685949999999991</v>
      </c>
      <c r="E509" s="39">
        <f t="shared" si="124"/>
        <v>40.824097000000002</v>
      </c>
      <c r="F509" s="39">
        <f t="shared" si="119"/>
        <v>19.25787360342591</v>
      </c>
      <c r="G509" s="39">
        <f t="shared" si="125"/>
        <v>2384</v>
      </c>
      <c r="H509" s="39">
        <f t="shared" si="126"/>
        <v>90857.219999999987</v>
      </c>
      <c r="I509" s="39">
        <f t="shared" si="127"/>
        <v>80</v>
      </c>
      <c r="J509" s="39">
        <f t="shared" si="128"/>
        <v>24.885818000000004</v>
      </c>
      <c r="K509" s="39">
        <f t="shared" si="129"/>
        <v>24.885818000000004</v>
      </c>
      <c r="L509" s="39">
        <f t="shared" si="130"/>
        <v>20.789399999999997</v>
      </c>
      <c r="M509" s="39">
        <f t="shared" si="120"/>
        <v>19.704358952158348</v>
      </c>
      <c r="N509" s="122">
        <f>D509/D518*100</f>
        <v>3.5982342414849522</v>
      </c>
    </row>
    <row r="510" spans="1:14" ht="14.25" thickBot="1">
      <c r="A510" s="234"/>
      <c r="B510" s="168" t="s">
        <v>23</v>
      </c>
      <c r="C510" s="39">
        <f t="shared" si="122"/>
        <v>1.633208</v>
      </c>
      <c r="D510" s="39">
        <f t="shared" si="123"/>
        <v>1.633208</v>
      </c>
      <c r="E510" s="39">
        <f t="shared" si="124"/>
        <v>2.41</v>
      </c>
      <c r="F510" s="39">
        <f t="shared" si="119"/>
        <v>-32.232033195020755</v>
      </c>
      <c r="G510" s="39">
        <f t="shared" si="125"/>
        <v>11</v>
      </c>
      <c r="H510" s="39">
        <f t="shared" si="126"/>
        <v>79.599999999999994</v>
      </c>
      <c r="I510" s="39">
        <f t="shared" si="127"/>
        <v>0</v>
      </c>
      <c r="J510" s="39">
        <f t="shared" si="128"/>
        <v>0</v>
      </c>
      <c r="K510" s="39">
        <f t="shared" si="129"/>
        <v>0</v>
      </c>
      <c r="L510" s="39">
        <f t="shared" si="130"/>
        <v>0</v>
      </c>
      <c r="M510" s="39" t="e">
        <f t="shared" si="120"/>
        <v>#DIV/0!</v>
      </c>
      <c r="N510" s="122">
        <f>D510/D518*100</f>
        <v>0.12070556185238569</v>
      </c>
    </row>
    <row r="511" spans="1:14" ht="14.25" thickBot="1">
      <c r="A511" s="234"/>
      <c r="B511" s="168" t="s">
        <v>24</v>
      </c>
      <c r="C511" s="39">
        <f t="shared" si="122"/>
        <v>22.672613999999999</v>
      </c>
      <c r="D511" s="39">
        <f t="shared" si="123"/>
        <v>22.672613999999999</v>
      </c>
      <c r="E511" s="39">
        <f t="shared" si="124"/>
        <v>44.606847999999999</v>
      </c>
      <c r="F511" s="39">
        <f t="shared" si="119"/>
        <v>-49.172346810964989</v>
      </c>
      <c r="G511" s="39">
        <f t="shared" si="125"/>
        <v>101</v>
      </c>
      <c r="H511" s="39">
        <f t="shared" si="126"/>
        <v>40989.25</v>
      </c>
      <c r="I511" s="39">
        <f t="shared" si="127"/>
        <v>17</v>
      </c>
      <c r="J511" s="39">
        <f t="shared" si="128"/>
        <v>24.615499999999997</v>
      </c>
      <c r="K511" s="39">
        <f t="shared" si="129"/>
        <v>24.615499999999997</v>
      </c>
      <c r="L511" s="39">
        <f t="shared" si="130"/>
        <v>9.9433619999999987</v>
      </c>
      <c r="M511" s="39">
        <f t="shared" si="120"/>
        <v>147.55711398217224</v>
      </c>
      <c r="N511" s="122">
        <f>D511/D518*100</f>
        <v>1.6756656907952114</v>
      </c>
    </row>
    <row r="512" spans="1:14" ht="14.25" thickBot="1">
      <c r="A512" s="234"/>
      <c r="B512" s="168" t="s">
        <v>25</v>
      </c>
      <c r="C512" s="39">
        <f t="shared" si="122"/>
        <v>188.22960000000003</v>
      </c>
      <c r="D512" s="39">
        <f t="shared" si="123"/>
        <v>188.22960000000003</v>
      </c>
      <c r="E512" s="39">
        <f t="shared" si="124"/>
        <v>180.34379999999999</v>
      </c>
      <c r="F512" s="39">
        <f t="shared" si="119"/>
        <v>4.3726482418580774</v>
      </c>
      <c r="G512" s="39">
        <f t="shared" si="125"/>
        <v>22</v>
      </c>
      <c r="H512" s="39">
        <f t="shared" si="126"/>
        <v>3777.9600000000005</v>
      </c>
      <c r="I512" s="39">
        <f t="shared" si="127"/>
        <v>87</v>
      </c>
      <c r="J512" s="39">
        <f t="shared" si="128"/>
        <v>26.585000000000001</v>
      </c>
      <c r="K512" s="39">
        <f t="shared" si="129"/>
        <v>26.590000000000003</v>
      </c>
      <c r="L512" s="39">
        <f t="shared" si="130"/>
        <v>14.414999999999999</v>
      </c>
      <c r="M512" s="39">
        <f t="shared" si="120"/>
        <v>84.46063128685401</v>
      </c>
      <c r="N512" s="122">
        <f>D512/D518*100</f>
        <v>13.91149175441819</v>
      </c>
    </row>
    <row r="513" spans="1:14" ht="14.25" thickBot="1">
      <c r="A513" s="234"/>
      <c r="B513" s="168" t="s">
        <v>26</v>
      </c>
      <c r="C513" s="39">
        <f t="shared" si="122"/>
        <v>84.57360899999999</v>
      </c>
      <c r="D513" s="39">
        <f t="shared" si="123"/>
        <v>84.459609</v>
      </c>
      <c r="E513" s="39">
        <f t="shared" si="124"/>
        <v>55.971794999999986</v>
      </c>
      <c r="F513" s="39">
        <f t="shared" si="119"/>
        <v>50.896731112518403</v>
      </c>
      <c r="G513" s="39">
        <f t="shared" si="125"/>
        <v>3185</v>
      </c>
      <c r="H513" s="39">
        <f t="shared" si="126"/>
        <v>498843.70499999996</v>
      </c>
      <c r="I513" s="39">
        <f t="shared" si="127"/>
        <v>48</v>
      </c>
      <c r="J513" s="39">
        <f t="shared" si="128"/>
        <v>14.353524</v>
      </c>
      <c r="K513" s="39">
        <f t="shared" si="129"/>
        <v>30.193823999999999</v>
      </c>
      <c r="L513" s="39">
        <f t="shared" si="130"/>
        <v>17.694021000000003</v>
      </c>
      <c r="M513" s="39">
        <f t="shared" si="120"/>
        <v>70.64421931001435</v>
      </c>
      <c r="N513" s="122">
        <f>D513/D518*100</f>
        <v>6.2421593319269881</v>
      </c>
    </row>
    <row r="514" spans="1:14" ht="14.25" thickBot="1">
      <c r="A514" s="234"/>
      <c r="B514" s="168" t="s">
        <v>27</v>
      </c>
      <c r="C514" s="39">
        <f t="shared" si="122"/>
        <v>0.26100000000000001</v>
      </c>
      <c r="D514" s="39">
        <f t="shared" si="123"/>
        <v>0.26100000000000001</v>
      </c>
      <c r="E514" s="39">
        <f t="shared" si="124"/>
        <v>0.37889099999999998</v>
      </c>
      <c r="F514" s="39">
        <f t="shared" si="119"/>
        <v>-31.114753319556275</v>
      </c>
      <c r="G514" s="39">
        <f t="shared" si="125"/>
        <v>19</v>
      </c>
      <c r="H514" s="39">
        <f t="shared" si="126"/>
        <v>1337.4</v>
      </c>
      <c r="I514" s="39">
        <f t="shared" si="127"/>
        <v>1</v>
      </c>
      <c r="J514" s="39">
        <f t="shared" si="128"/>
        <v>0.1</v>
      </c>
      <c r="K514" s="39">
        <f t="shared" si="129"/>
        <v>0.1</v>
      </c>
      <c r="L514" s="39">
        <f t="shared" si="130"/>
        <v>0.74</v>
      </c>
      <c r="M514" s="39">
        <f t="shared" si="120"/>
        <v>-86.486486486486484</v>
      </c>
      <c r="N514" s="122">
        <f>D514/D518*100</f>
        <v>1.9289736300258552E-2</v>
      </c>
    </row>
    <row r="515" spans="1:14" ht="14.25" thickBot="1">
      <c r="A515" s="234"/>
      <c r="B515" s="18" t="s">
        <v>28</v>
      </c>
      <c r="C515" s="39">
        <f t="shared" si="122"/>
        <v>0</v>
      </c>
      <c r="D515" s="39">
        <f t="shared" si="123"/>
        <v>0</v>
      </c>
      <c r="E515" s="39">
        <f t="shared" si="124"/>
        <v>0</v>
      </c>
      <c r="F515" s="39" t="e">
        <f t="shared" si="119"/>
        <v>#DIV/0!</v>
      </c>
      <c r="G515" s="39">
        <f t="shared" si="125"/>
        <v>0</v>
      </c>
      <c r="H515" s="39">
        <f t="shared" si="126"/>
        <v>0</v>
      </c>
      <c r="I515" s="39">
        <f t="shared" si="127"/>
        <v>0</v>
      </c>
      <c r="J515" s="39">
        <f t="shared" si="128"/>
        <v>0</v>
      </c>
      <c r="K515" s="39">
        <f t="shared" si="129"/>
        <v>0</v>
      </c>
      <c r="L515" s="39">
        <f t="shared" si="130"/>
        <v>0</v>
      </c>
      <c r="M515" s="39" t="e">
        <f t="shared" si="120"/>
        <v>#DIV/0!</v>
      </c>
      <c r="N515" s="122">
        <f>D515/D518*100</f>
        <v>0</v>
      </c>
    </row>
    <row r="516" spans="1:14" ht="14.25" thickBot="1">
      <c r="A516" s="234"/>
      <c r="B516" s="18" t="s">
        <v>29</v>
      </c>
      <c r="C516" s="39">
        <f t="shared" si="122"/>
        <v>0.26100000000000001</v>
      </c>
      <c r="D516" s="39">
        <f t="shared" si="123"/>
        <v>0.26100000000000001</v>
      </c>
      <c r="E516" s="39">
        <f t="shared" si="124"/>
        <v>0</v>
      </c>
      <c r="F516" s="39" t="e">
        <f t="shared" si="119"/>
        <v>#DIV/0!</v>
      </c>
      <c r="G516" s="39">
        <f t="shared" si="125"/>
        <v>19</v>
      </c>
      <c r="H516" s="39">
        <f t="shared" si="126"/>
        <v>1337.4</v>
      </c>
      <c r="I516" s="39">
        <f t="shared" si="127"/>
        <v>1</v>
      </c>
      <c r="J516" s="39">
        <f t="shared" si="128"/>
        <v>0.1</v>
      </c>
      <c r="K516" s="39">
        <f t="shared" si="129"/>
        <v>0.1</v>
      </c>
      <c r="L516" s="39">
        <f t="shared" si="130"/>
        <v>0.74</v>
      </c>
      <c r="M516" s="39">
        <f t="shared" si="120"/>
        <v>-86.486486486486484</v>
      </c>
      <c r="N516" s="122">
        <f>D516/D518*100</f>
        <v>1.9289736300258552E-2</v>
      </c>
    </row>
    <row r="517" spans="1:14" ht="14.25" thickBot="1">
      <c r="A517" s="234"/>
      <c r="B517" s="18" t="s">
        <v>30</v>
      </c>
      <c r="C517" s="39">
        <f t="shared" si="122"/>
        <v>0</v>
      </c>
      <c r="D517" s="39">
        <f t="shared" si="123"/>
        <v>0</v>
      </c>
      <c r="E517" s="39">
        <f t="shared" si="124"/>
        <v>0</v>
      </c>
      <c r="F517" s="39" t="e">
        <f t="shared" si="119"/>
        <v>#DIV/0!</v>
      </c>
      <c r="G517" s="39">
        <f t="shared" si="125"/>
        <v>0</v>
      </c>
      <c r="H517" s="39">
        <f t="shared" si="126"/>
        <v>0</v>
      </c>
      <c r="I517" s="39">
        <f t="shared" si="127"/>
        <v>0</v>
      </c>
      <c r="J517" s="39">
        <f t="shared" si="128"/>
        <v>0</v>
      </c>
      <c r="K517" s="39">
        <f t="shared" si="129"/>
        <v>0</v>
      </c>
      <c r="L517" s="39">
        <f t="shared" si="130"/>
        <v>0</v>
      </c>
      <c r="M517" s="39" t="e">
        <f t="shared" si="120"/>
        <v>#DIV/0!</v>
      </c>
      <c r="N517" s="122">
        <f>D517/D518*100</f>
        <v>0</v>
      </c>
    </row>
    <row r="518" spans="1:14" ht="14.25" thickBot="1">
      <c r="A518" s="248"/>
      <c r="B518" s="43" t="s">
        <v>31</v>
      </c>
      <c r="C518" s="44">
        <f t="shared" ref="C518:L518" si="131">C506+C508+C509+C510+C511+C512+C513+C514</f>
        <v>1353.1651560000003</v>
      </c>
      <c r="D518" s="44">
        <f t="shared" si="131"/>
        <v>1353.0511560000002</v>
      </c>
      <c r="E518" s="44">
        <f t="shared" si="131"/>
        <v>1159.804112</v>
      </c>
      <c r="F518" s="44">
        <f t="shared" si="119"/>
        <v>16.662041632768428</v>
      </c>
      <c r="G518" s="44">
        <f t="shared" si="131"/>
        <v>10710</v>
      </c>
      <c r="H518" s="44">
        <f t="shared" si="131"/>
        <v>1163416.8336199999</v>
      </c>
      <c r="I518" s="44">
        <f t="shared" si="131"/>
        <v>842</v>
      </c>
      <c r="J518" s="44">
        <f t="shared" si="131"/>
        <v>791.65334699999994</v>
      </c>
      <c r="K518" s="44">
        <f t="shared" si="131"/>
        <v>807.49864699999989</v>
      </c>
      <c r="L518" s="44">
        <f t="shared" si="131"/>
        <v>428.12374</v>
      </c>
      <c r="M518" s="44">
        <f t="shared" si="120"/>
        <v>88.613377758495687</v>
      </c>
      <c r="N518" s="128">
        <f>D518/D518*100</f>
        <v>100</v>
      </c>
    </row>
    <row r="522" spans="1:14">
      <c r="A522" s="196" t="s">
        <v>101</v>
      </c>
      <c r="B522" s="196"/>
      <c r="C522" s="196"/>
      <c r="D522" s="196"/>
      <c r="E522" s="196"/>
      <c r="F522" s="196"/>
      <c r="G522" s="196"/>
      <c r="H522" s="196"/>
      <c r="I522" s="196"/>
      <c r="J522" s="196"/>
      <c r="K522" s="196"/>
      <c r="L522" s="196"/>
      <c r="M522" s="196"/>
      <c r="N522" s="196"/>
    </row>
    <row r="523" spans="1:14">
      <c r="A523" s="196"/>
      <c r="B523" s="196"/>
      <c r="C523" s="196"/>
      <c r="D523" s="196"/>
      <c r="E523" s="196"/>
      <c r="F523" s="196"/>
      <c r="G523" s="196"/>
      <c r="H523" s="196"/>
      <c r="I523" s="196"/>
      <c r="J523" s="196"/>
      <c r="K523" s="196"/>
      <c r="L523" s="196"/>
      <c r="M523" s="196"/>
      <c r="N523" s="196"/>
    </row>
    <row r="524" spans="1:14" ht="14.25" thickBot="1">
      <c r="A524" s="243" t="str">
        <f>A3</f>
        <v>财字3号表                                             （2021年1月）                                           单位：万元</v>
      </c>
      <c r="B524" s="243"/>
      <c r="C524" s="243"/>
      <c r="D524" s="243"/>
      <c r="E524" s="243"/>
      <c r="F524" s="243"/>
      <c r="G524" s="243"/>
      <c r="H524" s="243"/>
      <c r="I524" s="243"/>
      <c r="J524" s="243"/>
      <c r="K524" s="243"/>
      <c r="L524" s="243"/>
      <c r="M524" s="243"/>
      <c r="N524" s="243"/>
    </row>
    <row r="525" spans="1:14" ht="14.25" thickBot="1">
      <c r="A525" s="200" t="s">
        <v>68</v>
      </c>
      <c r="B525" s="45" t="s">
        <v>3</v>
      </c>
      <c r="C525" s="206" t="s">
        <v>4</v>
      </c>
      <c r="D525" s="206"/>
      <c r="E525" s="206"/>
      <c r="F525" s="237"/>
      <c r="G525" s="198" t="s">
        <v>5</v>
      </c>
      <c r="H525" s="237"/>
      <c r="I525" s="198" t="s">
        <v>6</v>
      </c>
      <c r="J525" s="207"/>
      <c r="K525" s="207"/>
      <c r="L525" s="207"/>
      <c r="M525" s="207"/>
      <c r="N525" s="253" t="s">
        <v>7</v>
      </c>
    </row>
    <row r="526" spans="1:14" ht="14.25" thickBot="1">
      <c r="A526" s="200"/>
      <c r="B526" s="30" t="s">
        <v>8</v>
      </c>
      <c r="C526" s="250" t="s">
        <v>9</v>
      </c>
      <c r="D526" s="208" t="s">
        <v>10</v>
      </c>
      <c r="E526" s="208" t="s">
        <v>11</v>
      </c>
      <c r="F526" s="168" t="s">
        <v>12</v>
      </c>
      <c r="G526" s="208" t="s">
        <v>13</v>
      </c>
      <c r="H526" s="208" t="s">
        <v>14</v>
      </c>
      <c r="I526" s="168" t="s">
        <v>13</v>
      </c>
      <c r="J526" s="238" t="s">
        <v>15</v>
      </c>
      <c r="K526" s="239"/>
      <c r="L526" s="240"/>
      <c r="M526" s="111" t="s">
        <v>12</v>
      </c>
      <c r="N526" s="254"/>
    </row>
    <row r="527" spans="1:14" ht="14.25" thickBot="1">
      <c r="A527" s="200"/>
      <c r="B527" s="46" t="s">
        <v>16</v>
      </c>
      <c r="C527" s="251"/>
      <c r="D527" s="241"/>
      <c r="E527" s="241"/>
      <c r="F527" s="171" t="s">
        <v>17</v>
      </c>
      <c r="G527" s="241"/>
      <c r="H527" s="241"/>
      <c r="I527" s="30" t="s">
        <v>18</v>
      </c>
      <c r="J527" s="169" t="s">
        <v>9</v>
      </c>
      <c r="K527" s="31" t="s">
        <v>10</v>
      </c>
      <c r="L527" s="169" t="s">
        <v>11</v>
      </c>
      <c r="M527" s="168" t="s">
        <v>17</v>
      </c>
      <c r="N527" s="129" t="s">
        <v>17</v>
      </c>
    </row>
    <row r="528" spans="1:14" ht="14.25" thickBot="1">
      <c r="A528" s="200"/>
      <c r="B528" s="168" t="s">
        <v>19</v>
      </c>
      <c r="C528" s="39">
        <f t="shared" ref="C528:L528" si="132">C202</f>
        <v>1906.335953</v>
      </c>
      <c r="D528" s="39">
        <f t="shared" si="132"/>
        <v>1906.335953</v>
      </c>
      <c r="E528" s="39">
        <f t="shared" si="132"/>
        <v>2541.5471299999999</v>
      </c>
      <c r="F528" s="39">
        <f t="shared" ref="F528:F562" si="133">(D528-E528)/E528*100</f>
        <v>-24.993090606193082</v>
      </c>
      <c r="G528" s="39">
        <f t="shared" si="132"/>
        <v>383879.66</v>
      </c>
      <c r="H528" s="39">
        <f t="shared" si="132"/>
        <v>1316468.1204869996</v>
      </c>
      <c r="I528" s="39">
        <f t="shared" si="132"/>
        <v>2065</v>
      </c>
      <c r="J528" s="39">
        <f t="shared" si="132"/>
        <v>1399.7637390000004</v>
      </c>
      <c r="K528" s="39">
        <f t="shared" si="132"/>
        <v>1399.7637390000004</v>
      </c>
      <c r="L528" s="39">
        <f t="shared" si="132"/>
        <v>1296.7798230000001</v>
      </c>
      <c r="M528" s="39">
        <f t="shared" ref="M528:M579" si="134">(K528-L528)/L528*100</f>
        <v>7.9415112861453236</v>
      </c>
      <c r="N528" s="122">
        <f t="shared" ref="N528:N540" si="135">N202</f>
        <v>69.524318949344831</v>
      </c>
    </row>
    <row r="529" spans="1:14" ht="14.25" thickBot="1">
      <c r="A529" s="200"/>
      <c r="B529" s="168" t="s">
        <v>20</v>
      </c>
      <c r="C529" s="39">
        <f t="shared" ref="C529:L529" si="136">C203</f>
        <v>370.60589799999997</v>
      </c>
      <c r="D529" s="39">
        <f t="shared" si="136"/>
        <v>370.60589799999997</v>
      </c>
      <c r="E529" s="39">
        <f t="shared" si="136"/>
        <v>510.24573000000009</v>
      </c>
      <c r="F529" s="39">
        <f t="shared" si="133"/>
        <v>-27.367173067768757</v>
      </c>
      <c r="G529" s="39">
        <f t="shared" si="136"/>
        <v>6599</v>
      </c>
      <c r="H529" s="39">
        <f t="shared" si="136"/>
        <v>95347.800100000008</v>
      </c>
      <c r="I529" s="39">
        <f t="shared" si="136"/>
        <v>929</v>
      </c>
      <c r="J529" s="39">
        <f t="shared" si="136"/>
        <v>523.25874699999997</v>
      </c>
      <c r="K529" s="39">
        <f t="shared" si="136"/>
        <v>523.25874699999997</v>
      </c>
      <c r="L529" s="39">
        <f t="shared" si="136"/>
        <v>518.60095799999988</v>
      </c>
      <c r="M529" s="39">
        <f t="shared" si="134"/>
        <v>0.8981450820999245</v>
      </c>
      <c r="N529" s="122">
        <f t="shared" si="135"/>
        <v>13.516045068820226</v>
      </c>
    </row>
    <row r="530" spans="1:14" ht="14.25" thickBot="1">
      <c r="A530" s="200"/>
      <c r="B530" s="168" t="s">
        <v>21</v>
      </c>
      <c r="C530" s="39">
        <f t="shared" ref="C530:L530" si="137">C204</f>
        <v>145.73349199999998</v>
      </c>
      <c r="D530" s="39">
        <f t="shared" si="137"/>
        <v>145.73349199999998</v>
      </c>
      <c r="E530" s="39">
        <f t="shared" si="137"/>
        <v>111.764231</v>
      </c>
      <c r="F530" s="39">
        <f t="shared" si="133"/>
        <v>30.393678456929564</v>
      </c>
      <c r="G530" s="39">
        <f t="shared" si="137"/>
        <v>198</v>
      </c>
      <c r="H530" s="39">
        <f t="shared" si="137"/>
        <v>107360.02953100001</v>
      </c>
      <c r="I530" s="39">
        <f t="shared" si="137"/>
        <v>33</v>
      </c>
      <c r="J530" s="39">
        <f t="shared" si="137"/>
        <v>96.070999999999998</v>
      </c>
      <c r="K530" s="39">
        <f t="shared" si="137"/>
        <v>96.070999999999998</v>
      </c>
      <c r="L530" s="39">
        <f t="shared" si="137"/>
        <v>0.7</v>
      </c>
      <c r="M530" s="39">
        <f t="shared" si="134"/>
        <v>13624.428571428572</v>
      </c>
      <c r="N530" s="122">
        <f t="shared" si="135"/>
        <v>5.3149193160130217</v>
      </c>
    </row>
    <row r="531" spans="1:14" ht="14.25" thickBot="1">
      <c r="A531" s="200"/>
      <c r="B531" s="168" t="s">
        <v>22</v>
      </c>
      <c r="C531" s="39">
        <f t="shared" ref="C531:L531" si="138">C205</f>
        <v>88.924451999999974</v>
      </c>
      <c r="D531" s="39">
        <f t="shared" si="138"/>
        <v>88.924451999999974</v>
      </c>
      <c r="E531" s="39">
        <f t="shared" si="138"/>
        <v>98.175052999999991</v>
      </c>
      <c r="F531" s="39">
        <f t="shared" si="133"/>
        <v>-9.4225576837733076</v>
      </c>
      <c r="G531" s="39">
        <f t="shared" si="138"/>
        <v>388</v>
      </c>
      <c r="H531" s="39">
        <f t="shared" si="138"/>
        <v>76043.300000000017</v>
      </c>
      <c r="I531" s="39">
        <f t="shared" si="138"/>
        <v>59</v>
      </c>
      <c r="J531" s="39">
        <f t="shared" si="138"/>
        <v>4.4784999999999995</v>
      </c>
      <c r="K531" s="39">
        <f t="shared" si="138"/>
        <v>4.476</v>
      </c>
      <c r="L531" s="39">
        <f t="shared" si="138"/>
        <v>9.0300000000000011</v>
      </c>
      <c r="M531" s="39">
        <f t="shared" si="134"/>
        <v>-50.43189368770765</v>
      </c>
      <c r="N531" s="122">
        <f t="shared" si="135"/>
        <v>3.2430862742290749</v>
      </c>
    </row>
    <row r="532" spans="1:14" ht="14.25" thickBot="1">
      <c r="A532" s="200"/>
      <c r="B532" s="168" t="s">
        <v>23</v>
      </c>
      <c r="C532" s="39">
        <f t="shared" ref="C532:L532" si="139">C206</f>
        <v>6.5716809999999999</v>
      </c>
      <c r="D532" s="39">
        <f t="shared" si="139"/>
        <v>6.5716809999999999</v>
      </c>
      <c r="E532" s="39">
        <f t="shared" si="139"/>
        <v>3.6076999999999999</v>
      </c>
      <c r="F532" s="39">
        <f t="shared" si="133"/>
        <v>82.157080688527316</v>
      </c>
      <c r="G532" s="39">
        <f t="shared" si="139"/>
        <v>215</v>
      </c>
      <c r="H532" s="39">
        <f t="shared" si="139"/>
        <v>14466.04</v>
      </c>
      <c r="I532" s="39">
        <f t="shared" si="139"/>
        <v>0</v>
      </c>
      <c r="J532" s="39">
        <f t="shared" si="139"/>
        <v>0</v>
      </c>
      <c r="K532" s="39">
        <f t="shared" si="139"/>
        <v>0</v>
      </c>
      <c r="L532" s="39">
        <f t="shared" si="139"/>
        <v>0</v>
      </c>
      <c r="M532" s="39" t="e">
        <f t="shared" si="134"/>
        <v>#DIV/0!</v>
      </c>
      <c r="N532" s="122">
        <f t="shared" si="135"/>
        <v>0.23967005666463942</v>
      </c>
    </row>
    <row r="533" spans="1:14" ht="14.25" thickBot="1">
      <c r="A533" s="200"/>
      <c r="B533" s="168" t="s">
        <v>24</v>
      </c>
      <c r="C533" s="39">
        <f t="shared" ref="C533:L533" si="140">C207</f>
        <v>138.18217999999999</v>
      </c>
      <c r="D533" s="39">
        <f t="shared" si="140"/>
        <v>138.18217999999999</v>
      </c>
      <c r="E533" s="39">
        <f t="shared" si="140"/>
        <v>68.046494999999993</v>
      </c>
      <c r="F533" s="39">
        <f t="shared" si="133"/>
        <v>103.07023895940563</v>
      </c>
      <c r="G533" s="39">
        <f t="shared" si="140"/>
        <v>65099.8</v>
      </c>
      <c r="H533" s="39">
        <f t="shared" si="140"/>
        <v>207167.34488300001</v>
      </c>
      <c r="I533" s="39">
        <f t="shared" si="140"/>
        <v>84</v>
      </c>
      <c r="J533" s="39">
        <f t="shared" si="140"/>
        <v>195.16725</v>
      </c>
      <c r="K533" s="39">
        <f t="shared" si="140"/>
        <v>195.16725</v>
      </c>
      <c r="L533" s="39">
        <f t="shared" si="140"/>
        <v>136.49570000000003</v>
      </c>
      <c r="M533" s="39">
        <f t="shared" si="134"/>
        <v>42.984174593045751</v>
      </c>
      <c r="N533" s="122">
        <f t="shared" si="135"/>
        <v>5.0395219899814672</v>
      </c>
    </row>
    <row r="534" spans="1:14" ht="14.25" thickBot="1">
      <c r="A534" s="200"/>
      <c r="B534" s="168" t="s">
        <v>25</v>
      </c>
      <c r="C534" s="39">
        <f t="shared" ref="C534:L534" si="141">C208</f>
        <v>176.77812</v>
      </c>
      <c r="D534" s="39">
        <f t="shared" si="141"/>
        <v>176.77812</v>
      </c>
      <c r="E534" s="39">
        <f t="shared" si="141"/>
        <v>223.22909999999999</v>
      </c>
      <c r="F534" s="39">
        <f t="shared" si="133"/>
        <v>-20.808658010985123</v>
      </c>
      <c r="G534" s="39">
        <f t="shared" si="141"/>
        <v>163</v>
      </c>
      <c r="H534" s="39">
        <f t="shared" si="141"/>
        <v>3578.7593999999999</v>
      </c>
      <c r="I534" s="39">
        <f t="shared" si="141"/>
        <v>166</v>
      </c>
      <c r="J534" s="39">
        <f t="shared" si="141"/>
        <v>31.064999999999998</v>
      </c>
      <c r="K534" s="39">
        <f t="shared" si="141"/>
        <v>31.064999999999998</v>
      </c>
      <c r="L534" s="39">
        <f t="shared" si="141"/>
        <v>18.060200000000002</v>
      </c>
      <c r="M534" s="39">
        <f t="shared" si="134"/>
        <v>72.008061926224485</v>
      </c>
      <c r="N534" s="122">
        <f t="shared" si="135"/>
        <v>6.4471209173829997</v>
      </c>
    </row>
    <row r="535" spans="1:14" ht="14.25" thickBot="1">
      <c r="A535" s="200"/>
      <c r="B535" s="168" t="s">
        <v>26</v>
      </c>
      <c r="C535" s="39">
        <f t="shared" ref="C535:L535" si="142">C209</f>
        <v>264.07229599999999</v>
      </c>
      <c r="D535" s="39">
        <f t="shared" si="142"/>
        <v>264.07229599999999</v>
      </c>
      <c r="E535" s="39">
        <f t="shared" si="142"/>
        <v>149.71177200000002</v>
      </c>
      <c r="F535" s="39">
        <f t="shared" si="133"/>
        <v>76.387128728928516</v>
      </c>
      <c r="G535" s="39">
        <f t="shared" si="142"/>
        <v>8221</v>
      </c>
      <c r="H535" s="39">
        <f t="shared" si="142"/>
        <v>1474458.2947</v>
      </c>
      <c r="I535" s="39">
        <f t="shared" si="142"/>
        <v>212</v>
      </c>
      <c r="J535" s="39">
        <f t="shared" si="142"/>
        <v>46.304519000000006</v>
      </c>
      <c r="K535" s="39">
        <f t="shared" si="142"/>
        <v>46.304519000000006</v>
      </c>
      <c r="L535" s="39">
        <f t="shared" si="142"/>
        <v>33.689698</v>
      </c>
      <c r="M535" s="39">
        <f t="shared" si="134"/>
        <v>37.44414984070206</v>
      </c>
      <c r="N535" s="122">
        <f t="shared" si="135"/>
        <v>9.6307508148800025</v>
      </c>
    </row>
    <row r="536" spans="1:14" ht="14.25" thickBot="1">
      <c r="A536" s="200"/>
      <c r="B536" s="168" t="s">
        <v>27</v>
      </c>
      <c r="C536" s="39">
        <f t="shared" ref="C536:L536" si="143">C210</f>
        <v>15.371804000000001</v>
      </c>
      <c r="D536" s="39">
        <f t="shared" si="143"/>
        <v>15.371803999999999</v>
      </c>
      <c r="E536" s="39">
        <f t="shared" si="143"/>
        <v>14.429142000000001</v>
      </c>
      <c r="F536" s="39">
        <f t="shared" si="133"/>
        <v>6.5330426438384102</v>
      </c>
      <c r="G536" s="39">
        <f t="shared" si="143"/>
        <v>459</v>
      </c>
      <c r="H536" s="39">
        <f t="shared" si="143"/>
        <v>27545</v>
      </c>
      <c r="I536" s="39">
        <f t="shared" si="143"/>
        <v>0</v>
      </c>
      <c r="J536" s="39">
        <f t="shared" si="143"/>
        <v>0</v>
      </c>
      <c r="K536" s="39">
        <f t="shared" si="143"/>
        <v>0</v>
      </c>
      <c r="L536" s="39">
        <f t="shared" si="143"/>
        <v>0</v>
      </c>
      <c r="M536" s="39" t="e">
        <f t="shared" si="134"/>
        <v>#DIV/0!</v>
      </c>
      <c r="N536" s="122">
        <f t="shared" si="135"/>
        <v>0.560611681503976</v>
      </c>
    </row>
    <row r="537" spans="1:14" ht="14.25" thickBot="1">
      <c r="A537" s="200"/>
      <c r="B537" s="18" t="s">
        <v>28</v>
      </c>
      <c r="C537" s="39">
        <f t="shared" ref="C537:L537" si="144">C211</f>
        <v>6.74</v>
      </c>
      <c r="D537" s="39">
        <f t="shared" si="144"/>
        <v>6.74</v>
      </c>
      <c r="E537" s="39">
        <f t="shared" si="144"/>
        <v>10.210000000000001</v>
      </c>
      <c r="F537" s="39">
        <f t="shared" si="133"/>
        <v>-33.986287952987269</v>
      </c>
      <c r="G537" s="39">
        <f t="shared" si="144"/>
        <v>3</v>
      </c>
      <c r="H537" s="39">
        <f t="shared" si="144"/>
        <v>690</v>
      </c>
      <c r="I537" s="39">
        <f t="shared" si="144"/>
        <v>0</v>
      </c>
      <c r="J537" s="39">
        <f t="shared" si="144"/>
        <v>0</v>
      </c>
      <c r="K537" s="39">
        <f t="shared" si="144"/>
        <v>0</v>
      </c>
      <c r="L537" s="39">
        <f t="shared" si="144"/>
        <v>0</v>
      </c>
      <c r="M537" s="39" t="e">
        <f t="shared" si="134"/>
        <v>#DIV/0!</v>
      </c>
      <c r="N537" s="122">
        <f t="shared" si="135"/>
        <v>0.24580867238073023</v>
      </c>
    </row>
    <row r="538" spans="1:14" ht="14.25" thickBot="1">
      <c r="A538" s="200"/>
      <c r="B538" s="18" t="s">
        <v>29</v>
      </c>
      <c r="C538" s="39">
        <f t="shared" ref="C538:L538" si="145">C212</f>
        <v>0</v>
      </c>
      <c r="D538" s="39">
        <f t="shared" si="145"/>
        <v>0</v>
      </c>
      <c r="E538" s="39">
        <f t="shared" si="145"/>
        <v>0</v>
      </c>
      <c r="F538" s="39" t="e">
        <f t="shared" si="133"/>
        <v>#DIV/0!</v>
      </c>
      <c r="G538" s="39">
        <f t="shared" si="145"/>
        <v>0</v>
      </c>
      <c r="H538" s="39">
        <f t="shared" si="145"/>
        <v>0</v>
      </c>
      <c r="I538" s="39">
        <f t="shared" si="145"/>
        <v>0</v>
      </c>
      <c r="J538" s="39">
        <f t="shared" si="145"/>
        <v>0</v>
      </c>
      <c r="K538" s="39">
        <f t="shared" si="145"/>
        <v>0</v>
      </c>
      <c r="L538" s="39">
        <f t="shared" si="145"/>
        <v>0</v>
      </c>
      <c r="M538" s="39" t="e">
        <f t="shared" si="134"/>
        <v>#DIV/0!</v>
      </c>
      <c r="N538" s="122">
        <f t="shared" si="135"/>
        <v>0</v>
      </c>
    </row>
    <row r="539" spans="1:14" ht="14.25" thickBot="1">
      <c r="A539" s="200"/>
      <c r="B539" s="18" t="s">
        <v>30</v>
      </c>
      <c r="C539" s="39">
        <f t="shared" ref="C539:L539" si="146">C213</f>
        <v>0</v>
      </c>
      <c r="D539" s="39">
        <f t="shared" si="146"/>
        <v>0</v>
      </c>
      <c r="E539" s="39">
        <f t="shared" si="146"/>
        <v>3.62</v>
      </c>
      <c r="F539" s="39">
        <f t="shared" si="133"/>
        <v>-100</v>
      </c>
      <c r="G539" s="39">
        <f t="shared" si="146"/>
        <v>0</v>
      </c>
      <c r="H539" s="39">
        <f t="shared" si="146"/>
        <v>0</v>
      </c>
      <c r="I539" s="39">
        <f t="shared" si="146"/>
        <v>0</v>
      </c>
      <c r="J539" s="39">
        <f t="shared" si="146"/>
        <v>0</v>
      </c>
      <c r="K539" s="39">
        <f t="shared" si="146"/>
        <v>0</v>
      </c>
      <c r="L539" s="39">
        <f t="shared" si="146"/>
        <v>0</v>
      </c>
      <c r="M539" s="39" t="e">
        <f t="shared" si="134"/>
        <v>#DIV/0!</v>
      </c>
      <c r="N539" s="122">
        <f t="shared" si="135"/>
        <v>0</v>
      </c>
    </row>
    <row r="540" spans="1:14" ht="14.25" thickBot="1">
      <c r="A540" s="200"/>
      <c r="B540" s="43" t="s">
        <v>31</v>
      </c>
      <c r="C540" s="44">
        <f t="shared" ref="C540:L540" si="147">C528+C530+C531+C532+C533+C534+C535+C536</f>
        <v>2741.9699779999996</v>
      </c>
      <c r="D540" s="44">
        <f t="shared" si="147"/>
        <v>2741.9699779999996</v>
      </c>
      <c r="E540" s="44">
        <f t="shared" si="147"/>
        <v>3210.5106230000001</v>
      </c>
      <c r="F540" s="44">
        <f t="shared" si="133"/>
        <v>-14.593960276704571</v>
      </c>
      <c r="G540" s="44">
        <f t="shared" si="147"/>
        <v>458623.45999999996</v>
      </c>
      <c r="H540" s="44">
        <f t="shared" si="147"/>
        <v>3227086.8890009997</v>
      </c>
      <c r="I540" s="44">
        <f t="shared" si="147"/>
        <v>2619</v>
      </c>
      <c r="J540" s="44">
        <f t="shared" si="147"/>
        <v>1772.8500080000003</v>
      </c>
      <c r="K540" s="44">
        <f t="shared" si="147"/>
        <v>1772.8475080000005</v>
      </c>
      <c r="L540" s="44">
        <f t="shared" si="147"/>
        <v>1494.7554209999998</v>
      </c>
      <c r="M540" s="44">
        <f t="shared" si="134"/>
        <v>18.604521053615279</v>
      </c>
      <c r="N540" s="128">
        <f t="shared" si="135"/>
        <v>100</v>
      </c>
    </row>
    <row r="541" spans="1:14" ht="14.25" thickBot="1">
      <c r="A541" s="200" t="s">
        <v>69</v>
      </c>
      <c r="B541" s="168" t="s">
        <v>19</v>
      </c>
      <c r="C541" s="39">
        <f t="shared" ref="C541:L541" si="148">C381</f>
        <v>801.91263299999991</v>
      </c>
      <c r="D541" s="39">
        <f t="shared" si="148"/>
        <v>801.91263299999991</v>
      </c>
      <c r="E541" s="39">
        <f t="shared" si="148"/>
        <v>1171.1312159999998</v>
      </c>
      <c r="F541" s="39">
        <f t="shared" si="133"/>
        <v>-31.526662252336369</v>
      </c>
      <c r="G541" s="39">
        <f t="shared" si="148"/>
        <v>5994</v>
      </c>
      <c r="H541" s="39">
        <f t="shared" si="148"/>
        <v>627702.68406799983</v>
      </c>
      <c r="I541" s="39">
        <f t="shared" si="148"/>
        <v>860</v>
      </c>
      <c r="J541" s="39">
        <f t="shared" si="148"/>
        <v>514.26627199999996</v>
      </c>
      <c r="K541" s="39">
        <f t="shared" si="148"/>
        <v>629.06777199999999</v>
      </c>
      <c r="L541" s="39" t="e">
        <f t="shared" si="148"/>
        <v>#N/A</v>
      </c>
      <c r="M541" s="39" t="e">
        <f t="shared" si="134"/>
        <v>#N/A</v>
      </c>
      <c r="N541" s="126">
        <f t="shared" ref="N541:N553" si="149">N381</f>
        <v>38.510238345287604</v>
      </c>
    </row>
    <row r="542" spans="1:14" ht="14.25" thickBot="1">
      <c r="A542" s="200"/>
      <c r="B542" s="168" t="s">
        <v>20</v>
      </c>
      <c r="C542" s="39">
        <f t="shared" ref="C542:L542" si="150">C382</f>
        <v>172.357192</v>
      </c>
      <c r="D542" s="39">
        <f t="shared" si="150"/>
        <v>172.357192</v>
      </c>
      <c r="E542" s="39">
        <f t="shared" si="150"/>
        <v>267.08867400000003</v>
      </c>
      <c r="F542" s="39">
        <f t="shared" si="133"/>
        <v>-35.468176385495113</v>
      </c>
      <c r="G542" s="39">
        <f t="shared" si="150"/>
        <v>1964</v>
      </c>
      <c r="H542" s="39">
        <f t="shared" si="150"/>
        <v>39291.199999999997</v>
      </c>
      <c r="I542" s="39">
        <f t="shared" si="150"/>
        <v>367</v>
      </c>
      <c r="J542" s="39">
        <f t="shared" si="150"/>
        <v>193.95698099999998</v>
      </c>
      <c r="K542" s="39">
        <f t="shared" si="150"/>
        <v>229.36078099999997</v>
      </c>
      <c r="L542" s="39" t="e">
        <f t="shared" si="150"/>
        <v>#N/A</v>
      </c>
      <c r="M542" s="39" t="e">
        <f t="shared" si="134"/>
        <v>#N/A</v>
      </c>
      <c r="N542" s="122">
        <f t="shared" si="149"/>
        <v>8.2771068459330515</v>
      </c>
    </row>
    <row r="543" spans="1:14" ht="14.25" thickBot="1">
      <c r="A543" s="200"/>
      <c r="B543" s="168" t="s">
        <v>21</v>
      </c>
      <c r="C543" s="39">
        <f t="shared" ref="C543:L543" si="151">C383</f>
        <v>531.0375469999999</v>
      </c>
      <c r="D543" s="39">
        <f t="shared" si="151"/>
        <v>531.0375469999999</v>
      </c>
      <c r="E543" s="39">
        <f t="shared" si="151"/>
        <v>54.126625000000004</v>
      </c>
      <c r="F543" s="39">
        <f t="shared" si="133"/>
        <v>881.10227083251527</v>
      </c>
      <c r="G543" s="39">
        <f t="shared" si="151"/>
        <v>93</v>
      </c>
      <c r="H543" s="39">
        <f t="shared" si="151"/>
        <v>178498.5796</v>
      </c>
      <c r="I543" s="39">
        <f t="shared" si="151"/>
        <v>4</v>
      </c>
      <c r="J543" s="39">
        <f t="shared" si="151"/>
        <v>7.82</v>
      </c>
      <c r="K543" s="39">
        <f t="shared" si="151"/>
        <v>7.82</v>
      </c>
      <c r="L543" s="39">
        <f t="shared" si="151"/>
        <v>7.5</v>
      </c>
      <c r="M543" s="39">
        <f t="shared" si="134"/>
        <v>4.266666666666671</v>
      </c>
      <c r="N543" s="122">
        <f t="shared" si="149"/>
        <v>25.502008153632449</v>
      </c>
    </row>
    <row r="544" spans="1:14" ht="14.25" thickBot="1">
      <c r="A544" s="200"/>
      <c r="B544" s="168" t="s">
        <v>22</v>
      </c>
      <c r="C544" s="39">
        <f t="shared" ref="C544:L544" si="152">C384</f>
        <v>17.971105000000001</v>
      </c>
      <c r="D544" s="39">
        <f t="shared" si="152"/>
        <v>17.971105000000001</v>
      </c>
      <c r="E544" s="39">
        <f t="shared" si="152"/>
        <v>6.3945619999999996</v>
      </c>
      <c r="F544" s="39">
        <f t="shared" si="133"/>
        <v>181.03730951392765</v>
      </c>
      <c r="G544" s="39">
        <f t="shared" si="152"/>
        <v>342</v>
      </c>
      <c r="H544" s="39">
        <f t="shared" si="152"/>
        <v>84964.77</v>
      </c>
      <c r="I544" s="39">
        <f t="shared" si="152"/>
        <v>19</v>
      </c>
      <c r="J544" s="39">
        <f t="shared" si="152"/>
        <v>7.3500000000000005</v>
      </c>
      <c r="K544" s="39">
        <f t="shared" si="152"/>
        <v>7.3500000000000005</v>
      </c>
      <c r="L544" s="39">
        <f t="shared" si="152"/>
        <v>0.5</v>
      </c>
      <c r="M544" s="39">
        <f t="shared" si="134"/>
        <v>1370</v>
      </c>
      <c r="N544" s="122">
        <f t="shared" si="149"/>
        <v>0.86302610583538442</v>
      </c>
    </row>
    <row r="545" spans="1:14" ht="14.25" thickBot="1">
      <c r="A545" s="200"/>
      <c r="B545" s="168" t="s">
        <v>23</v>
      </c>
      <c r="C545" s="39">
        <f t="shared" ref="C545:L545" si="153">C385</f>
        <v>6.4105400000000001</v>
      </c>
      <c r="D545" s="39">
        <f t="shared" si="153"/>
        <v>6.4105400000000001</v>
      </c>
      <c r="E545" s="39">
        <f t="shared" si="153"/>
        <v>3.3856869999999999</v>
      </c>
      <c r="F545" s="39">
        <f t="shared" si="133"/>
        <v>89.342369805596334</v>
      </c>
      <c r="G545" s="39">
        <f t="shared" si="153"/>
        <v>70</v>
      </c>
      <c r="H545" s="39">
        <f t="shared" si="153"/>
        <v>42834.9</v>
      </c>
      <c r="I545" s="39">
        <f t="shared" si="153"/>
        <v>0</v>
      </c>
      <c r="J545" s="39">
        <f t="shared" si="153"/>
        <v>0</v>
      </c>
      <c r="K545" s="39">
        <f t="shared" si="153"/>
        <v>0</v>
      </c>
      <c r="L545" s="39">
        <f t="shared" si="153"/>
        <v>0</v>
      </c>
      <c r="M545" s="39" t="e">
        <f t="shared" si="134"/>
        <v>#DIV/0!</v>
      </c>
      <c r="N545" s="122">
        <f t="shared" si="149"/>
        <v>0.30785326625724829</v>
      </c>
    </row>
    <row r="546" spans="1:14" ht="14.25" thickBot="1">
      <c r="A546" s="200"/>
      <c r="B546" s="168" t="s">
        <v>24</v>
      </c>
      <c r="C546" s="39">
        <f t="shared" ref="C546:L546" si="154">C386</f>
        <v>76.507652999999991</v>
      </c>
      <c r="D546" s="39">
        <f t="shared" si="154"/>
        <v>76.507652999999991</v>
      </c>
      <c r="E546" s="39">
        <f t="shared" si="154"/>
        <v>82.447026999999991</v>
      </c>
      <c r="F546" s="39">
        <f t="shared" si="133"/>
        <v>-7.2038667931592029</v>
      </c>
      <c r="G546" s="39">
        <f t="shared" si="154"/>
        <v>70</v>
      </c>
      <c r="H546" s="39">
        <f t="shared" si="154"/>
        <v>107165.28</v>
      </c>
      <c r="I546" s="39">
        <f t="shared" si="154"/>
        <v>28</v>
      </c>
      <c r="J546" s="39">
        <f t="shared" si="154"/>
        <v>53.750599999999999</v>
      </c>
      <c r="K546" s="39">
        <f t="shared" si="154"/>
        <v>54.010100000000001</v>
      </c>
      <c r="L546" s="39">
        <f t="shared" si="154"/>
        <v>62.211283999999999</v>
      </c>
      <c r="M546" s="39">
        <f t="shared" si="134"/>
        <v>-13.182791726336973</v>
      </c>
      <c r="N546" s="122">
        <f t="shared" si="149"/>
        <v>3.6741258723486871</v>
      </c>
    </row>
    <row r="547" spans="1:14" ht="14.25" thickBot="1">
      <c r="A547" s="200"/>
      <c r="B547" s="168" t="s">
        <v>25</v>
      </c>
      <c r="C547" s="39">
        <f t="shared" ref="C547:L547" si="155">C387</f>
        <v>362.54359999999997</v>
      </c>
      <c r="D547" s="39">
        <f t="shared" si="155"/>
        <v>362.54359999999997</v>
      </c>
      <c r="E547" s="39">
        <f t="shared" si="155"/>
        <v>700.77919999999995</v>
      </c>
      <c r="F547" s="39">
        <f t="shared" si="133"/>
        <v>-48.265644870738171</v>
      </c>
      <c r="G547" s="39">
        <f t="shared" si="155"/>
        <v>67</v>
      </c>
      <c r="H547" s="39">
        <f t="shared" si="155"/>
        <v>6036.1100000000006</v>
      </c>
      <c r="I547" s="39">
        <f t="shared" si="155"/>
        <v>216</v>
      </c>
      <c r="J547" s="39">
        <f t="shared" si="155"/>
        <v>32.044899999999998</v>
      </c>
      <c r="K547" s="39">
        <f t="shared" si="155"/>
        <v>19.739999999999998</v>
      </c>
      <c r="L547" s="39">
        <f t="shared" si="155"/>
        <v>1.69</v>
      </c>
      <c r="M547" s="39">
        <f t="shared" si="134"/>
        <v>1068.0473372781064</v>
      </c>
      <c r="N547" s="122">
        <f t="shared" si="149"/>
        <v>17.410425864382923</v>
      </c>
    </row>
    <row r="548" spans="1:14" ht="14.25" thickBot="1">
      <c r="A548" s="200"/>
      <c r="B548" s="168" t="s">
        <v>26</v>
      </c>
      <c r="C548" s="39">
        <f t="shared" ref="C548:L548" si="156">C388</f>
        <v>284.42162000000002</v>
      </c>
      <c r="D548" s="39">
        <f t="shared" si="156"/>
        <v>284.42162000000002</v>
      </c>
      <c r="E548" s="39">
        <f t="shared" si="156"/>
        <v>78.772173999999978</v>
      </c>
      <c r="F548" s="39">
        <f t="shared" si="133"/>
        <v>261.06864335114085</v>
      </c>
      <c r="G548" s="39">
        <f t="shared" si="156"/>
        <v>4932</v>
      </c>
      <c r="H548" s="39">
        <f t="shared" si="156"/>
        <v>1193586.2901000001</v>
      </c>
      <c r="I548" s="39">
        <f t="shared" si="156"/>
        <v>82</v>
      </c>
      <c r="J548" s="39">
        <f t="shared" si="156"/>
        <v>32.086473000000005</v>
      </c>
      <c r="K548" s="39">
        <f t="shared" si="156"/>
        <v>31.144972999999997</v>
      </c>
      <c r="L548" s="39">
        <f t="shared" si="156"/>
        <v>87.946177000000006</v>
      </c>
      <c r="M548" s="39">
        <f t="shared" si="134"/>
        <v>-64.586325338507905</v>
      </c>
      <c r="N548" s="122">
        <f t="shared" si="149"/>
        <v>13.658775190729314</v>
      </c>
    </row>
    <row r="549" spans="1:14" ht="14.25" thickBot="1">
      <c r="A549" s="200"/>
      <c r="B549" s="168" t="s">
        <v>27</v>
      </c>
      <c r="C549" s="39">
        <f t="shared" ref="C549:L549" si="157">C389</f>
        <v>1.5315000000000001</v>
      </c>
      <c r="D549" s="39">
        <f t="shared" si="157"/>
        <v>1.5315000000000001</v>
      </c>
      <c r="E549" s="39">
        <f t="shared" si="157"/>
        <v>0.44652999999999998</v>
      </c>
      <c r="F549" s="39">
        <f t="shared" si="133"/>
        <v>242.97807538127344</v>
      </c>
      <c r="G549" s="39">
        <f t="shared" si="157"/>
        <v>13</v>
      </c>
      <c r="H549" s="39">
        <f t="shared" si="157"/>
        <v>8133</v>
      </c>
      <c r="I549" s="39">
        <f t="shared" si="157"/>
        <v>0</v>
      </c>
      <c r="J549" s="39">
        <f t="shared" si="157"/>
        <v>0</v>
      </c>
      <c r="K549" s="39">
        <f t="shared" si="157"/>
        <v>0</v>
      </c>
      <c r="L549" s="39">
        <f t="shared" si="157"/>
        <v>3.67</v>
      </c>
      <c r="M549" s="39">
        <f t="shared" si="134"/>
        <v>-100</v>
      </c>
      <c r="N549" s="122">
        <f t="shared" si="149"/>
        <v>7.3547201526388689E-2</v>
      </c>
    </row>
    <row r="550" spans="1:14" ht="14.25" thickBot="1">
      <c r="A550" s="200"/>
      <c r="B550" s="18" t="s">
        <v>28</v>
      </c>
      <c r="C550" s="39">
        <f t="shared" ref="C550:L550" si="158">C390</f>
        <v>0</v>
      </c>
      <c r="D550" s="39">
        <f t="shared" si="158"/>
        <v>0</v>
      </c>
      <c r="E550" s="39">
        <f t="shared" si="158"/>
        <v>0</v>
      </c>
      <c r="F550" s="39" t="e">
        <f t="shared" si="133"/>
        <v>#DIV/0!</v>
      </c>
      <c r="G550" s="39">
        <f t="shared" si="158"/>
        <v>0</v>
      </c>
      <c r="H550" s="39">
        <f t="shared" si="158"/>
        <v>0</v>
      </c>
      <c r="I550" s="39">
        <f t="shared" si="158"/>
        <v>0</v>
      </c>
      <c r="J550" s="39">
        <f t="shared" si="158"/>
        <v>0</v>
      </c>
      <c r="K550" s="39">
        <f t="shared" si="158"/>
        <v>0</v>
      </c>
      <c r="L550" s="39">
        <f t="shared" si="158"/>
        <v>0</v>
      </c>
      <c r="M550" s="39" t="e">
        <f t="shared" si="134"/>
        <v>#DIV/0!</v>
      </c>
      <c r="N550" s="122">
        <f t="shared" si="149"/>
        <v>0</v>
      </c>
    </row>
    <row r="551" spans="1:14" ht="14.25" thickBot="1">
      <c r="A551" s="200"/>
      <c r="B551" s="18" t="s">
        <v>29</v>
      </c>
      <c r="C551" s="39">
        <f t="shared" ref="C551:L551" si="159">C391</f>
        <v>0</v>
      </c>
      <c r="D551" s="39">
        <f>D391</f>
        <v>0</v>
      </c>
      <c r="E551" s="39">
        <f t="shared" si="159"/>
        <v>0</v>
      </c>
      <c r="F551" s="39" t="e">
        <f t="shared" si="133"/>
        <v>#DIV/0!</v>
      </c>
      <c r="G551" s="39">
        <f t="shared" si="159"/>
        <v>0</v>
      </c>
      <c r="H551" s="39">
        <f t="shared" si="159"/>
        <v>0</v>
      </c>
      <c r="I551" s="39">
        <f t="shared" si="159"/>
        <v>0</v>
      </c>
      <c r="J551" s="39">
        <f t="shared" si="159"/>
        <v>0</v>
      </c>
      <c r="K551" s="39">
        <f t="shared" si="159"/>
        <v>0</v>
      </c>
      <c r="L551" s="39">
        <f t="shared" si="159"/>
        <v>0</v>
      </c>
      <c r="M551" s="39" t="e">
        <f t="shared" si="134"/>
        <v>#DIV/0!</v>
      </c>
      <c r="N551" s="122">
        <f t="shared" si="149"/>
        <v>0</v>
      </c>
    </row>
    <row r="552" spans="1:14" ht="14.25" thickBot="1">
      <c r="A552" s="200"/>
      <c r="B552" s="18" t="s">
        <v>30</v>
      </c>
      <c r="C552" s="39">
        <f t="shared" ref="C552:L552" si="160">C392</f>
        <v>0</v>
      </c>
      <c r="D552" s="39">
        <f t="shared" si="160"/>
        <v>0</v>
      </c>
      <c r="E552" s="39">
        <f t="shared" si="160"/>
        <v>0</v>
      </c>
      <c r="F552" s="39" t="e">
        <f t="shared" si="133"/>
        <v>#DIV/0!</v>
      </c>
      <c r="G552" s="39">
        <f t="shared" si="160"/>
        <v>0</v>
      </c>
      <c r="H552" s="39">
        <f t="shared" si="160"/>
        <v>0</v>
      </c>
      <c r="I552" s="39">
        <f t="shared" si="160"/>
        <v>0</v>
      </c>
      <c r="J552" s="39">
        <f t="shared" si="160"/>
        <v>0</v>
      </c>
      <c r="K552" s="39">
        <f t="shared" si="160"/>
        <v>0</v>
      </c>
      <c r="L552" s="39">
        <f t="shared" si="160"/>
        <v>0</v>
      </c>
      <c r="M552" s="39" t="e">
        <f t="shared" si="134"/>
        <v>#DIV/0!</v>
      </c>
      <c r="N552" s="122">
        <f t="shared" si="149"/>
        <v>0</v>
      </c>
    </row>
    <row r="553" spans="1:14" ht="14.25" thickBot="1">
      <c r="A553" s="200"/>
      <c r="B553" s="43" t="s">
        <v>31</v>
      </c>
      <c r="C553" s="44">
        <f t="shared" ref="C553:L553" si="161">C541+C543+C544+C545+C546+C547+C548+C549</f>
        <v>2082.336198</v>
      </c>
      <c r="D553" s="44">
        <f t="shared" si="161"/>
        <v>2082.336198</v>
      </c>
      <c r="E553" s="44">
        <f t="shared" si="161"/>
        <v>2097.483021</v>
      </c>
      <c r="F553" s="44">
        <f t="shared" si="133"/>
        <v>-0.72214281824215254</v>
      </c>
      <c r="G553" s="44">
        <f t="shared" si="161"/>
        <v>11581</v>
      </c>
      <c r="H553" s="44">
        <f t="shared" si="161"/>
        <v>2248921.6137680002</v>
      </c>
      <c r="I553" s="44">
        <f t="shared" si="161"/>
        <v>1209</v>
      </c>
      <c r="J553" s="44">
        <f t="shared" si="161"/>
        <v>647.31824499999993</v>
      </c>
      <c r="K553" s="44">
        <f t="shared" si="161"/>
        <v>749.13284500000009</v>
      </c>
      <c r="L553" s="44" t="e">
        <f t="shared" si="161"/>
        <v>#N/A</v>
      </c>
      <c r="M553" s="44" t="e">
        <f t="shared" si="134"/>
        <v>#N/A</v>
      </c>
      <c r="N553" s="128">
        <f t="shared" si="149"/>
        <v>100</v>
      </c>
    </row>
    <row r="554" spans="1:14">
      <c r="A554" s="249" t="s">
        <v>70</v>
      </c>
      <c r="B554" s="168" t="s">
        <v>19</v>
      </c>
      <c r="C554" s="39">
        <f t="shared" ref="C554:L554" si="162">C506</f>
        <v>593.50933199999997</v>
      </c>
      <c r="D554" s="39">
        <f t="shared" si="162"/>
        <v>593.50933199999997</v>
      </c>
      <c r="E554" s="39">
        <f t="shared" si="162"/>
        <v>797.49565599999994</v>
      </c>
      <c r="F554" s="39">
        <f t="shared" si="133"/>
        <v>-25.57836177103891</v>
      </c>
      <c r="G554" s="39">
        <f t="shared" si="162"/>
        <v>4886</v>
      </c>
      <c r="H554" s="39">
        <f t="shared" si="162"/>
        <v>440743.92862000008</v>
      </c>
      <c r="I554" s="39">
        <f t="shared" si="162"/>
        <v>600</v>
      </c>
      <c r="J554" s="39">
        <f t="shared" si="162"/>
        <v>334.87350499999991</v>
      </c>
      <c r="K554" s="39">
        <f t="shared" si="162"/>
        <v>334.87350499999991</v>
      </c>
      <c r="L554" s="39">
        <f t="shared" si="162"/>
        <v>364.20195699999999</v>
      </c>
      <c r="M554" s="39">
        <f t="shared" si="134"/>
        <v>-8.0527991232073699</v>
      </c>
      <c r="N554" s="126">
        <f t="shared" ref="N554:N566" si="163">N506</f>
        <v>43.864515348745606</v>
      </c>
    </row>
    <row r="555" spans="1:14">
      <c r="A555" s="249"/>
      <c r="B555" s="168" t="s">
        <v>20</v>
      </c>
      <c r="C555" s="39">
        <f t="shared" ref="C555:L555" si="164">C507</f>
        <v>150.148855</v>
      </c>
      <c r="D555" s="39">
        <f t="shared" si="164"/>
        <v>150.148855</v>
      </c>
      <c r="E555" s="39">
        <f t="shared" si="164"/>
        <v>182.21051699999998</v>
      </c>
      <c r="F555" s="39">
        <f t="shared" si="133"/>
        <v>-17.595944804876432</v>
      </c>
      <c r="G555" s="39">
        <f t="shared" si="164"/>
        <v>1883</v>
      </c>
      <c r="H555" s="39">
        <f t="shared" si="164"/>
        <v>37647.800000000003</v>
      </c>
      <c r="I555" s="39">
        <f t="shared" si="164"/>
        <v>282</v>
      </c>
      <c r="J555" s="39">
        <f t="shared" si="164"/>
        <v>132.17052799999999</v>
      </c>
      <c r="K555" s="39">
        <f t="shared" si="164"/>
        <v>132.17052799999999</v>
      </c>
      <c r="L555" s="39">
        <f t="shared" si="164"/>
        <v>152.02771899999999</v>
      </c>
      <c r="M555" s="39">
        <f t="shared" si="134"/>
        <v>-13.061559517314079</v>
      </c>
      <c r="N555" s="122">
        <f t="shared" si="163"/>
        <v>11.097056776765355</v>
      </c>
    </row>
    <row r="556" spans="1:14">
      <c r="A556" s="249"/>
      <c r="B556" s="168" t="s">
        <v>21</v>
      </c>
      <c r="C556" s="39">
        <f t="shared" ref="C556:L556" si="165">C508</f>
        <v>413.59984300000002</v>
      </c>
      <c r="D556" s="39">
        <f t="shared" si="165"/>
        <v>413.59984300000002</v>
      </c>
      <c r="E556" s="39">
        <f t="shared" si="165"/>
        <v>37.773025000000004</v>
      </c>
      <c r="F556" s="39">
        <f t="shared" si="133"/>
        <v>994.96086956233967</v>
      </c>
      <c r="G556" s="39">
        <f t="shared" si="165"/>
        <v>102</v>
      </c>
      <c r="H556" s="39">
        <f t="shared" si="165"/>
        <v>86787.770000000019</v>
      </c>
      <c r="I556" s="39">
        <f t="shared" si="165"/>
        <v>9</v>
      </c>
      <c r="J556" s="39">
        <f t="shared" si="165"/>
        <v>366.24</v>
      </c>
      <c r="K556" s="39">
        <f t="shared" si="165"/>
        <v>366.24</v>
      </c>
      <c r="L556" s="39">
        <f t="shared" si="165"/>
        <v>0.34</v>
      </c>
      <c r="M556" s="39">
        <f t="shared" si="134"/>
        <v>107617.64705882354</v>
      </c>
      <c r="N556" s="122">
        <f t="shared" si="163"/>
        <v>30.567938334476391</v>
      </c>
    </row>
    <row r="557" spans="1:14">
      <c r="A557" s="249"/>
      <c r="B557" s="168" t="s">
        <v>22</v>
      </c>
      <c r="C557" s="39">
        <f t="shared" ref="C557:L557" si="166">C509</f>
        <v>48.685949999999991</v>
      </c>
      <c r="D557" s="39">
        <f t="shared" si="166"/>
        <v>48.685949999999991</v>
      </c>
      <c r="E557" s="39">
        <f t="shared" si="166"/>
        <v>40.824097000000002</v>
      </c>
      <c r="F557" s="39">
        <f t="shared" si="133"/>
        <v>19.25787360342591</v>
      </c>
      <c r="G557" s="39">
        <f t="shared" si="166"/>
        <v>2384</v>
      </c>
      <c r="H557" s="39">
        <f t="shared" si="166"/>
        <v>90857.219999999987</v>
      </c>
      <c r="I557" s="39">
        <f t="shared" si="166"/>
        <v>80</v>
      </c>
      <c r="J557" s="39">
        <f t="shared" si="166"/>
        <v>24.885818000000004</v>
      </c>
      <c r="K557" s="39">
        <f t="shared" si="166"/>
        <v>24.885818000000004</v>
      </c>
      <c r="L557" s="39">
        <f t="shared" si="166"/>
        <v>20.789399999999997</v>
      </c>
      <c r="M557" s="39">
        <f t="shared" si="134"/>
        <v>19.704358952158348</v>
      </c>
      <c r="N557" s="122">
        <f t="shared" si="163"/>
        <v>3.5982342414849522</v>
      </c>
    </row>
    <row r="558" spans="1:14">
      <c r="A558" s="249"/>
      <c r="B558" s="168" t="s">
        <v>23</v>
      </c>
      <c r="C558" s="39">
        <f t="shared" ref="C558:L558" si="167">C510</f>
        <v>1.633208</v>
      </c>
      <c r="D558" s="39">
        <f t="shared" si="167"/>
        <v>1.633208</v>
      </c>
      <c r="E558" s="39">
        <f t="shared" si="167"/>
        <v>2.41</v>
      </c>
      <c r="F558" s="39">
        <f t="shared" si="133"/>
        <v>-32.232033195020755</v>
      </c>
      <c r="G558" s="39">
        <f t="shared" si="167"/>
        <v>11</v>
      </c>
      <c r="H558" s="39">
        <f t="shared" si="167"/>
        <v>79.599999999999994</v>
      </c>
      <c r="I558" s="39">
        <f t="shared" si="167"/>
        <v>0</v>
      </c>
      <c r="J558" s="39">
        <f t="shared" si="167"/>
        <v>0</v>
      </c>
      <c r="K558" s="39">
        <f t="shared" si="167"/>
        <v>0</v>
      </c>
      <c r="L558" s="39">
        <f t="shared" si="167"/>
        <v>0</v>
      </c>
      <c r="M558" s="39" t="e">
        <f t="shared" si="134"/>
        <v>#DIV/0!</v>
      </c>
      <c r="N558" s="122">
        <f t="shared" si="163"/>
        <v>0.12070556185238569</v>
      </c>
    </row>
    <row r="559" spans="1:14">
      <c r="A559" s="249"/>
      <c r="B559" s="168" t="s">
        <v>24</v>
      </c>
      <c r="C559" s="39">
        <f t="shared" ref="C559:L559" si="168">C511</f>
        <v>22.672613999999999</v>
      </c>
      <c r="D559" s="39">
        <f t="shared" si="168"/>
        <v>22.672613999999999</v>
      </c>
      <c r="E559" s="39">
        <f t="shared" si="168"/>
        <v>44.606847999999999</v>
      </c>
      <c r="F559" s="39">
        <f t="shared" si="133"/>
        <v>-49.172346810964989</v>
      </c>
      <c r="G559" s="39">
        <f t="shared" si="168"/>
        <v>101</v>
      </c>
      <c r="H559" s="39">
        <f t="shared" si="168"/>
        <v>40989.25</v>
      </c>
      <c r="I559" s="39">
        <f t="shared" si="168"/>
        <v>17</v>
      </c>
      <c r="J559" s="39">
        <f t="shared" si="168"/>
        <v>24.615499999999997</v>
      </c>
      <c r="K559" s="39">
        <f t="shared" si="168"/>
        <v>24.615499999999997</v>
      </c>
      <c r="L559" s="39">
        <f t="shared" si="168"/>
        <v>9.9433619999999987</v>
      </c>
      <c r="M559" s="39">
        <f t="shared" si="134"/>
        <v>147.55711398217224</v>
      </c>
      <c r="N559" s="122">
        <f t="shared" si="163"/>
        <v>1.6756656907952114</v>
      </c>
    </row>
    <row r="560" spans="1:14">
      <c r="A560" s="249"/>
      <c r="B560" s="168" t="s">
        <v>25</v>
      </c>
      <c r="C560" s="39">
        <f t="shared" ref="C560:L560" si="169">C512</f>
        <v>188.22960000000003</v>
      </c>
      <c r="D560" s="39">
        <f t="shared" si="169"/>
        <v>188.22960000000003</v>
      </c>
      <c r="E560" s="39">
        <f t="shared" si="169"/>
        <v>180.34379999999999</v>
      </c>
      <c r="F560" s="39">
        <f t="shared" si="133"/>
        <v>4.3726482418580774</v>
      </c>
      <c r="G560" s="39">
        <f t="shared" si="169"/>
        <v>22</v>
      </c>
      <c r="H560" s="39">
        <f t="shared" si="169"/>
        <v>3777.9600000000005</v>
      </c>
      <c r="I560" s="39">
        <f t="shared" si="169"/>
        <v>87</v>
      </c>
      <c r="J560" s="39">
        <f t="shared" si="169"/>
        <v>26.585000000000001</v>
      </c>
      <c r="K560" s="39">
        <f t="shared" si="169"/>
        <v>26.590000000000003</v>
      </c>
      <c r="L560" s="39">
        <f t="shared" si="169"/>
        <v>14.414999999999999</v>
      </c>
      <c r="M560" s="39">
        <f t="shared" si="134"/>
        <v>84.46063128685401</v>
      </c>
      <c r="N560" s="122">
        <f t="shared" si="163"/>
        <v>13.91149175441819</v>
      </c>
    </row>
    <row r="561" spans="1:14">
      <c r="A561" s="249"/>
      <c r="B561" s="168" t="s">
        <v>26</v>
      </c>
      <c r="C561" s="39">
        <f t="shared" ref="C561:L561" si="170">C513</f>
        <v>84.57360899999999</v>
      </c>
      <c r="D561" s="39">
        <f t="shared" si="170"/>
        <v>84.459609</v>
      </c>
      <c r="E561" s="39">
        <f t="shared" si="170"/>
        <v>55.971794999999986</v>
      </c>
      <c r="F561" s="39">
        <f t="shared" si="133"/>
        <v>50.896731112518403</v>
      </c>
      <c r="G561" s="39">
        <f t="shared" si="170"/>
        <v>3185</v>
      </c>
      <c r="H561" s="39">
        <f t="shared" si="170"/>
        <v>498843.70499999996</v>
      </c>
      <c r="I561" s="39">
        <f t="shared" si="170"/>
        <v>48</v>
      </c>
      <c r="J561" s="39">
        <f t="shared" si="170"/>
        <v>14.353524</v>
      </c>
      <c r="K561" s="39">
        <f t="shared" si="170"/>
        <v>30.193823999999999</v>
      </c>
      <c r="L561" s="39">
        <f t="shared" si="170"/>
        <v>17.694021000000003</v>
      </c>
      <c r="M561" s="39">
        <f t="shared" si="134"/>
        <v>70.64421931001435</v>
      </c>
      <c r="N561" s="122">
        <f t="shared" si="163"/>
        <v>6.2421593319269881</v>
      </c>
    </row>
    <row r="562" spans="1:14">
      <c r="A562" s="249"/>
      <c r="B562" s="168" t="s">
        <v>27</v>
      </c>
      <c r="C562" s="39">
        <f t="shared" ref="C562:L562" si="171">C514</f>
        <v>0.26100000000000001</v>
      </c>
      <c r="D562" s="39">
        <f t="shared" si="171"/>
        <v>0.26100000000000001</v>
      </c>
      <c r="E562" s="39">
        <f t="shared" si="171"/>
        <v>0.37889099999999998</v>
      </c>
      <c r="F562" s="39">
        <f t="shared" si="133"/>
        <v>-31.114753319556275</v>
      </c>
      <c r="G562" s="39">
        <f t="shared" si="171"/>
        <v>19</v>
      </c>
      <c r="H562" s="39">
        <f t="shared" si="171"/>
        <v>1337.4</v>
      </c>
      <c r="I562" s="39">
        <f t="shared" si="171"/>
        <v>1</v>
      </c>
      <c r="J562" s="39">
        <f t="shared" si="171"/>
        <v>0.1</v>
      </c>
      <c r="K562" s="39">
        <f t="shared" si="171"/>
        <v>0.1</v>
      </c>
      <c r="L562" s="39">
        <f t="shared" si="171"/>
        <v>0.74</v>
      </c>
      <c r="M562" s="39">
        <f t="shared" si="134"/>
        <v>-86.486486486486484</v>
      </c>
      <c r="N562" s="122">
        <f t="shared" si="163"/>
        <v>1.9289736300258552E-2</v>
      </c>
    </row>
    <row r="563" spans="1:14">
      <c r="A563" s="249"/>
      <c r="B563" s="18" t="s">
        <v>28</v>
      </c>
      <c r="C563" s="39">
        <f t="shared" ref="C563:L563" si="172">C515</f>
        <v>0</v>
      </c>
      <c r="D563" s="39">
        <f t="shared" si="172"/>
        <v>0</v>
      </c>
      <c r="E563" s="39">
        <f t="shared" si="172"/>
        <v>0</v>
      </c>
      <c r="F563" s="39"/>
      <c r="G563" s="39">
        <f t="shared" si="172"/>
        <v>0</v>
      </c>
      <c r="H563" s="39">
        <f t="shared" si="172"/>
        <v>0</v>
      </c>
      <c r="I563" s="39">
        <f t="shared" si="172"/>
        <v>0</v>
      </c>
      <c r="J563" s="39">
        <f t="shared" si="172"/>
        <v>0</v>
      </c>
      <c r="K563" s="39">
        <f t="shared" si="172"/>
        <v>0</v>
      </c>
      <c r="L563" s="39">
        <f t="shared" si="172"/>
        <v>0</v>
      </c>
      <c r="M563" s="39" t="e">
        <f t="shared" si="134"/>
        <v>#DIV/0!</v>
      </c>
      <c r="N563" s="122">
        <f t="shared" si="163"/>
        <v>0</v>
      </c>
    </row>
    <row r="564" spans="1:14">
      <c r="A564" s="249"/>
      <c r="B564" s="18" t="s">
        <v>29</v>
      </c>
      <c r="C564" s="39">
        <f t="shared" ref="C564:L564" si="173">C516</f>
        <v>0.26100000000000001</v>
      </c>
      <c r="D564" s="39">
        <f t="shared" si="173"/>
        <v>0.26100000000000001</v>
      </c>
      <c r="E564" s="39">
        <f t="shared" si="173"/>
        <v>0</v>
      </c>
      <c r="F564" s="39"/>
      <c r="G564" s="39">
        <f t="shared" si="173"/>
        <v>19</v>
      </c>
      <c r="H564" s="39">
        <f t="shared" si="173"/>
        <v>1337.4</v>
      </c>
      <c r="I564" s="39">
        <f t="shared" si="173"/>
        <v>1</v>
      </c>
      <c r="J564" s="39">
        <f t="shared" si="173"/>
        <v>0.1</v>
      </c>
      <c r="K564" s="39">
        <f t="shared" si="173"/>
        <v>0.1</v>
      </c>
      <c r="L564" s="39">
        <f t="shared" si="173"/>
        <v>0.74</v>
      </c>
      <c r="M564" s="39">
        <f t="shared" si="134"/>
        <v>-86.486486486486484</v>
      </c>
      <c r="N564" s="122">
        <f t="shared" si="163"/>
        <v>1.9289736300258552E-2</v>
      </c>
    </row>
    <row r="565" spans="1:14">
      <c r="A565" s="249"/>
      <c r="B565" s="18" t="s">
        <v>30</v>
      </c>
      <c r="C565" s="39">
        <f t="shared" ref="C565:L565" si="174">C517</f>
        <v>0</v>
      </c>
      <c r="D565" s="39">
        <f t="shared" si="174"/>
        <v>0</v>
      </c>
      <c r="E565" s="39">
        <f t="shared" si="174"/>
        <v>0</v>
      </c>
      <c r="F565" s="39"/>
      <c r="G565" s="39">
        <f t="shared" si="174"/>
        <v>0</v>
      </c>
      <c r="H565" s="39">
        <f t="shared" si="174"/>
        <v>0</v>
      </c>
      <c r="I565" s="39">
        <f t="shared" si="174"/>
        <v>0</v>
      </c>
      <c r="J565" s="39">
        <f t="shared" si="174"/>
        <v>0</v>
      </c>
      <c r="K565" s="39">
        <f t="shared" si="174"/>
        <v>0</v>
      </c>
      <c r="L565" s="39">
        <f t="shared" si="174"/>
        <v>0</v>
      </c>
      <c r="M565" s="39" t="e">
        <f t="shared" si="134"/>
        <v>#DIV/0!</v>
      </c>
      <c r="N565" s="122">
        <f t="shared" si="163"/>
        <v>0</v>
      </c>
    </row>
    <row r="566" spans="1:14" ht="14.25" thickBot="1">
      <c r="A566" s="212"/>
      <c r="B566" s="43" t="s">
        <v>31</v>
      </c>
      <c r="C566" s="44">
        <f t="shared" ref="C566:L566" si="175">C554+C556+C557+C558+C559+C560+C561+C562</f>
        <v>1353.1651560000003</v>
      </c>
      <c r="D566" s="44">
        <f t="shared" si="175"/>
        <v>1353.0511560000002</v>
      </c>
      <c r="E566" s="44">
        <f t="shared" si="175"/>
        <v>1159.804112</v>
      </c>
      <c r="F566" s="44">
        <f t="shared" ref="F566:F579" si="176">(D566-E566)/E566*100</f>
        <v>16.662041632768428</v>
      </c>
      <c r="G566" s="44">
        <f t="shared" si="175"/>
        <v>10710</v>
      </c>
      <c r="H566" s="44">
        <f t="shared" si="175"/>
        <v>1163416.8336199999</v>
      </c>
      <c r="I566" s="44">
        <f t="shared" si="175"/>
        <v>842</v>
      </c>
      <c r="J566" s="44">
        <f t="shared" si="175"/>
        <v>791.65334699999994</v>
      </c>
      <c r="K566" s="44">
        <f t="shared" si="175"/>
        <v>807.49864699999989</v>
      </c>
      <c r="L566" s="44">
        <f t="shared" si="175"/>
        <v>428.12374</v>
      </c>
      <c r="M566" s="44">
        <f t="shared" si="134"/>
        <v>88.613377758495687</v>
      </c>
      <c r="N566" s="128">
        <f t="shared" si="163"/>
        <v>100</v>
      </c>
    </row>
    <row r="567" spans="1:14" ht="14.25" thickBot="1">
      <c r="A567" s="234" t="s">
        <v>49</v>
      </c>
      <c r="B567" s="170" t="s">
        <v>19</v>
      </c>
      <c r="C567" s="40">
        <f t="shared" ref="C567:L567" si="177">C528+C541+C554</f>
        <v>3301.7579179999998</v>
      </c>
      <c r="D567" s="40">
        <f t="shared" si="177"/>
        <v>3301.7579179999998</v>
      </c>
      <c r="E567" s="40">
        <f t="shared" si="177"/>
        <v>4510.1740019999997</v>
      </c>
      <c r="F567" s="40">
        <f t="shared" si="176"/>
        <v>-26.793114488801045</v>
      </c>
      <c r="G567" s="40">
        <f t="shared" si="177"/>
        <v>394759.66</v>
      </c>
      <c r="H567" s="40">
        <f t="shared" si="177"/>
        <v>2384914.7331749992</v>
      </c>
      <c r="I567" s="40">
        <f t="shared" si="177"/>
        <v>3525</v>
      </c>
      <c r="J567" s="40">
        <f t="shared" si="177"/>
        <v>2248.9035160000003</v>
      </c>
      <c r="K567" s="40">
        <f t="shared" si="177"/>
        <v>2363.7050160000003</v>
      </c>
      <c r="L567" s="40" t="e">
        <f t="shared" si="177"/>
        <v>#N/A</v>
      </c>
      <c r="M567" s="40" t="e">
        <f t="shared" si="134"/>
        <v>#N/A</v>
      </c>
      <c r="N567" s="126">
        <f>D567/D579*100</f>
        <v>53.449359338437574</v>
      </c>
    </row>
    <row r="568" spans="1:14" ht="14.25" thickBot="1">
      <c r="A568" s="234"/>
      <c r="B568" s="168" t="s">
        <v>20</v>
      </c>
      <c r="C568" s="39">
        <f t="shared" ref="C568:L568" si="178">C529+C542+C555</f>
        <v>693.11194499999999</v>
      </c>
      <c r="D568" s="39">
        <f t="shared" si="178"/>
        <v>693.11194499999999</v>
      </c>
      <c r="E568" s="39">
        <f t="shared" si="178"/>
        <v>959.54492100000016</v>
      </c>
      <c r="F568" s="39">
        <f t="shared" si="176"/>
        <v>-27.766597495230776</v>
      </c>
      <c r="G568" s="39">
        <f t="shared" si="178"/>
        <v>10446</v>
      </c>
      <c r="H568" s="39">
        <f t="shared" si="178"/>
        <v>172286.80009999999</v>
      </c>
      <c r="I568" s="39">
        <f t="shared" si="178"/>
        <v>1578</v>
      </c>
      <c r="J568" s="39">
        <f t="shared" si="178"/>
        <v>849.38625599999989</v>
      </c>
      <c r="K568" s="39">
        <f t="shared" si="178"/>
        <v>884.79005599999994</v>
      </c>
      <c r="L568" s="39" t="e">
        <f t="shared" si="178"/>
        <v>#N/A</v>
      </c>
      <c r="M568" s="39" t="e">
        <f t="shared" si="134"/>
        <v>#N/A</v>
      </c>
      <c r="N568" s="122">
        <f>D568/D579*100</f>
        <v>11.220201580529194</v>
      </c>
    </row>
    <row r="569" spans="1:14" ht="14.25" thickBot="1">
      <c r="A569" s="234"/>
      <c r="B569" s="168" t="s">
        <v>21</v>
      </c>
      <c r="C569" s="39">
        <f t="shared" ref="C569:L569" si="179">C530+C543+C556</f>
        <v>1090.3708819999999</v>
      </c>
      <c r="D569" s="39">
        <f t="shared" si="179"/>
        <v>1090.3708819999999</v>
      </c>
      <c r="E569" s="39">
        <f t="shared" si="179"/>
        <v>203.663881</v>
      </c>
      <c r="F569" s="39">
        <f t="shared" si="176"/>
        <v>435.37764116357971</v>
      </c>
      <c r="G569" s="39">
        <f t="shared" si="179"/>
        <v>393</v>
      </c>
      <c r="H569" s="39">
        <f t="shared" si="179"/>
        <v>372646.37913100002</v>
      </c>
      <c r="I569" s="39">
        <f t="shared" si="179"/>
        <v>46</v>
      </c>
      <c r="J569" s="39">
        <f t="shared" si="179"/>
        <v>470.13099999999997</v>
      </c>
      <c r="K569" s="39">
        <f t="shared" si="179"/>
        <v>470.13099999999997</v>
      </c>
      <c r="L569" s="39">
        <f t="shared" si="179"/>
        <v>8.5399999999999991</v>
      </c>
      <c r="M569" s="39">
        <f t="shared" si="134"/>
        <v>5405.0468384074939</v>
      </c>
      <c r="N569" s="122">
        <f>D569/D579*100</f>
        <v>17.651089671495143</v>
      </c>
    </row>
    <row r="570" spans="1:14" ht="14.25" thickBot="1">
      <c r="A570" s="234"/>
      <c r="B570" s="168" t="s">
        <v>22</v>
      </c>
      <c r="C570" s="39">
        <f t="shared" ref="C570:L570" si="180">C531+C544+C557</f>
        <v>155.58150699999996</v>
      </c>
      <c r="D570" s="39">
        <f t="shared" si="180"/>
        <v>155.58150699999996</v>
      </c>
      <c r="E570" s="39">
        <f t="shared" si="180"/>
        <v>145.39371199999999</v>
      </c>
      <c r="F570" s="39">
        <f t="shared" si="176"/>
        <v>7.0070396166788607</v>
      </c>
      <c r="G570" s="39">
        <f t="shared" si="180"/>
        <v>3114</v>
      </c>
      <c r="H570" s="39">
        <f t="shared" si="180"/>
        <v>251865.28999999998</v>
      </c>
      <c r="I570" s="39">
        <f t="shared" si="180"/>
        <v>158</v>
      </c>
      <c r="J570" s="39">
        <f t="shared" si="180"/>
        <v>36.714318000000006</v>
      </c>
      <c r="K570" s="39">
        <f t="shared" si="180"/>
        <v>36.711818000000008</v>
      </c>
      <c r="L570" s="39">
        <f t="shared" si="180"/>
        <v>30.319399999999998</v>
      </c>
      <c r="M570" s="39">
        <f t="shared" si="134"/>
        <v>21.08359004465791</v>
      </c>
      <c r="N570" s="122">
        <f>D570/D579*100</f>
        <v>2.5185770975892119</v>
      </c>
    </row>
    <row r="571" spans="1:14" ht="14.25" thickBot="1">
      <c r="A571" s="234"/>
      <c r="B571" s="168" t="s">
        <v>23</v>
      </c>
      <c r="C571" s="39">
        <f t="shared" ref="C571:L571" si="181">C532+C545+C558</f>
        <v>14.615428999999999</v>
      </c>
      <c r="D571" s="39">
        <f t="shared" si="181"/>
        <v>14.615428999999999</v>
      </c>
      <c r="E571" s="39">
        <f t="shared" si="181"/>
        <v>9.4033870000000004</v>
      </c>
      <c r="F571" s="39">
        <f t="shared" si="176"/>
        <v>55.427283807419577</v>
      </c>
      <c r="G571" s="39">
        <f t="shared" si="181"/>
        <v>296</v>
      </c>
      <c r="H571" s="39">
        <f t="shared" si="181"/>
        <v>57380.54</v>
      </c>
      <c r="I571" s="39">
        <f t="shared" si="181"/>
        <v>0</v>
      </c>
      <c r="J571" s="39">
        <f t="shared" si="181"/>
        <v>0</v>
      </c>
      <c r="K571" s="39">
        <f t="shared" si="181"/>
        <v>0</v>
      </c>
      <c r="L571" s="39">
        <f t="shared" si="181"/>
        <v>0</v>
      </c>
      <c r="M571" s="39" t="e">
        <f t="shared" si="134"/>
        <v>#DIV/0!</v>
      </c>
      <c r="N571" s="122">
        <f>D571/D579*100</f>
        <v>0.23659678750149399</v>
      </c>
    </row>
    <row r="572" spans="1:14" ht="14.25" thickBot="1">
      <c r="A572" s="234"/>
      <c r="B572" s="168" t="s">
        <v>24</v>
      </c>
      <c r="C572" s="39">
        <f t="shared" ref="C572:L572" si="182">C533+C546+C559</f>
        <v>237.36244699999997</v>
      </c>
      <c r="D572" s="39">
        <f t="shared" si="182"/>
        <v>237.36244699999997</v>
      </c>
      <c r="E572" s="39">
        <f t="shared" si="182"/>
        <v>195.10037</v>
      </c>
      <c r="F572" s="39">
        <f t="shared" si="176"/>
        <v>21.661710328893776</v>
      </c>
      <c r="G572" s="39">
        <f t="shared" si="182"/>
        <v>65270.8</v>
      </c>
      <c r="H572" s="39">
        <f t="shared" si="182"/>
        <v>355321.87488300004</v>
      </c>
      <c r="I572" s="39">
        <f t="shared" si="182"/>
        <v>129</v>
      </c>
      <c r="J572" s="39">
        <f t="shared" si="182"/>
        <v>273.53334999999998</v>
      </c>
      <c r="K572" s="39">
        <f t="shared" si="182"/>
        <v>273.79284999999999</v>
      </c>
      <c r="L572" s="39">
        <f t="shared" si="182"/>
        <v>208.65034600000004</v>
      </c>
      <c r="M572" s="39">
        <f t="shared" si="134"/>
        <v>31.220894308989035</v>
      </c>
      <c r="N572" s="122">
        <f>D572/D579*100</f>
        <v>3.8424593923102517</v>
      </c>
    </row>
    <row r="573" spans="1:14" ht="14.25" thickBot="1">
      <c r="A573" s="234"/>
      <c r="B573" s="168" t="s">
        <v>25</v>
      </c>
      <c r="C573" s="39">
        <f t="shared" ref="C573:L573" si="183">C534+C547+C560</f>
        <v>727.55131999999992</v>
      </c>
      <c r="D573" s="39">
        <f t="shared" si="183"/>
        <v>727.55131999999992</v>
      </c>
      <c r="E573" s="39">
        <f t="shared" si="183"/>
        <v>1104.3521000000001</v>
      </c>
      <c r="F573" s="39">
        <f t="shared" si="176"/>
        <v>-34.11962362366134</v>
      </c>
      <c r="G573" s="39">
        <f t="shared" si="183"/>
        <v>252</v>
      </c>
      <c r="H573" s="39">
        <f t="shared" si="183"/>
        <v>13392.829400000001</v>
      </c>
      <c r="I573" s="39">
        <f t="shared" si="183"/>
        <v>469</v>
      </c>
      <c r="J573" s="39">
        <f t="shared" si="183"/>
        <v>89.69489999999999</v>
      </c>
      <c r="K573" s="39">
        <f t="shared" si="183"/>
        <v>77.394999999999996</v>
      </c>
      <c r="L573" s="39">
        <f t="shared" si="183"/>
        <v>34.165199999999999</v>
      </c>
      <c r="M573" s="39">
        <f t="shared" si="134"/>
        <v>126.5316755060705</v>
      </c>
      <c r="N573" s="122">
        <f>D573/D579*100</f>
        <v>11.777711420887575</v>
      </c>
    </row>
    <row r="574" spans="1:14" ht="14.25" thickBot="1">
      <c r="A574" s="234"/>
      <c r="B574" s="168" t="s">
        <v>26</v>
      </c>
      <c r="C574" s="39">
        <f t="shared" ref="C574:L574" si="184">C535+C548+C561</f>
        <v>633.06752500000005</v>
      </c>
      <c r="D574" s="39">
        <f t="shared" si="184"/>
        <v>632.95352500000001</v>
      </c>
      <c r="E574" s="39">
        <f t="shared" si="184"/>
        <v>284.45574099999999</v>
      </c>
      <c r="F574" s="39">
        <f t="shared" si="176"/>
        <v>122.51388661549285</v>
      </c>
      <c r="G574" s="39">
        <f t="shared" si="184"/>
        <v>16338</v>
      </c>
      <c r="H574" s="39">
        <f t="shared" si="184"/>
        <v>3166888.2898000004</v>
      </c>
      <c r="I574" s="39">
        <f t="shared" si="184"/>
        <v>342</v>
      </c>
      <c r="J574" s="39">
        <f t="shared" si="184"/>
        <v>92.744516000000004</v>
      </c>
      <c r="K574" s="39">
        <f t="shared" si="184"/>
        <v>107.643316</v>
      </c>
      <c r="L574" s="39">
        <f t="shared" si="184"/>
        <v>139.32989599999999</v>
      </c>
      <c r="M574" s="39">
        <f t="shared" si="134"/>
        <v>-22.742125638276509</v>
      </c>
      <c r="N574" s="122">
        <f>D574/D579*100</f>
        <v>10.246347928120796</v>
      </c>
    </row>
    <row r="575" spans="1:14" ht="14.25" thickBot="1">
      <c r="A575" s="234"/>
      <c r="B575" s="168" t="s">
        <v>27</v>
      </c>
      <c r="C575" s="39">
        <f t="shared" ref="C575:L575" si="185">C536+C549+C562</f>
        <v>17.164304000000001</v>
      </c>
      <c r="D575" s="39">
        <f t="shared" si="185"/>
        <v>17.164303999999998</v>
      </c>
      <c r="E575" s="39">
        <f t="shared" si="185"/>
        <v>15.254562999999999</v>
      </c>
      <c r="F575" s="39">
        <f t="shared" si="176"/>
        <v>12.519145910636698</v>
      </c>
      <c r="G575" s="39">
        <f t="shared" si="185"/>
        <v>491</v>
      </c>
      <c r="H575" s="39">
        <f t="shared" si="185"/>
        <v>37015.4</v>
      </c>
      <c r="I575" s="39">
        <f t="shared" si="185"/>
        <v>1</v>
      </c>
      <c r="J575" s="39">
        <f t="shared" si="185"/>
        <v>0.1</v>
      </c>
      <c r="K575" s="39">
        <f t="shared" si="185"/>
        <v>0.1</v>
      </c>
      <c r="L575" s="39">
        <f t="shared" si="185"/>
        <v>4.41</v>
      </c>
      <c r="M575" s="39">
        <f t="shared" si="134"/>
        <v>-97.732426303854879</v>
      </c>
      <c r="N575" s="122">
        <f>D575/D579*100</f>
        <v>0.27785836365795652</v>
      </c>
    </row>
    <row r="576" spans="1:14" ht="14.25" thickBot="1">
      <c r="A576" s="234"/>
      <c r="B576" s="18" t="s">
        <v>28</v>
      </c>
      <c r="C576" s="39">
        <f t="shared" ref="C576:L576" si="186">C537+C550+C563</f>
        <v>6.74</v>
      </c>
      <c r="D576" s="39">
        <f t="shared" si="186"/>
        <v>6.74</v>
      </c>
      <c r="E576" s="39">
        <f t="shared" si="186"/>
        <v>10.210000000000001</v>
      </c>
      <c r="F576" s="39">
        <f t="shared" si="176"/>
        <v>-33.986287952987269</v>
      </c>
      <c r="G576" s="39">
        <f t="shared" si="186"/>
        <v>3</v>
      </c>
      <c r="H576" s="39">
        <f t="shared" si="186"/>
        <v>690</v>
      </c>
      <c r="I576" s="39">
        <f t="shared" si="186"/>
        <v>0</v>
      </c>
      <c r="J576" s="39">
        <f t="shared" si="186"/>
        <v>0</v>
      </c>
      <c r="K576" s="39">
        <f t="shared" si="186"/>
        <v>0</v>
      </c>
      <c r="L576" s="39">
        <f t="shared" si="186"/>
        <v>0</v>
      </c>
      <c r="M576" s="39" t="e">
        <f t="shared" si="134"/>
        <v>#DIV/0!</v>
      </c>
      <c r="N576" s="122">
        <f>D576/D579*100</f>
        <v>0.10910814508147998</v>
      </c>
    </row>
    <row r="577" spans="1:14" ht="14.25" thickBot="1">
      <c r="A577" s="234"/>
      <c r="B577" s="18" t="s">
        <v>29</v>
      </c>
      <c r="C577" s="39">
        <f t="shared" ref="C577:L577" si="187">C538+C551+C564</f>
        <v>0.26100000000000001</v>
      </c>
      <c r="D577" s="39">
        <f>D538+D551+D564</f>
        <v>0.26100000000000001</v>
      </c>
      <c r="E577" s="39">
        <f t="shared" si="187"/>
        <v>0</v>
      </c>
      <c r="F577" s="39" t="e">
        <f t="shared" si="176"/>
        <v>#DIV/0!</v>
      </c>
      <c r="G577" s="39">
        <f t="shared" si="187"/>
        <v>19</v>
      </c>
      <c r="H577" s="39">
        <f t="shared" si="187"/>
        <v>1337.4</v>
      </c>
      <c r="I577" s="39">
        <f t="shared" si="187"/>
        <v>1</v>
      </c>
      <c r="J577" s="39">
        <f t="shared" si="187"/>
        <v>0.1</v>
      </c>
      <c r="K577" s="39">
        <f t="shared" si="187"/>
        <v>0.1</v>
      </c>
      <c r="L577" s="39">
        <f t="shared" si="187"/>
        <v>0.74</v>
      </c>
      <c r="M577" s="39">
        <f t="shared" si="134"/>
        <v>-86.486486486486484</v>
      </c>
      <c r="N577" s="122">
        <f>D577/D579*100</f>
        <v>4.2251076952917318E-3</v>
      </c>
    </row>
    <row r="578" spans="1:14" ht="14.25" thickBot="1">
      <c r="A578" s="234"/>
      <c r="B578" s="18" t="s">
        <v>30</v>
      </c>
      <c r="C578" s="39">
        <f t="shared" ref="C578:L578" si="188">C539+C552+C565</f>
        <v>0</v>
      </c>
      <c r="D578" s="39">
        <f t="shared" si="188"/>
        <v>0</v>
      </c>
      <c r="E578" s="39">
        <f t="shared" si="188"/>
        <v>3.62</v>
      </c>
      <c r="F578" s="39">
        <f t="shared" si="176"/>
        <v>-100</v>
      </c>
      <c r="G578" s="39">
        <f t="shared" si="188"/>
        <v>0</v>
      </c>
      <c r="H578" s="39">
        <f t="shared" si="188"/>
        <v>0</v>
      </c>
      <c r="I578" s="39">
        <f t="shared" si="188"/>
        <v>0</v>
      </c>
      <c r="J578" s="39">
        <f t="shared" si="188"/>
        <v>0</v>
      </c>
      <c r="K578" s="39">
        <f t="shared" si="188"/>
        <v>0</v>
      </c>
      <c r="L578" s="39">
        <f t="shared" si="188"/>
        <v>0</v>
      </c>
      <c r="M578" s="39" t="e">
        <f t="shared" si="134"/>
        <v>#DIV/0!</v>
      </c>
      <c r="N578" s="122">
        <f>D578/D579*100</f>
        <v>0</v>
      </c>
    </row>
    <row r="579" spans="1:14" ht="14.25" thickBot="1">
      <c r="A579" s="248"/>
      <c r="B579" s="43" t="s">
        <v>50</v>
      </c>
      <c r="C579" s="44">
        <f t="shared" ref="C579:L579" si="189">C567+C569+C570+C571+C572+C573+C574+C575</f>
        <v>6177.4713320000001</v>
      </c>
      <c r="D579" s="44">
        <f t="shared" si="189"/>
        <v>6177.3573319999996</v>
      </c>
      <c r="E579" s="44">
        <f t="shared" si="189"/>
        <v>6467.7977560000008</v>
      </c>
      <c r="F579" s="44">
        <f t="shared" si="176"/>
        <v>-4.4905613155662998</v>
      </c>
      <c r="G579" s="44">
        <f t="shared" si="189"/>
        <v>480914.45999999996</v>
      </c>
      <c r="H579" s="44">
        <f t="shared" si="189"/>
        <v>6639425.3363890005</v>
      </c>
      <c r="I579" s="44">
        <f t="shared" si="189"/>
        <v>4670</v>
      </c>
      <c r="J579" s="44">
        <f t="shared" si="189"/>
        <v>3211.8216000000002</v>
      </c>
      <c r="K579" s="44">
        <f t="shared" si="189"/>
        <v>3329.4790000000003</v>
      </c>
      <c r="L579" s="44" t="e">
        <f t="shared" si="189"/>
        <v>#N/A</v>
      </c>
      <c r="M579" s="44" t="e">
        <f t="shared" si="134"/>
        <v>#N/A</v>
      </c>
      <c r="N579" s="128">
        <f>D579/D579*100</f>
        <v>100</v>
      </c>
    </row>
    <row r="580" spans="1:14">
      <c r="A580" s="51" t="s">
        <v>51</v>
      </c>
      <c r="B580" s="51"/>
      <c r="C580" s="51"/>
      <c r="D580" s="51"/>
      <c r="E580" s="51"/>
      <c r="F580" s="51"/>
      <c r="G580" s="51"/>
      <c r="H580" s="51"/>
      <c r="I580" s="51"/>
    </row>
    <row r="581" spans="1:14">
      <c r="A581" s="51" t="s">
        <v>52</v>
      </c>
      <c r="B581" s="51"/>
      <c r="C581" s="51"/>
      <c r="D581" s="51"/>
      <c r="E581" s="51"/>
      <c r="F581" s="51"/>
      <c r="G581" s="51"/>
      <c r="H581" s="51"/>
      <c r="I581" s="51"/>
    </row>
  </sheetData>
  <mergeCells count="90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329:A341"/>
    <mergeCell ref="A202:A214"/>
    <mergeCell ref="A222:A237"/>
    <mergeCell ref="A238:A250"/>
    <mergeCell ref="A251:A263"/>
    <mergeCell ref="A264:A276"/>
    <mergeCell ref="A150:A162"/>
    <mergeCell ref="A163:A175"/>
    <mergeCell ref="A176:A188"/>
    <mergeCell ref="A189:A201"/>
    <mergeCell ref="A316:A328"/>
    <mergeCell ref="A85:A97"/>
    <mergeCell ref="A98:A110"/>
    <mergeCell ref="A111:A123"/>
    <mergeCell ref="A124:A136"/>
    <mergeCell ref="A137:A149"/>
    <mergeCell ref="A398:N398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4:A19"/>
    <mergeCell ref="A20:A32"/>
    <mergeCell ref="A33:A45"/>
    <mergeCell ref="A46:A5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G15" sqref="G15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99</v>
      </c>
      <c r="E1" s="2"/>
      <c r="F1" s="2"/>
      <c r="G1" s="2"/>
      <c r="H1" s="2"/>
      <c r="I1" s="2"/>
      <c r="J1" s="8"/>
      <c r="K1" s="8"/>
    </row>
    <row r="2" spans="1:11">
      <c r="A2" s="2"/>
      <c r="B2" s="2"/>
      <c r="C2" s="2"/>
      <c r="D2" s="255" t="s">
        <v>100</v>
      </c>
      <c r="E2" s="255"/>
      <c r="F2" s="255"/>
      <c r="G2" s="255"/>
      <c r="H2" s="255"/>
      <c r="I2" s="255"/>
      <c r="J2" s="2" t="s">
        <v>71</v>
      </c>
    </row>
    <row r="3" spans="1:11">
      <c r="A3" s="256" t="s">
        <v>72</v>
      </c>
      <c r="B3" s="256" t="s">
        <v>73</v>
      </c>
      <c r="C3" s="256"/>
      <c r="D3" s="256" t="s">
        <v>74</v>
      </c>
      <c r="E3" s="256"/>
      <c r="F3" s="256" t="s">
        <v>68</v>
      </c>
      <c r="G3" s="256"/>
      <c r="H3" s="256" t="s">
        <v>69</v>
      </c>
      <c r="I3" s="256"/>
      <c r="J3" s="256" t="s">
        <v>70</v>
      </c>
      <c r="K3" s="256"/>
    </row>
    <row r="4" spans="1:11">
      <c r="A4" s="256"/>
      <c r="B4" s="3" t="s">
        <v>9</v>
      </c>
      <c r="C4" s="3" t="s">
        <v>50</v>
      </c>
      <c r="D4" s="3" t="s">
        <v>9</v>
      </c>
      <c r="E4" s="3" t="s">
        <v>75</v>
      </c>
      <c r="F4" s="3" t="s">
        <v>9</v>
      </c>
      <c r="G4" s="3" t="s">
        <v>75</v>
      </c>
      <c r="H4" s="3" t="s">
        <v>9</v>
      </c>
      <c r="I4" s="3" t="s">
        <v>75</v>
      </c>
      <c r="J4" s="3" t="s">
        <v>9</v>
      </c>
      <c r="K4" s="3" t="s">
        <v>75</v>
      </c>
    </row>
    <row r="5" spans="1:11">
      <c r="A5" s="154" t="s">
        <v>57</v>
      </c>
      <c r="B5" s="132">
        <v>1189</v>
      </c>
      <c r="C5" s="132">
        <v>1189</v>
      </c>
      <c r="D5" s="132">
        <v>92</v>
      </c>
      <c r="E5" s="132">
        <v>92</v>
      </c>
      <c r="F5" s="132">
        <v>947</v>
      </c>
      <c r="G5" s="132">
        <v>947</v>
      </c>
      <c r="H5" s="132">
        <v>86</v>
      </c>
      <c r="I5" s="132">
        <v>86</v>
      </c>
      <c r="J5" s="132">
        <v>64</v>
      </c>
      <c r="K5" s="132">
        <v>64</v>
      </c>
    </row>
    <row r="6" spans="1:11">
      <c r="A6" s="154" t="s">
        <v>76</v>
      </c>
      <c r="B6" s="4">
        <v>2</v>
      </c>
      <c r="C6" s="4">
        <v>2</v>
      </c>
      <c r="D6" s="4">
        <v>2</v>
      </c>
      <c r="E6" s="4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>
      <c r="A7" s="154" t="s">
        <v>59</v>
      </c>
      <c r="B7" s="4">
        <v>2</v>
      </c>
      <c r="C7" s="4">
        <v>2</v>
      </c>
      <c r="D7" s="4">
        <v>2</v>
      </c>
      <c r="E7" s="4">
        <v>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154" t="s">
        <v>77</v>
      </c>
      <c r="B8" s="4">
        <v>6</v>
      </c>
      <c r="C8" s="4">
        <v>6</v>
      </c>
      <c r="D8" s="4">
        <v>1</v>
      </c>
      <c r="E8" s="4">
        <v>1</v>
      </c>
      <c r="F8" s="4">
        <v>1</v>
      </c>
      <c r="G8" s="4">
        <v>1</v>
      </c>
      <c r="H8" s="4">
        <v>4</v>
      </c>
      <c r="I8" s="4">
        <v>4</v>
      </c>
      <c r="J8" s="4">
        <v>0</v>
      </c>
      <c r="K8" s="4">
        <v>0</v>
      </c>
    </row>
    <row r="9" spans="1:11">
      <c r="A9" s="154" t="s">
        <v>78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57" t="s">
        <v>79</v>
      </c>
      <c r="K9" s="257"/>
    </row>
    <row r="10" spans="1:11">
      <c r="A10" s="154" t="s">
        <v>61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154" t="s">
        <v>62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57" t="s">
        <v>79</v>
      </c>
      <c r="K11" s="257"/>
    </row>
    <row r="12" spans="1:11">
      <c r="A12" s="154" t="s">
        <v>94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57" t="s">
        <v>79</v>
      </c>
      <c r="K12" s="257"/>
    </row>
    <row r="13" spans="1:11">
      <c r="A13" s="154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57" t="s">
        <v>79</v>
      </c>
      <c r="I13" s="257"/>
      <c r="J13" s="257" t="s">
        <v>79</v>
      </c>
      <c r="K13" s="257"/>
    </row>
    <row r="14" spans="1:11">
      <c r="A14" s="154" t="s">
        <v>81</v>
      </c>
      <c r="B14" s="4">
        <v>0</v>
      </c>
      <c r="C14" s="4">
        <v>0</v>
      </c>
      <c r="D14" s="4">
        <v>0</v>
      </c>
      <c r="E14" s="4">
        <v>0</v>
      </c>
      <c r="F14" s="257" t="s">
        <v>79</v>
      </c>
      <c r="G14" s="257"/>
      <c r="H14" s="257" t="s">
        <v>79</v>
      </c>
      <c r="I14" s="257"/>
      <c r="J14" s="257" t="s">
        <v>79</v>
      </c>
      <c r="K14" s="257"/>
    </row>
    <row r="15" spans="1:11">
      <c r="A15" s="154" t="s">
        <v>63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A16" s="154" t="s">
        <v>64</v>
      </c>
      <c r="B16" s="131">
        <v>15</v>
      </c>
      <c r="C16" s="131">
        <v>15</v>
      </c>
      <c r="D16" s="131">
        <v>5</v>
      </c>
      <c r="E16" s="131">
        <v>5</v>
      </c>
      <c r="F16" s="131">
        <v>0</v>
      </c>
      <c r="G16" s="131">
        <v>0</v>
      </c>
      <c r="H16" s="131">
        <v>10</v>
      </c>
      <c r="I16" s="131">
        <v>10</v>
      </c>
      <c r="J16" s="6">
        <v>0</v>
      </c>
      <c r="K16" s="6">
        <v>0</v>
      </c>
    </row>
    <row r="17" spans="1:11">
      <c r="A17" s="154" t="s">
        <v>65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154" t="s">
        <v>82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154" t="s">
        <v>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57" t="s">
        <v>79</v>
      </c>
      <c r="I19" s="257"/>
      <c r="J19" s="257" t="s">
        <v>79</v>
      </c>
      <c r="K19" s="257"/>
    </row>
    <row r="20" spans="1:11">
      <c r="A20" s="154" t="s">
        <v>84</v>
      </c>
      <c r="B20" s="4">
        <v>0</v>
      </c>
      <c r="C20" s="4">
        <v>0</v>
      </c>
      <c r="D20" s="4">
        <v>0</v>
      </c>
      <c r="E20" s="4">
        <v>0</v>
      </c>
      <c r="F20" s="257" t="s">
        <v>79</v>
      </c>
      <c r="G20" s="257"/>
      <c r="H20" s="257" t="s">
        <v>79</v>
      </c>
      <c r="I20" s="257"/>
      <c r="J20" s="257" t="s">
        <v>79</v>
      </c>
      <c r="K20" s="257"/>
    </row>
    <row r="21" spans="1:11">
      <c r="A21" s="154" t="s">
        <v>85</v>
      </c>
      <c r="B21" s="4">
        <v>0</v>
      </c>
      <c r="C21" s="4">
        <v>0</v>
      </c>
      <c r="D21" s="4">
        <v>0</v>
      </c>
      <c r="E21" s="4">
        <v>0</v>
      </c>
      <c r="F21" s="257" t="s">
        <v>79</v>
      </c>
      <c r="G21" s="257"/>
      <c r="H21" s="257" t="s">
        <v>79</v>
      </c>
      <c r="I21" s="257"/>
      <c r="J21" s="257" t="s">
        <v>79</v>
      </c>
      <c r="K21" s="257"/>
    </row>
    <row r="22" spans="1:11">
      <c r="A22" s="154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57" t="s">
        <v>79</v>
      </c>
      <c r="I22" s="257"/>
      <c r="J22" s="257" t="s">
        <v>79</v>
      </c>
      <c r="K22" s="257"/>
    </row>
    <row r="23" spans="1:11">
      <c r="A23" s="154" t="s">
        <v>87</v>
      </c>
      <c r="B23" s="4">
        <v>0</v>
      </c>
      <c r="C23" s="4">
        <v>0</v>
      </c>
      <c r="D23" s="4">
        <v>0</v>
      </c>
      <c r="E23" s="4">
        <v>0</v>
      </c>
      <c r="F23" s="257" t="s">
        <v>79</v>
      </c>
      <c r="G23" s="257"/>
      <c r="H23" s="257" t="s">
        <v>79</v>
      </c>
      <c r="I23" s="257"/>
      <c r="J23" s="257" t="s">
        <v>79</v>
      </c>
      <c r="K23" s="257"/>
    </row>
    <row r="24" spans="1:11">
      <c r="A24" s="154" t="s">
        <v>88</v>
      </c>
      <c r="B24" s="4">
        <v>0</v>
      </c>
      <c r="C24" s="4">
        <v>0</v>
      </c>
      <c r="D24" s="4">
        <v>0</v>
      </c>
      <c r="E24" s="4">
        <v>0</v>
      </c>
      <c r="F24" s="257" t="s">
        <v>79</v>
      </c>
      <c r="G24" s="257"/>
      <c r="H24" s="257" t="s">
        <v>79</v>
      </c>
      <c r="I24" s="257"/>
      <c r="J24" s="257" t="s">
        <v>79</v>
      </c>
      <c r="K24" s="257"/>
    </row>
    <row r="25" spans="1:11">
      <c r="A25" s="154" t="s">
        <v>50</v>
      </c>
      <c r="B25" s="4">
        <f>B5+B6+B7+B8+B9+B10+B11+B12+B13+B15+B14+B16+B17+B18+B19+B20+B21+B22+B23+B24</f>
        <v>1214</v>
      </c>
      <c r="C25" s="4">
        <f t="shared" ref="C25:E25" si="0">C5+C6+C7+C8+C9+C10+C11+C12+C13+C15+C14+C16+C17+C18+C19+C20+C21+C22+C23+C24</f>
        <v>1214</v>
      </c>
      <c r="D25" s="4">
        <f t="shared" si="0"/>
        <v>102</v>
      </c>
      <c r="E25" s="4">
        <f t="shared" si="0"/>
        <v>102</v>
      </c>
      <c r="F25" s="4">
        <f>F5+F6+F7+F8+F9+F10+F11+F12+F13</f>
        <v>948</v>
      </c>
      <c r="G25" s="4">
        <f>G5+G6+G7+G8+G9+G10+G11+G12+G13</f>
        <v>948</v>
      </c>
      <c r="H25" s="4">
        <f>H10+H9+H8+H7+H6+H5+H11+H16</f>
        <v>100</v>
      </c>
      <c r="I25" s="4">
        <f>I10+I9+I8+I7+I6+I5+I11+I16</f>
        <v>100</v>
      </c>
      <c r="J25" s="4">
        <f>J8+J7+J6+J5</f>
        <v>64</v>
      </c>
      <c r="K25" s="4">
        <f>K8+K7+K6+K5</f>
        <v>64</v>
      </c>
    </row>
    <row r="27" spans="1:11">
      <c r="A27" s="7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财字1号</vt:lpstr>
      <vt:lpstr>财字2号</vt:lpstr>
      <vt:lpstr>财字3号</vt:lpstr>
      <vt:lpstr>财字4号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2021-02-22T00:36:14Z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