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-210" windowWidth="25230" windowHeight="1242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F316" i="1" l="1"/>
  <c r="F262" i="1"/>
  <c r="F200" i="1" l="1"/>
  <c r="F201" i="1"/>
  <c r="F202" i="1"/>
  <c r="F204" i="1"/>
  <c r="M166" i="1"/>
  <c r="F166" i="1"/>
  <c r="F167" i="1"/>
  <c r="F168" i="1"/>
  <c r="F170" i="1"/>
  <c r="F171" i="1"/>
  <c r="F119" i="1"/>
  <c r="F106" i="1"/>
  <c r="F28" i="1"/>
  <c r="F29" i="1"/>
  <c r="F41" i="1"/>
  <c r="F42" i="1"/>
  <c r="F43" i="1"/>
  <c r="F38" i="1"/>
  <c r="F74" i="1"/>
  <c r="F75" i="1"/>
  <c r="F71" i="1"/>
  <c r="F73" i="1"/>
  <c r="F76" i="1"/>
  <c r="F85" i="1"/>
  <c r="F66" i="1"/>
  <c r="F67" i="1"/>
  <c r="F68" i="1"/>
  <c r="F69" i="1"/>
  <c r="C78" i="1"/>
  <c r="D78" i="1"/>
  <c r="E78" i="1"/>
  <c r="F79" i="1"/>
  <c r="F80" i="1"/>
  <c r="F81" i="1"/>
  <c r="F82" i="1"/>
  <c r="F83" i="1"/>
  <c r="F78" i="1" l="1"/>
  <c r="C112" i="1" l="1"/>
  <c r="D112" i="1"/>
  <c r="E112" i="1"/>
  <c r="F139" i="3"/>
  <c r="F142" i="3"/>
  <c r="F144" i="3"/>
  <c r="D394" i="3"/>
  <c r="D396" i="3"/>
  <c r="D397" i="3"/>
  <c r="D398" i="3"/>
  <c r="D558" i="3" s="1"/>
  <c r="D399" i="3"/>
  <c r="D400" i="3"/>
  <c r="D560" i="3" s="1"/>
  <c r="D401" i="3"/>
  <c r="D402" i="3"/>
  <c r="D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I405" i="3"/>
  <c r="H405" i="3"/>
  <c r="G405" i="3"/>
  <c r="I404" i="3"/>
  <c r="H404" i="3"/>
  <c r="G404" i="3"/>
  <c r="I403" i="3"/>
  <c r="H403" i="3"/>
  <c r="G403" i="3"/>
  <c r="I402" i="3"/>
  <c r="H402" i="3"/>
  <c r="G402" i="3"/>
  <c r="I401" i="3"/>
  <c r="I561" i="3" s="1"/>
  <c r="H401" i="3"/>
  <c r="G401" i="3"/>
  <c r="G561" i="3" s="1"/>
  <c r="I400" i="3"/>
  <c r="H400" i="3"/>
  <c r="G400" i="3"/>
  <c r="I399" i="3"/>
  <c r="I559" i="3" s="1"/>
  <c r="H399" i="3"/>
  <c r="G399" i="3"/>
  <c r="G559" i="3" s="1"/>
  <c r="I398" i="3"/>
  <c r="H398" i="3"/>
  <c r="G398" i="3"/>
  <c r="I397" i="3"/>
  <c r="I557" i="3" s="1"/>
  <c r="H397" i="3"/>
  <c r="G397" i="3"/>
  <c r="G557" i="3" s="1"/>
  <c r="I396" i="3"/>
  <c r="H396" i="3"/>
  <c r="G396" i="3"/>
  <c r="I395" i="3"/>
  <c r="H395" i="3"/>
  <c r="G395" i="3"/>
  <c r="I394" i="3"/>
  <c r="H394" i="3"/>
  <c r="G394" i="3"/>
  <c r="E394" i="3"/>
  <c r="D395" i="3"/>
  <c r="E395" i="3"/>
  <c r="E555" i="3" s="1"/>
  <c r="E396" i="3"/>
  <c r="E397" i="3"/>
  <c r="F397" i="3" s="1"/>
  <c r="E398" i="3"/>
  <c r="E399" i="3"/>
  <c r="F399" i="3" s="1"/>
  <c r="E400" i="3"/>
  <c r="E401" i="3"/>
  <c r="F401" i="3" s="1"/>
  <c r="E402" i="3"/>
  <c r="D403" i="3"/>
  <c r="E403" i="3"/>
  <c r="D404" i="3"/>
  <c r="E404" i="3"/>
  <c r="D405" i="3"/>
  <c r="E405" i="3"/>
  <c r="C396" i="3"/>
  <c r="C397" i="3"/>
  <c r="C398" i="3"/>
  <c r="C399" i="3"/>
  <c r="C400" i="3"/>
  <c r="C401" i="3"/>
  <c r="C402" i="3"/>
  <c r="C403" i="3"/>
  <c r="C404" i="3"/>
  <c r="C405" i="3"/>
  <c r="C395" i="3"/>
  <c r="C394" i="3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C393" i="3"/>
  <c r="L393" i="3"/>
  <c r="M393" i="3" s="1"/>
  <c r="E393" i="3"/>
  <c r="F393" i="3" s="1"/>
  <c r="D326" i="1"/>
  <c r="D327" i="1"/>
  <c r="N301" i="1" s="1"/>
  <c r="D329" i="1"/>
  <c r="N115" i="1" s="1"/>
  <c r="D330" i="1"/>
  <c r="N35" i="1" s="1"/>
  <c r="D331" i="1"/>
  <c r="N318" i="1" s="1"/>
  <c r="D332" i="1"/>
  <c r="N24" i="1" s="1"/>
  <c r="D333" i="1"/>
  <c r="N320" i="1" s="1"/>
  <c r="D334" i="1"/>
  <c r="N214" i="1" s="1"/>
  <c r="D335" i="1"/>
  <c r="D313" i="1"/>
  <c r="N316" i="1"/>
  <c r="D328" i="1"/>
  <c r="N315" i="1" s="1"/>
  <c r="H26" i="6"/>
  <c r="I26" i="6" s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54" i="3"/>
  <c r="D519" i="3"/>
  <c r="D567" i="3"/>
  <c r="D204" i="3"/>
  <c r="D521" i="3"/>
  <c r="D569" i="3" s="1"/>
  <c r="D205" i="3"/>
  <c r="D557" i="3"/>
  <c r="D522" i="3"/>
  <c r="D570" i="3" s="1"/>
  <c r="D206" i="3"/>
  <c r="D523" i="3"/>
  <c r="D571" i="3"/>
  <c r="D207" i="3"/>
  <c r="D559" i="3"/>
  <c r="D524" i="3"/>
  <c r="D572" i="3"/>
  <c r="D208" i="3"/>
  <c r="D525" i="3"/>
  <c r="D573" i="3" s="1"/>
  <c r="D209" i="3"/>
  <c r="D561" i="3"/>
  <c r="D526" i="3"/>
  <c r="D574" i="3" s="1"/>
  <c r="D210" i="3"/>
  <c r="D549" i="3" s="1"/>
  <c r="D562" i="3"/>
  <c r="D527" i="3"/>
  <c r="D575" i="3"/>
  <c r="K202" i="3"/>
  <c r="K541" i="3" s="1"/>
  <c r="K554" i="3"/>
  <c r="K519" i="3"/>
  <c r="K567" i="3"/>
  <c r="K204" i="3"/>
  <c r="K543" i="3" s="1"/>
  <c r="K556" i="3"/>
  <c r="K521" i="3"/>
  <c r="K569" i="3"/>
  <c r="K205" i="3"/>
  <c r="K544" i="3" s="1"/>
  <c r="K557" i="3"/>
  <c r="K522" i="3"/>
  <c r="K570" i="3"/>
  <c r="K206" i="3"/>
  <c r="K545" i="3" s="1"/>
  <c r="K558" i="3"/>
  <c r="K523" i="3"/>
  <c r="K571" i="3"/>
  <c r="K207" i="3"/>
  <c r="K546" i="3" s="1"/>
  <c r="K559" i="3"/>
  <c r="K524" i="3"/>
  <c r="K572" i="3"/>
  <c r="K208" i="3"/>
  <c r="K547" i="3" s="1"/>
  <c r="K560" i="3"/>
  <c r="K525" i="3"/>
  <c r="K573" i="3"/>
  <c r="K209" i="3"/>
  <c r="K548" i="3" s="1"/>
  <c r="K561" i="3"/>
  <c r="K526" i="3"/>
  <c r="K574" i="3"/>
  <c r="K210" i="3"/>
  <c r="K549" i="3"/>
  <c r="K562" i="3"/>
  <c r="K527" i="3"/>
  <c r="K575" i="3" s="1"/>
  <c r="K588" i="3" s="1"/>
  <c r="L202" i="3"/>
  <c r="L541" i="3"/>
  <c r="L554" i="3"/>
  <c r="L519" i="3"/>
  <c r="L567" i="3" s="1"/>
  <c r="L204" i="3"/>
  <c r="L543" i="3" s="1"/>
  <c r="L556" i="3"/>
  <c r="L521" i="3"/>
  <c r="L569" i="3"/>
  <c r="L205" i="3"/>
  <c r="L544" i="3"/>
  <c r="L557" i="3"/>
  <c r="L522" i="3"/>
  <c r="L570" i="3" s="1"/>
  <c r="L206" i="3"/>
  <c r="L545" i="3" s="1"/>
  <c r="L558" i="3"/>
  <c r="L523" i="3"/>
  <c r="L571" i="3"/>
  <c r="L207" i="3"/>
  <c r="L546" i="3"/>
  <c r="L559" i="3"/>
  <c r="L524" i="3"/>
  <c r="L572" i="3" s="1"/>
  <c r="L208" i="3"/>
  <c r="L547" i="3" s="1"/>
  <c r="L560" i="3"/>
  <c r="L525" i="3"/>
  <c r="L573" i="3"/>
  <c r="L209" i="3"/>
  <c r="L548" i="3"/>
  <c r="L561" i="3"/>
  <c r="L526" i="3"/>
  <c r="L574" i="3" s="1"/>
  <c r="L210" i="3"/>
  <c r="L549" i="3" s="1"/>
  <c r="L588" i="3" s="1"/>
  <c r="L562" i="3"/>
  <c r="L527" i="3"/>
  <c r="L575" i="3"/>
  <c r="J202" i="3"/>
  <c r="J541" i="3" s="1"/>
  <c r="J554" i="3"/>
  <c r="J519" i="3"/>
  <c r="J567" i="3"/>
  <c r="J204" i="3"/>
  <c r="J543" i="3"/>
  <c r="J556" i="3"/>
  <c r="J521" i="3"/>
  <c r="J569" i="3" s="1"/>
  <c r="J205" i="3"/>
  <c r="J544" i="3" s="1"/>
  <c r="J557" i="3"/>
  <c r="J522" i="3"/>
  <c r="J570" i="3"/>
  <c r="J206" i="3"/>
  <c r="J545" i="3"/>
  <c r="J558" i="3"/>
  <c r="J523" i="3"/>
  <c r="J571" i="3" s="1"/>
  <c r="J207" i="3"/>
  <c r="J546" i="3" s="1"/>
  <c r="J559" i="3"/>
  <c r="J524" i="3"/>
  <c r="J572" i="3"/>
  <c r="J208" i="3"/>
  <c r="J547" i="3"/>
  <c r="J560" i="3"/>
  <c r="J525" i="3"/>
  <c r="J573" i="3" s="1"/>
  <c r="J209" i="3"/>
  <c r="J548" i="3" s="1"/>
  <c r="J561" i="3"/>
  <c r="J526" i="3"/>
  <c r="J574" i="3"/>
  <c r="J210" i="3"/>
  <c r="J549" i="3"/>
  <c r="J562" i="3"/>
  <c r="J527" i="3"/>
  <c r="J575" i="3" s="1"/>
  <c r="J588" i="3" s="1"/>
  <c r="I202" i="3"/>
  <c r="I541" i="3" s="1"/>
  <c r="I554" i="3"/>
  <c r="I519" i="3"/>
  <c r="I567" i="3"/>
  <c r="I204" i="3"/>
  <c r="I543" i="3" s="1"/>
  <c r="I556" i="3"/>
  <c r="I521" i="3"/>
  <c r="I569" i="3"/>
  <c r="I205" i="3"/>
  <c r="I544" i="3" s="1"/>
  <c r="I522" i="3"/>
  <c r="I570" i="3" s="1"/>
  <c r="I206" i="3"/>
  <c r="I545" i="3" s="1"/>
  <c r="I558" i="3"/>
  <c r="I523" i="3"/>
  <c r="I571" i="3" s="1"/>
  <c r="I207" i="3"/>
  <c r="I546" i="3" s="1"/>
  <c r="I524" i="3"/>
  <c r="I572" i="3"/>
  <c r="I208" i="3"/>
  <c r="I547" i="3" s="1"/>
  <c r="I560" i="3"/>
  <c r="I525" i="3"/>
  <c r="I573" i="3"/>
  <c r="I209" i="3"/>
  <c r="I548" i="3" s="1"/>
  <c r="I526" i="3"/>
  <c r="I574" i="3" s="1"/>
  <c r="I210" i="3"/>
  <c r="I549" i="3" s="1"/>
  <c r="I588" i="3" s="1"/>
  <c r="I562" i="3"/>
  <c r="I527" i="3"/>
  <c r="I575" i="3"/>
  <c r="H202" i="3"/>
  <c r="H541" i="3" s="1"/>
  <c r="H554" i="3"/>
  <c r="H519" i="3"/>
  <c r="H567" i="3"/>
  <c r="H204" i="3"/>
  <c r="H543" i="3"/>
  <c r="H556" i="3"/>
  <c r="H521" i="3"/>
  <c r="H569" i="3" s="1"/>
  <c r="H205" i="3"/>
  <c r="H544" i="3" s="1"/>
  <c r="H557" i="3"/>
  <c r="H522" i="3"/>
  <c r="H570" i="3"/>
  <c r="H206" i="3"/>
  <c r="H545" i="3"/>
  <c r="H558" i="3"/>
  <c r="H523" i="3"/>
  <c r="H571" i="3" s="1"/>
  <c r="H207" i="3"/>
  <c r="H546" i="3" s="1"/>
  <c r="H559" i="3"/>
  <c r="H524" i="3"/>
  <c r="H572" i="3"/>
  <c r="H208" i="3"/>
  <c r="H547" i="3"/>
  <c r="H560" i="3"/>
  <c r="H525" i="3"/>
  <c r="H573" i="3" s="1"/>
  <c r="H209" i="3"/>
  <c r="H548" i="3" s="1"/>
  <c r="H561" i="3"/>
  <c r="H526" i="3"/>
  <c r="H574" i="3"/>
  <c r="H210" i="3"/>
  <c r="H549" i="3"/>
  <c r="H562" i="3"/>
  <c r="H527" i="3"/>
  <c r="H575" i="3" s="1"/>
  <c r="H588" i="3" s="1"/>
  <c r="G202" i="3"/>
  <c r="G541" i="3" s="1"/>
  <c r="G554" i="3"/>
  <c r="G519" i="3"/>
  <c r="G567" i="3"/>
  <c r="G204" i="3"/>
  <c r="G543" i="3" s="1"/>
  <c r="G556" i="3"/>
  <c r="G521" i="3"/>
  <c r="G569" i="3"/>
  <c r="G205" i="3"/>
  <c r="G544" i="3" s="1"/>
  <c r="G522" i="3"/>
  <c r="G570" i="3" s="1"/>
  <c r="G206" i="3"/>
  <c r="G545" i="3" s="1"/>
  <c r="G558" i="3"/>
  <c r="G523" i="3"/>
  <c r="G571" i="3" s="1"/>
  <c r="G207" i="3"/>
  <c r="G546" i="3" s="1"/>
  <c r="G524" i="3"/>
  <c r="G572" i="3"/>
  <c r="G208" i="3"/>
  <c r="G547" i="3" s="1"/>
  <c r="G560" i="3"/>
  <c r="G525" i="3"/>
  <c r="G573" i="3"/>
  <c r="G209" i="3"/>
  <c r="G548" i="3" s="1"/>
  <c r="G526" i="3"/>
  <c r="G574" i="3" s="1"/>
  <c r="G210" i="3"/>
  <c r="G549" i="3" s="1"/>
  <c r="G588" i="3" s="1"/>
  <c r="G562" i="3"/>
  <c r="G527" i="3"/>
  <c r="G575" i="3"/>
  <c r="E202" i="3"/>
  <c r="E541" i="3" s="1"/>
  <c r="E554" i="3"/>
  <c r="E519" i="3"/>
  <c r="E567" i="3"/>
  <c r="E204" i="3"/>
  <c r="E543" i="3"/>
  <c r="E556" i="3"/>
  <c r="E521" i="3"/>
  <c r="E569" i="3" s="1"/>
  <c r="E205" i="3"/>
  <c r="E544" i="3" s="1"/>
  <c r="E557" i="3"/>
  <c r="E522" i="3"/>
  <c r="E570" i="3"/>
  <c r="E206" i="3"/>
  <c r="E545" i="3"/>
  <c r="E558" i="3"/>
  <c r="E523" i="3"/>
  <c r="E571" i="3" s="1"/>
  <c r="E207" i="3"/>
  <c r="E546" i="3" s="1"/>
  <c r="E559" i="3"/>
  <c r="E524" i="3"/>
  <c r="E572" i="3"/>
  <c r="E208" i="3"/>
  <c r="E547" i="3"/>
  <c r="E560" i="3"/>
  <c r="E525" i="3"/>
  <c r="E573" i="3" s="1"/>
  <c r="E209" i="3"/>
  <c r="E548" i="3" s="1"/>
  <c r="E561" i="3"/>
  <c r="E526" i="3"/>
  <c r="E574" i="3"/>
  <c r="E210" i="3"/>
  <c r="E549" i="3"/>
  <c r="E562" i="3"/>
  <c r="E527" i="3"/>
  <c r="E575" i="3" s="1"/>
  <c r="C202" i="3"/>
  <c r="C541" i="3" s="1"/>
  <c r="C554" i="3"/>
  <c r="C519" i="3"/>
  <c r="C567" i="3"/>
  <c r="C204" i="3"/>
  <c r="C543" i="3"/>
  <c r="C556" i="3"/>
  <c r="C521" i="3"/>
  <c r="C569" i="3" s="1"/>
  <c r="C205" i="3"/>
  <c r="C544" i="3" s="1"/>
  <c r="C557" i="3"/>
  <c r="C522" i="3"/>
  <c r="C570" i="3"/>
  <c r="C206" i="3"/>
  <c r="C545" i="3"/>
  <c r="C558" i="3"/>
  <c r="C523" i="3"/>
  <c r="C571" i="3" s="1"/>
  <c r="C207" i="3"/>
  <c r="C546" i="3" s="1"/>
  <c r="C559" i="3"/>
  <c r="C524" i="3"/>
  <c r="C572" i="3"/>
  <c r="C208" i="3"/>
  <c r="C547" i="3"/>
  <c r="C560" i="3"/>
  <c r="C525" i="3"/>
  <c r="C573" i="3" s="1"/>
  <c r="C209" i="3"/>
  <c r="C548" i="3" s="1"/>
  <c r="C561" i="3"/>
  <c r="C526" i="3"/>
  <c r="C574" i="3"/>
  <c r="C210" i="3"/>
  <c r="C549" i="3"/>
  <c r="C562" i="3"/>
  <c r="C527" i="3"/>
  <c r="C575" i="3" s="1"/>
  <c r="D213" i="3"/>
  <c r="D552" i="3" s="1"/>
  <c r="D591" i="3" s="1"/>
  <c r="D565" i="3"/>
  <c r="D530" i="3"/>
  <c r="D578" i="3"/>
  <c r="K213" i="3"/>
  <c r="K552" i="3" s="1"/>
  <c r="K565" i="3"/>
  <c r="K530" i="3"/>
  <c r="K578" i="3"/>
  <c r="L213" i="3"/>
  <c r="L552" i="3" s="1"/>
  <c r="L591" i="3" s="1"/>
  <c r="L565" i="3"/>
  <c r="L530" i="3"/>
  <c r="L578" i="3"/>
  <c r="J213" i="3"/>
  <c r="J552" i="3"/>
  <c r="J565" i="3"/>
  <c r="J530" i="3"/>
  <c r="J578" i="3" s="1"/>
  <c r="J591" i="3" s="1"/>
  <c r="I213" i="3"/>
  <c r="I552" i="3"/>
  <c r="I565" i="3"/>
  <c r="I530" i="3"/>
  <c r="I578" i="3" s="1"/>
  <c r="I591" i="3" s="1"/>
  <c r="H213" i="3"/>
  <c r="H552" i="3"/>
  <c r="H565" i="3"/>
  <c r="H530" i="3"/>
  <c r="H578" i="3" s="1"/>
  <c r="H591" i="3" s="1"/>
  <c r="G213" i="3"/>
  <c r="G552" i="3"/>
  <c r="G565" i="3"/>
  <c r="G530" i="3"/>
  <c r="G578" i="3" s="1"/>
  <c r="G591" i="3" s="1"/>
  <c r="E213" i="3"/>
  <c r="E552" i="3"/>
  <c r="E565" i="3"/>
  <c r="E530" i="3"/>
  <c r="E578" i="3" s="1"/>
  <c r="C213" i="3"/>
  <c r="C552" i="3" s="1"/>
  <c r="C591" i="3" s="1"/>
  <c r="C565" i="3"/>
  <c r="C530" i="3"/>
  <c r="C578" i="3"/>
  <c r="D212" i="3"/>
  <c r="D551" i="3" s="1"/>
  <c r="D564" i="3"/>
  <c r="D529" i="3"/>
  <c r="D577" i="3"/>
  <c r="K212" i="3"/>
  <c r="K551" i="3" s="1"/>
  <c r="K564" i="3"/>
  <c r="K529" i="3"/>
  <c r="K577" i="3"/>
  <c r="L212" i="3"/>
  <c r="L551" i="3" s="1"/>
  <c r="L590" i="3" s="1"/>
  <c r="L564" i="3"/>
  <c r="L529" i="3"/>
  <c r="L577" i="3"/>
  <c r="J212" i="3"/>
  <c r="J551" i="3"/>
  <c r="J564" i="3"/>
  <c r="J529" i="3"/>
  <c r="J577" i="3" s="1"/>
  <c r="J590" i="3" s="1"/>
  <c r="I212" i="3"/>
  <c r="I551" i="3"/>
  <c r="I564" i="3"/>
  <c r="I529" i="3"/>
  <c r="I577" i="3" s="1"/>
  <c r="I590" i="3" s="1"/>
  <c r="H212" i="3"/>
  <c r="H551" i="3"/>
  <c r="H564" i="3"/>
  <c r="H529" i="3"/>
  <c r="H577" i="3" s="1"/>
  <c r="H590" i="3" s="1"/>
  <c r="G212" i="3"/>
  <c r="G551" i="3"/>
  <c r="G564" i="3"/>
  <c r="G529" i="3"/>
  <c r="G577" i="3" s="1"/>
  <c r="G590" i="3" s="1"/>
  <c r="E212" i="3"/>
  <c r="E551" i="3"/>
  <c r="E564" i="3"/>
  <c r="E529" i="3"/>
  <c r="E577" i="3" s="1"/>
  <c r="C212" i="3"/>
  <c r="C551" i="3" s="1"/>
  <c r="C590" i="3" s="1"/>
  <c r="C564" i="3"/>
  <c r="C529" i="3"/>
  <c r="C577" i="3"/>
  <c r="D211" i="3"/>
  <c r="D550" i="3" s="1"/>
  <c r="D563" i="3"/>
  <c r="D528" i="3"/>
  <c r="D576" i="3"/>
  <c r="K211" i="3"/>
  <c r="K550" i="3" s="1"/>
  <c r="K563" i="3"/>
  <c r="K528" i="3"/>
  <c r="K576" i="3"/>
  <c r="L211" i="3"/>
  <c r="L550" i="3" s="1"/>
  <c r="L589" i="3" s="1"/>
  <c r="L563" i="3"/>
  <c r="L528" i="3"/>
  <c r="L576" i="3"/>
  <c r="J211" i="3"/>
  <c r="J550" i="3"/>
  <c r="J563" i="3"/>
  <c r="J528" i="3"/>
  <c r="J576" i="3" s="1"/>
  <c r="J589" i="3" s="1"/>
  <c r="I211" i="3"/>
  <c r="I550" i="3"/>
  <c r="I563" i="3"/>
  <c r="I528" i="3"/>
  <c r="I576" i="3" s="1"/>
  <c r="I589" i="3" s="1"/>
  <c r="H211" i="3"/>
  <c r="H550" i="3"/>
  <c r="H563" i="3"/>
  <c r="H528" i="3"/>
  <c r="H576" i="3" s="1"/>
  <c r="H589" i="3" s="1"/>
  <c r="G211" i="3"/>
  <c r="G550" i="3"/>
  <c r="G563" i="3"/>
  <c r="G528" i="3"/>
  <c r="G576" i="3" s="1"/>
  <c r="G589" i="3" s="1"/>
  <c r="E211" i="3"/>
  <c r="E550" i="3"/>
  <c r="E563" i="3"/>
  <c r="E528" i="3"/>
  <c r="E576" i="3" s="1"/>
  <c r="C211" i="3"/>
  <c r="C550" i="3" s="1"/>
  <c r="C589" i="3" s="1"/>
  <c r="C563" i="3"/>
  <c r="C528" i="3"/>
  <c r="C576" i="3"/>
  <c r="M588" i="3"/>
  <c r="D203" i="3"/>
  <c r="D555" i="3"/>
  <c r="D520" i="3"/>
  <c r="D568" i="3"/>
  <c r="K203" i="3"/>
  <c r="K542" i="3"/>
  <c r="K555" i="3"/>
  <c r="K520" i="3"/>
  <c r="K568" i="3" s="1"/>
  <c r="L203" i="3"/>
  <c r="L542" i="3"/>
  <c r="L555" i="3"/>
  <c r="L520" i="3"/>
  <c r="L568" i="3" s="1"/>
  <c r="L581" i="3" s="1"/>
  <c r="J203" i="3"/>
  <c r="J542" i="3" s="1"/>
  <c r="J555" i="3"/>
  <c r="J520" i="3"/>
  <c r="J568" i="3"/>
  <c r="I203" i="3"/>
  <c r="I542" i="3" s="1"/>
  <c r="I555" i="3"/>
  <c r="I520" i="3"/>
  <c r="I568" i="3"/>
  <c r="H203" i="3"/>
  <c r="H542" i="3" s="1"/>
  <c r="H555" i="3"/>
  <c r="H520" i="3"/>
  <c r="H568" i="3"/>
  <c r="G203" i="3"/>
  <c r="G542" i="3" s="1"/>
  <c r="G555" i="3"/>
  <c r="G520" i="3"/>
  <c r="G568" i="3"/>
  <c r="E203" i="3"/>
  <c r="E542" i="3" s="1"/>
  <c r="E520" i="3"/>
  <c r="E568" i="3" s="1"/>
  <c r="F568" i="3" s="1"/>
  <c r="C203" i="3"/>
  <c r="C542" i="3" s="1"/>
  <c r="C555" i="3"/>
  <c r="C520" i="3"/>
  <c r="C568" i="3"/>
  <c r="D531" i="3"/>
  <c r="N531" i="3"/>
  <c r="N579" i="3" s="1"/>
  <c r="K579" i="3"/>
  <c r="L579" i="3"/>
  <c r="M579" i="3"/>
  <c r="J579" i="3"/>
  <c r="I579" i="3"/>
  <c r="H579" i="3"/>
  <c r="G579" i="3"/>
  <c r="D579" i="3"/>
  <c r="E579" i="3"/>
  <c r="F579" i="3" s="1"/>
  <c r="C579" i="3"/>
  <c r="N530" i="3"/>
  <c r="N578" i="3"/>
  <c r="M578" i="3"/>
  <c r="N529" i="3"/>
  <c r="N577" i="3"/>
  <c r="M577" i="3"/>
  <c r="N528" i="3"/>
  <c r="N576" i="3"/>
  <c r="M576" i="3"/>
  <c r="N527" i="3"/>
  <c r="N575" i="3"/>
  <c r="M575" i="3"/>
  <c r="F575" i="3"/>
  <c r="N526" i="3"/>
  <c r="N574" i="3"/>
  <c r="M574" i="3"/>
  <c r="F574" i="3"/>
  <c r="N525" i="3"/>
  <c r="N573" i="3"/>
  <c r="M573" i="3"/>
  <c r="F573" i="3"/>
  <c r="N524" i="3"/>
  <c r="N572" i="3"/>
  <c r="M572" i="3"/>
  <c r="F572" i="3"/>
  <c r="N523" i="3"/>
  <c r="N571" i="3"/>
  <c r="M571" i="3"/>
  <c r="F571" i="3"/>
  <c r="N522" i="3"/>
  <c r="N570" i="3"/>
  <c r="M570" i="3"/>
  <c r="F570" i="3"/>
  <c r="N521" i="3"/>
  <c r="N569" i="3"/>
  <c r="M569" i="3"/>
  <c r="F569" i="3"/>
  <c r="N520" i="3"/>
  <c r="N568" i="3"/>
  <c r="N519" i="3"/>
  <c r="N567" i="3"/>
  <c r="M567" i="3"/>
  <c r="F567" i="3"/>
  <c r="K566" i="3"/>
  <c r="L566" i="3"/>
  <c r="M566" i="3" s="1"/>
  <c r="J566" i="3"/>
  <c r="H566" i="3"/>
  <c r="E566" i="3"/>
  <c r="C566" i="3"/>
  <c r="M565" i="3"/>
  <c r="F565" i="3"/>
  <c r="M564" i="3"/>
  <c r="F564" i="3"/>
  <c r="M563" i="3"/>
  <c r="F563" i="3"/>
  <c r="M562" i="3"/>
  <c r="F562" i="3"/>
  <c r="M561" i="3"/>
  <c r="F561" i="3"/>
  <c r="M560" i="3"/>
  <c r="F559" i="3"/>
  <c r="M557" i="3"/>
  <c r="F557" i="3"/>
  <c r="M556" i="3"/>
  <c r="M555" i="3"/>
  <c r="M554" i="3"/>
  <c r="F554" i="3"/>
  <c r="C553" i="3"/>
  <c r="F552" i="3"/>
  <c r="M549" i="3"/>
  <c r="F549" i="3"/>
  <c r="M546" i="3"/>
  <c r="M544" i="3"/>
  <c r="M542" i="3"/>
  <c r="A537" i="3"/>
  <c r="K531" i="3"/>
  <c r="L531" i="3"/>
  <c r="M531" i="3"/>
  <c r="J531" i="3"/>
  <c r="I531" i="3"/>
  <c r="H531" i="3"/>
  <c r="G531" i="3"/>
  <c r="E531" i="3"/>
  <c r="F531" i="3"/>
  <c r="C531" i="3"/>
  <c r="M530" i="3"/>
  <c r="F530" i="3"/>
  <c r="M529" i="3"/>
  <c r="F529" i="3"/>
  <c r="M528" i="3"/>
  <c r="F528" i="3"/>
  <c r="M527" i="3"/>
  <c r="F527" i="3"/>
  <c r="M526" i="3"/>
  <c r="F526" i="3"/>
  <c r="M525" i="3"/>
  <c r="F525" i="3"/>
  <c r="M524" i="3"/>
  <c r="F524" i="3"/>
  <c r="M523" i="3"/>
  <c r="F523" i="3"/>
  <c r="M522" i="3"/>
  <c r="F522" i="3"/>
  <c r="M521" i="3"/>
  <c r="F521" i="3"/>
  <c r="M520" i="3"/>
  <c r="F520" i="3"/>
  <c r="M519" i="3"/>
  <c r="F519" i="3"/>
  <c r="D518" i="3"/>
  <c r="N518" i="3" s="1"/>
  <c r="K518" i="3"/>
  <c r="L518" i="3"/>
  <c r="M518" i="3"/>
  <c r="J518" i="3"/>
  <c r="I518" i="3"/>
  <c r="H518" i="3"/>
  <c r="G518" i="3"/>
  <c r="E518" i="3"/>
  <c r="F518" i="3"/>
  <c r="C518" i="3"/>
  <c r="N513" i="3"/>
  <c r="M513" i="3"/>
  <c r="F513" i="3"/>
  <c r="N512" i="3"/>
  <c r="M512" i="3"/>
  <c r="N511" i="3"/>
  <c r="M511" i="3"/>
  <c r="F511" i="3"/>
  <c r="N509" i="3"/>
  <c r="F509" i="3"/>
  <c r="N507" i="3"/>
  <c r="M507" i="3"/>
  <c r="F507" i="3"/>
  <c r="N506" i="3"/>
  <c r="M506" i="3"/>
  <c r="F506" i="3"/>
  <c r="D505" i="3"/>
  <c r="N505" i="3" s="1"/>
  <c r="K505" i="3"/>
  <c r="L505" i="3"/>
  <c r="M505" i="3"/>
  <c r="J505" i="3"/>
  <c r="I505" i="3"/>
  <c r="H505" i="3"/>
  <c r="G505" i="3"/>
  <c r="E505" i="3"/>
  <c r="F505" i="3"/>
  <c r="C505" i="3"/>
  <c r="N502" i="3"/>
  <c r="N501" i="3"/>
  <c r="N500" i="3"/>
  <c r="F500" i="3"/>
  <c r="N498" i="3"/>
  <c r="F498" i="3"/>
  <c r="N496" i="3"/>
  <c r="F496" i="3"/>
  <c r="N495" i="3"/>
  <c r="F495" i="3"/>
  <c r="N494" i="3"/>
  <c r="M494" i="3"/>
  <c r="F494" i="3"/>
  <c r="N493" i="3"/>
  <c r="M493" i="3"/>
  <c r="F493" i="3"/>
  <c r="D492" i="3"/>
  <c r="N492" i="3" s="1"/>
  <c r="K492" i="3"/>
  <c r="L492" i="3"/>
  <c r="M492" i="3"/>
  <c r="J492" i="3"/>
  <c r="I492" i="3"/>
  <c r="H492" i="3"/>
  <c r="G492" i="3"/>
  <c r="E492" i="3"/>
  <c r="F492" i="3"/>
  <c r="C492" i="3"/>
  <c r="N490" i="3"/>
  <c r="F490" i="3"/>
  <c r="N488" i="3"/>
  <c r="F488" i="3"/>
  <c r="N487" i="3"/>
  <c r="M487" i="3"/>
  <c r="F487" i="3"/>
  <c r="N486" i="3"/>
  <c r="N485" i="3"/>
  <c r="M485" i="3"/>
  <c r="F485" i="3"/>
  <c r="N484" i="3"/>
  <c r="M484" i="3"/>
  <c r="F484" i="3"/>
  <c r="N483" i="3"/>
  <c r="M483" i="3"/>
  <c r="F483" i="3"/>
  <c r="N482" i="3"/>
  <c r="F482" i="3"/>
  <c r="N481" i="3"/>
  <c r="M481" i="3"/>
  <c r="F481" i="3"/>
  <c r="N480" i="3"/>
  <c r="M480" i="3"/>
  <c r="F480" i="3"/>
  <c r="D479" i="3"/>
  <c r="N479" i="3"/>
  <c r="K479" i="3"/>
  <c r="L479" i="3"/>
  <c r="M479" i="3" s="1"/>
  <c r="J479" i="3"/>
  <c r="I479" i="3"/>
  <c r="H479" i="3"/>
  <c r="G479" i="3"/>
  <c r="E479" i="3"/>
  <c r="F479" i="3" s="1"/>
  <c r="C479" i="3"/>
  <c r="N477" i="3"/>
  <c r="N475" i="3"/>
  <c r="M475" i="3"/>
  <c r="N474" i="3"/>
  <c r="M474" i="3"/>
  <c r="F474" i="3"/>
  <c r="N472" i="3"/>
  <c r="F472" i="3"/>
  <c r="N471" i="3"/>
  <c r="N470" i="3"/>
  <c r="M470" i="3"/>
  <c r="F470" i="3"/>
  <c r="N468" i="3"/>
  <c r="M468" i="3"/>
  <c r="F468" i="3"/>
  <c r="N467" i="3"/>
  <c r="M467" i="3"/>
  <c r="F467" i="3"/>
  <c r="D466" i="3"/>
  <c r="N466" i="3"/>
  <c r="K466" i="3"/>
  <c r="L466" i="3"/>
  <c r="M466" i="3" s="1"/>
  <c r="J466" i="3"/>
  <c r="I466" i="3"/>
  <c r="H466" i="3"/>
  <c r="G466" i="3"/>
  <c r="E466" i="3"/>
  <c r="F466" i="3" s="1"/>
  <c r="C466" i="3"/>
  <c r="M465" i="3"/>
  <c r="N463" i="3"/>
  <c r="F463" i="3"/>
  <c r="N462" i="3"/>
  <c r="M462" i="3"/>
  <c r="F462" i="3"/>
  <c r="N461" i="3"/>
  <c r="M461" i="3"/>
  <c r="F461" i="3"/>
  <c r="N460" i="3"/>
  <c r="M460" i="3"/>
  <c r="F460" i="3"/>
  <c r="N459" i="3"/>
  <c r="M459" i="3"/>
  <c r="F459" i="3"/>
  <c r="N457" i="3"/>
  <c r="M457" i="3"/>
  <c r="F457" i="3"/>
  <c r="N456" i="3"/>
  <c r="F456" i="3"/>
  <c r="N455" i="3"/>
  <c r="M455" i="3"/>
  <c r="F455" i="3"/>
  <c r="N454" i="3"/>
  <c r="M454" i="3"/>
  <c r="F454" i="3"/>
  <c r="D453" i="3"/>
  <c r="N453" i="3"/>
  <c r="K453" i="3"/>
  <c r="L453" i="3"/>
  <c r="M453" i="3" s="1"/>
  <c r="J453" i="3"/>
  <c r="I453" i="3"/>
  <c r="H453" i="3"/>
  <c r="G453" i="3"/>
  <c r="E453" i="3"/>
  <c r="F453" i="3" s="1"/>
  <c r="C453" i="3"/>
  <c r="N448" i="3"/>
  <c r="M448" i="3"/>
  <c r="F448" i="3"/>
  <c r="N446" i="3"/>
  <c r="F446" i="3"/>
  <c r="N445" i="3"/>
  <c r="N444" i="3"/>
  <c r="M444" i="3"/>
  <c r="F444" i="3"/>
  <c r="N443" i="3"/>
  <c r="M443" i="3"/>
  <c r="F443" i="3"/>
  <c r="N442" i="3"/>
  <c r="M442" i="3"/>
  <c r="F442" i="3"/>
  <c r="N441" i="3"/>
  <c r="M441" i="3"/>
  <c r="F441" i="3"/>
  <c r="D440" i="3"/>
  <c r="N440" i="3"/>
  <c r="K440" i="3"/>
  <c r="L440" i="3"/>
  <c r="M440" i="3" s="1"/>
  <c r="J440" i="3"/>
  <c r="I440" i="3"/>
  <c r="H440" i="3"/>
  <c r="G440" i="3"/>
  <c r="E440" i="3"/>
  <c r="F440" i="3" s="1"/>
  <c r="C440" i="3"/>
  <c r="N435" i="3"/>
  <c r="M435" i="3"/>
  <c r="F435" i="3"/>
  <c r="N434" i="3"/>
  <c r="F434" i="3"/>
  <c r="N433" i="3"/>
  <c r="M433" i="3"/>
  <c r="F433" i="3"/>
  <c r="N431" i="3"/>
  <c r="F431" i="3"/>
  <c r="N430" i="3"/>
  <c r="M430" i="3"/>
  <c r="F430" i="3"/>
  <c r="N429" i="3"/>
  <c r="M429" i="3"/>
  <c r="F429" i="3"/>
  <c r="N428" i="3"/>
  <c r="M428" i="3"/>
  <c r="F428" i="3"/>
  <c r="D427" i="3"/>
  <c r="N427" i="3" s="1"/>
  <c r="K427" i="3"/>
  <c r="L427" i="3"/>
  <c r="M427" i="3"/>
  <c r="J427" i="3"/>
  <c r="I427" i="3"/>
  <c r="H427" i="3"/>
  <c r="G427" i="3"/>
  <c r="E427" i="3"/>
  <c r="F427" i="3"/>
  <c r="C427" i="3"/>
  <c r="N426" i="3"/>
  <c r="N425" i="3"/>
  <c r="F425" i="3"/>
  <c r="N423" i="3"/>
  <c r="F423" i="3"/>
  <c r="N422" i="3"/>
  <c r="M422" i="3"/>
  <c r="F422" i="3"/>
  <c r="N421" i="3"/>
  <c r="M421" i="3"/>
  <c r="F421" i="3"/>
  <c r="N420" i="3"/>
  <c r="M420" i="3"/>
  <c r="F420" i="3"/>
  <c r="N419" i="3"/>
  <c r="M419" i="3"/>
  <c r="F419" i="3"/>
  <c r="N418" i="3"/>
  <c r="M418" i="3"/>
  <c r="F418" i="3"/>
  <c r="N417" i="3"/>
  <c r="M417" i="3"/>
  <c r="F417" i="3"/>
  <c r="N416" i="3"/>
  <c r="M416" i="3"/>
  <c r="F416" i="3"/>
  <c r="N415" i="3"/>
  <c r="M415" i="3"/>
  <c r="F415" i="3"/>
  <c r="A411" i="3"/>
  <c r="K406" i="3"/>
  <c r="L406" i="3"/>
  <c r="J406" i="3"/>
  <c r="H406" i="3"/>
  <c r="M405" i="3"/>
  <c r="F405" i="3"/>
  <c r="M404" i="3"/>
  <c r="F404" i="3"/>
  <c r="M403" i="3"/>
  <c r="F403" i="3"/>
  <c r="M402" i="3"/>
  <c r="M401" i="3"/>
  <c r="M400" i="3"/>
  <c r="M399" i="3"/>
  <c r="M398" i="3"/>
  <c r="M397" i="3"/>
  <c r="M396" i="3"/>
  <c r="M395" i="3"/>
  <c r="M394" i="3"/>
  <c r="D380" i="3"/>
  <c r="K380" i="3"/>
  <c r="L380" i="3"/>
  <c r="M380" i="3"/>
  <c r="J380" i="3"/>
  <c r="I380" i="3"/>
  <c r="H380" i="3"/>
  <c r="G380" i="3"/>
  <c r="E380" i="3"/>
  <c r="F380" i="3"/>
  <c r="C380" i="3"/>
  <c r="N374" i="3"/>
  <c r="M374" i="3"/>
  <c r="F374" i="3"/>
  <c r="D367" i="3"/>
  <c r="K367" i="3"/>
  <c r="L367" i="3"/>
  <c r="M367" i="3" s="1"/>
  <c r="J367" i="3"/>
  <c r="I367" i="3"/>
  <c r="H367" i="3"/>
  <c r="G367" i="3"/>
  <c r="E367" i="3"/>
  <c r="F367" i="3" s="1"/>
  <c r="C367" i="3"/>
  <c r="M363" i="3"/>
  <c r="F363" i="3"/>
  <c r="N362" i="3"/>
  <c r="M362" i="3"/>
  <c r="F362" i="3"/>
  <c r="M361" i="3"/>
  <c r="F361" i="3"/>
  <c r="N360" i="3"/>
  <c r="M360" i="3"/>
  <c r="F360" i="3"/>
  <c r="N358" i="3"/>
  <c r="F358" i="3"/>
  <c r="F357" i="3"/>
  <c r="N356" i="3"/>
  <c r="M356" i="3"/>
  <c r="F356" i="3"/>
  <c r="N355" i="3"/>
  <c r="M355" i="3"/>
  <c r="F355" i="3"/>
  <c r="D354" i="3"/>
  <c r="K354" i="3"/>
  <c r="L354" i="3"/>
  <c r="M354" i="3"/>
  <c r="J354" i="3"/>
  <c r="I354" i="3"/>
  <c r="H354" i="3"/>
  <c r="G354" i="3"/>
  <c r="E354" i="3"/>
  <c r="F354" i="3"/>
  <c r="C354" i="3"/>
  <c r="F350" i="3"/>
  <c r="N349" i="3"/>
  <c r="M349" i="3"/>
  <c r="F349" i="3"/>
  <c r="N347" i="3"/>
  <c r="F347" i="3"/>
  <c r="N345" i="3"/>
  <c r="F345" i="3"/>
  <c r="N344" i="3"/>
  <c r="F344" i="3"/>
  <c r="N343" i="3"/>
  <c r="M343" i="3"/>
  <c r="F343" i="3"/>
  <c r="N342" i="3"/>
  <c r="M342" i="3"/>
  <c r="F342" i="3"/>
  <c r="D341" i="3"/>
  <c r="F341" i="3" s="1"/>
  <c r="K341" i="3"/>
  <c r="L341" i="3"/>
  <c r="M341" i="3" s="1"/>
  <c r="J341" i="3"/>
  <c r="I341" i="3"/>
  <c r="H341" i="3"/>
  <c r="G341" i="3"/>
  <c r="E341" i="3"/>
  <c r="C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K328" i="3"/>
  <c r="L328" i="3"/>
  <c r="M328" i="3"/>
  <c r="J328" i="3"/>
  <c r="I328" i="3"/>
  <c r="H328" i="3"/>
  <c r="G328" i="3"/>
  <c r="E328" i="3"/>
  <c r="F328" i="3"/>
  <c r="C328" i="3"/>
  <c r="N324" i="3"/>
  <c r="F324" i="3"/>
  <c r="N323" i="3"/>
  <c r="M323" i="3"/>
  <c r="F323" i="3"/>
  <c r="N321" i="3"/>
  <c r="F321" i="3"/>
  <c r="N319" i="3"/>
  <c r="M319" i="3"/>
  <c r="F319" i="3"/>
  <c r="F318" i="3"/>
  <c r="N317" i="3"/>
  <c r="M317" i="3"/>
  <c r="F317" i="3"/>
  <c r="N316" i="3"/>
  <c r="M316" i="3"/>
  <c r="F316" i="3"/>
  <c r="D315" i="3"/>
  <c r="K315" i="3"/>
  <c r="L315" i="3"/>
  <c r="M315" i="3" s="1"/>
  <c r="J315" i="3"/>
  <c r="I315" i="3"/>
  <c r="H315" i="3"/>
  <c r="G315" i="3"/>
  <c r="E315" i="3"/>
  <c r="F315" i="3" s="1"/>
  <c r="C315" i="3"/>
  <c r="N310" i="3"/>
  <c r="F310" i="3"/>
  <c r="N308" i="3"/>
  <c r="N304" i="3"/>
  <c r="M304" i="3"/>
  <c r="F304" i="3"/>
  <c r="N303" i="3"/>
  <c r="M303" i="3"/>
  <c r="F303" i="3"/>
  <c r="D302" i="3"/>
  <c r="F302" i="3" s="1"/>
  <c r="K302" i="3"/>
  <c r="L302" i="3"/>
  <c r="M302" i="3" s="1"/>
  <c r="J302" i="3"/>
  <c r="I302" i="3"/>
  <c r="H302" i="3"/>
  <c r="G302" i="3"/>
  <c r="E302" i="3"/>
  <c r="C302" i="3"/>
  <c r="N298" i="3"/>
  <c r="N297" i="3"/>
  <c r="M297" i="3"/>
  <c r="F297" i="3"/>
  <c r="N295" i="3"/>
  <c r="F295" i="3"/>
  <c r="N294" i="3"/>
  <c r="F294" i="3"/>
  <c r="N293" i="3"/>
  <c r="F293" i="3"/>
  <c r="N292" i="3"/>
  <c r="M292" i="3"/>
  <c r="F292" i="3"/>
  <c r="N291" i="3"/>
  <c r="M291" i="3"/>
  <c r="F291" i="3"/>
  <c r="N290" i="3"/>
  <c r="M290" i="3"/>
  <c r="F290" i="3"/>
  <c r="D289" i="3"/>
  <c r="K289" i="3"/>
  <c r="L289" i="3"/>
  <c r="M289" i="3"/>
  <c r="J289" i="3"/>
  <c r="I289" i="3"/>
  <c r="H289" i="3"/>
  <c r="G289" i="3"/>
  <c r="E289" i="3"/>
  <c r="C289" i="3"/>
  <c r="N284" i="3"/>
  <c r="M284" i="3"/>
  <c r="F284" i="3"/>
  <c r="N282" i="3"/>
  <c r="F282" i="3"/>
  <c r="N280" i="3"/>
  <c r="N278" i="3"/>
  <c r="M278" i="3"/>
  <c r="F278" i="3"/>
  <c r="N277" i="3"/>
  <c r="M277" i="3"/>
  <c r="F277" i="3"/>
  <c r="D276" i="3"/>
  <c r="K276" i="3"/>
  <c r="L276" i="3"/>
  <c r="M276" i="3" s="1"/>
  <c r="J276" i="3"/>
  <c r="I276" i="3"/>
  <c r="H276" i="3"/>
  <c r="G276" i="3"/>
  <c r="E276" i="3"/>
  <c r="F276" i="3" s="1"/>
  <c r="C276" i="3"/>
  <c r="N275" i="3"/>
  <c r="N272" i="3"/>
  <c r="N271" i="3"/>
  <c r="M271" i="3"/>
  <c r="F271" i="3"/>
  <c r="N270" i="3"/>
  <c r="M270" i="3"/>
  <c r="F270" i="3"/>
  <c r="N269" i="3"/>
  <c r="M269" i="3"/>
  <c r="F269" i="3"/>
  <c r="N268" i="3"/>
  <c r="N267" i="3"/>
  <c r="F267" i="3"/>
  <c r="F266" i="3"/>
  <c r="N265" i="3"/>
  <c r="M265" i="3"/>
  <c r="F265" i="3"/>
  <c r="N264" i="3"/>
  <c r="M264" i="3"/>
  <c r="F264" i="3"/>
  <c r="D263" i="3"/>
  <c r="K263" i="3"/>
  <c r="L263" i="3"/>
  <c r="M263" i="3"/>
  <c r="J263" i="3"/>
  <c r="I263" i="3"/>
  <c r="H263" i="3"/>
  <c r="G263" i="3"/>
  <c r="E263" i="3"/>
  <c r="F263" i="3"/>
  <c r="C263" i="3"/>
  <c r="N258" i="3"/>
  <c r="M258" i="3"/>
  <c r="F258" i="3"/>
  <c r="N256" i="3"/>
  <c r="M256" i="3"/>
  <c r="F256" i="3"/>
  <c r="N254" i="3"/>
  <c r="M254" i="3"/>
  <c r="F254" i="3"/>
  <c r="N253" i="3"/>
  <c r="F253" i="3"/>
  <c r="N252" i="3"/>
  <c r="M252" i="3"/>
  <c r="F252" i="3"/>
  <c r="N251" i="3"/>
  <c r="M251" i="3"/>
  <c r="F251" i="3"/>
  <c r="D250" i="3"/>
  <c r="K250" i="3"/>
  <c r="L250" i="3"/>
  <c r="M250" i="3"/>
  <c r="J250" i="3"/>
  <c r="I250" i="3"/>
  <c r="H250" i="3"/>
  <c r="G250" i="3"/>
  <c r="E250" i="3"/>
  <c r="F250" i="3"/>
  <c r="C250" i="3"/>
  <c r="N245" i="3"/>
  <c r="M245" i="3"/>
  <c r="F245" i="3"/>
  <c r="N243" i="3"/>
  <c r="M243" i="3"/>
  <c r="F243" i="3"/>
  <c r="N241" i="3"/>
  <c r="F241" i="3"/>
  <c r="F240" i="3"/>
  <c r="N239" i="3"/>
  <c r="M239" i="3"/>
  <c r="F239" i="3"/>
  <c r="N238" i="3"/>
  <c r="M238" i="3"/>
  <c r="F238" i="3"/>
  <c r="D237" i="3"/>
  <c r="K237" i="3"/>
  <c r="L237" i="3"/>
  <c r="M237" i="3" s="1"/>
  <c r="J237" i="3"/>
  <c r="I237" i="3"/>
  <c r="H237" i="3"/>
  <c r="G237" i="3"/>
  <c r="E237" i="3"/>
  <c r="F237" i="3" s="1"/>
  <c r="C237" i="3"/>
  <c r="N236" i="3"/>
  <c r="N233" i="3"/>
  <c r="N232" i="3"/>
  <c r="M232" i="3"/>
  <c r="F232" i="3"/>
  <c r="N231" i="3"/>
  <c r="M231" i="3"/>
  <c r="F231" i="3"/>
  <c r="N230" i="3"/>
  <c r="M230" i="3"/>
  <c r="F230" i="3"/>
  <c r="N229" i="3"/>
  <c r="M229" i="3"/>
  <c r="F229" i="3"/>
  <c r="N228" i="3"/>
  <c r="M228" i="3"/>
  <c r="F228" i="3"/>
  <c r="N227" i="3"/>
  <c r="M227" i="3"/>
  <c r="F227" i="3"/>
  <c r="N226" i="3"/>
  <c r="M226" i="3"/>
  <c r="F226" i="3"/>
  <c r="N225" i="3"/>
  <c r="M225" i="3"/>
  <c r="F225" i="3"/>
  <c r="A221" i="3"/>
  <c r="L214" i="3"/>
  <c r="J214" i="3"/>
  <c r="H214" i="3"/>
  <c r="E214" i="3"/>
  <c r="C214" i="3"/>
  <c r="M213" i="3"/>
  <c r="F213" i="3"/>
  <c r="M212" i="3"/>
  <c r="F212" i="3"/>
  <c r="M211" i="3"/>
  <c r="F211" i="3"/>
  <c r="M210" i="3"/>
  <c r="F210" i="3"/>
  <c r="M209" i="3"/>
  <c r="M207" i="3"/>
  <c r="M205" i="3"/>
  <c r="M203" i="3"/>
  <c r="D201" i="3"/>
  <c r="K201" i="3"/>
  <c r="L201" i="3"/>
  <c r="M201" i="3"/>
  <c r="J201" i="3"/>
  <c r="I201" i="3"/>
  <c r="H201" i="3"/>
  <c r="G201" i="3"/>
  <c r="E201" i="3"/>
  <c r="F201" i="3"/>
  <c r="C201" i="3"/>
  <c r="N196" i="3"/>
  <c r="F196" i="3"/>
  <c r="N194" i="3"/>
  <c r="F194" i="3"/>
  <c r="M190" i="3"/>
  <c r="F190" i="3"/>
  <c r="M189" i="3"/>
  <c r="F189" i="3"/>
  <c r="D188" i="3"/>
  <c r="F188" i="3" s="1"/>
  <c r="K188" i="3"/>
  <c r="L188" i="3"/>
  <c r="M188" i="3" s="1"/>
  <c r="J188" i="3"/>
  <c r="I188" i="3"/>
  <c r="H188" i="3"/>
  <c r="G188" i="3"/>
  <c r="E188" i="3"/>
  <c r="C188" i="3"/>
  <c r="N183" i="3"/>
  <c r="F183" i="3"/>
  <c r="N182" i="3"/>
  <c r="M182" i="3"/>
  <c r="F182" i="3"/>
  <c r="M181" i="3"/>
  <c r="F181" i="3"/>
  <c r="N179" i="3"/>
  <c r="F179" i="3"/>
  <c r="N178" i="3"/>
  <c r="M178" i="3"/>
  <c r="F178" i="3"/>
  <c r="M177" i="3"/>
  <c r="F177" i="3"/>
  <c r="N176" i="3"/>
  <c r="M176" i="3"/>
  <c r="F176" i="3"/>
  <c r="D175" i="3"/>
  <c r="F175" i="3" s="1"/>
  <c r="K175" i="3"/>
  <c r="L175" i="3"/>
  <c r="M175" i="3" s="1"/>
  <c r="J175" i="3"/>
  <c r="I175" i="3"/>
  <c r="H175" i="3"/>
  <c r="G175" i="3"/>
  <c r="E175" i="3"/>
  <c r="C175" i="3"/>
  <c r="N171" i="3"/>
  <c r="F171" i="3"/>
  <c r="M170" i="3"/>
  <c r="F170" i="3"/>
  <c r="N168" i="3"/>
  <c r="F168" i="3"/>
  <c r="N167" i="3"/>
  <c r="M167" i="3"/>
  <c r="F167" i="3"/>
  <c r="F166" i="3"/>
  <c r="F165" i="3"/>
  <c r="M164" i="3"/>
  <c r="F164" i="3"/>
  <c r="N163" i="3"/>
  <c r="M163" i="3"/>
  <c r="F163" i="3"/>
  <c r="D162" i="3"/>
  <c r="K162" i="3"/>
  <c r="L162" i="3"/>
  <c r="M162" i="3"/>
  <c r="J162" i="3"/>
  <c r="I162" i="3"/>
  <c r="H162" i="3"/>
  <c r="G162" i="3"/>
  <c r="E162" i="3"/>
  <c r="F162" i="3"/>
  <c r="C162" i="3"/>
  <c r="N158" i="3"/>
  <c r="F158" i="3"/>
  <c r="M157" i="3"/>
  <c r="F157" i="3"/>
  <c r="N155" i="3"/>
  <c r="F155" i="3"/>
  <c r="N154" i="3"/>
  <c r="F154" i="3"/>
  <c r="N153" i="3"/>
  <c r="M153" i="3"/>
  <c r="F153" i="3"/>
  <c r="F152" i="3"/>
  <c r="M151" i="3"/>
  <c r="F151" i="3"/>
  <c r="N150" i="3"/>
  <c r="M150" i="3"/>
  <c r="F150" i="3"/>
  <c r="D149" i="3"/>
  <c r="K149" i="3"/>
  <c r="L149" i="3"/>
  <c r="M149" i="3"/>
  <c r="J149" i="3"/>
  <c r="I149" i="3"/>
  <c r="H149" i="3"/>
  <c r="G149" i="3"/>
  <c r="E149" i="3"/>
  <c r="F149" i="3"/>
  <c r="C149" i="3"/>
  <c r="N142" i="3"/>
  <c r="N139" i="3"/>
  <c r="M138" i="3"/>
  <c r="F138" i="3"/>
  <c r="N137" i="3"/>
  <c r="M137" i="3"/>
  <c r="F137" i="3"/>
  <c r="D136" i="3"/>
  <c r="K136" i="3"/>
  <c r="L136" i="3"/>
  <c r="M136" i="3"/>
  <c r="J136" i="3"/>
  <c r="I136" i="3"/>
  <c r="H136" i="3"/>
  <c r="G136" i="3"/>
  <c r="E136" i="3"/>
  <c r="F136" i="3"/>
  <c r="C136" i="3"/>
  <c r="N134" i="3"/>
  <c r="N132" i="3"/>
  <c r="F132" i="3"/>
  <c r="N131" i="3"/>
  <c r="M131" i="3"/>
  <c r="F131" i="3"/>
  <c r="M129" i="3"/>
  <c r="F129" i="3"/>
  <c r="N128" i="3"/>
  <c r="F128" i="3"/>
  <c r="N127" i="3"/>
  <c r="M127" i="3"/>
  <c r="F127" i="3"/>
  <c r="F126" i="3"/>
  <c r="M125" i="3"/>
  <c r="F125" i="3"/>
  <c r="N124" i="3"/>
  <c r="M124" i="3"/>
  <c r="F124" i="3"/>
  <c r="D123" i="3"/>
  <c r="K123" i="3"/>
  <c r="L123" i="3"/>
  <c r="M123" i="3"/>
  <c r="J123" i="3"/>
  <c r="I123" i="3"/>
  <c r="H123" i="3"/>
  <c r="G123" i="3"/>
  <c r="E123" i="3"/>
  <c r="F123" i="3"/>
  <c r="C123" i="3"/>
  <c r="M118" i="3"/>
  <c r="F118" i="3"/>
  <c r="N116" i="3"/>
  <c r="M116" i="3"/>
  <c r="F116" i="3"/>
  <c r="F115" i="3"/>
  <c r="F114" i="3"/>
  <c r="F113" i="3"/>
  <c r="M112" i="3"/>
  <c r="F112" i="3"/>
  <c r="N111" i="3"/>
  <c r="M111" i="3"/>
  <c r="F111" i="3"/>
  <c r="D110" i="3"/>
  <c r="M110" i="3"/>
  <c r="E110" i="3"/>
  <c r="F110" i="3"/>
  <c r="C110" i="3"/>
  <c r="F105" i="3"/>
  <c r="M99" i="3"/>
  <c r="F99" i="3"/>
  <c r="M98" i="3"/>
  <c r="F98" i="3"/>
  <c r="D97" i="3"/>
  <c r="K97" i="3"/>
  <c r="L97" i="3"/>
  <c r="M97" i="3"/>
  <c r="J97" i="3"/>
  <c r="I97" i="3"/>
  <c r="H97" i="3"/>
  <c r="G97" i="3"/>
  <c r="E97" i="3"/>
  <c r="F97" i="3"/>
  <c r="C97" i="3"/>
  <c r="N92" i="3"/>
  <c r="M92" i="3"/>
  <c r="F92" i="3"/>
  <c r="N88" i="3"/>
  <c r="M86" i="3"/>
  <c r="F86" i="3"/>
  <c r="N85" i="3"/>
  <c r="M85" i="3"/>
  <c r="F85" i="3"/>
  <c r="D84" i="3"/>
  <c r="K84" i="3"/>
  <c r="L84" i="3"/>
  <c r="M84" i="3"/>
  <c r="J84" i="3"/>
  <c r="I84" i="3"/>
  <c r="H84" i="3"/>
  <c r="G84" i="3"/>
  <c r="E84" i="3"/>
  <c r="F84" i="3"/>
  <c r="C84" i="3"/>
  <c r="N81" i="3"/>
  <c r="F81" i="3"/>
  <c r="N80" i="3"/>
  <c r="F80" i="3"/>
  <c r="M79" i="3"/>
  <c r="F79" i="3"/>
  <c r="N77" i="3"/>
  <c r="M77" i="3"/>
  <c r="F77" i="3"/>
  <c r="N76" i="3"/>
  <c r="F76" i="3"/>
  <c r="N75" i="3"/>
  <c r="F75" i="3"/>
  <c r="N74" i="3"/>
  <c r="M74" i="3"/>
  <c r="F74" i="3"/>
  <c r="N73" i="3"/>
  <c r="M73" i="3"/>
  <c r="F73" i="3"/>
  <c r="N72" i="3"/>
  <c r="M72" i="3"/>
  <c r="F72" i="3"/>
  <c r="D71" i="3"/>
  <c r="F71" i="3" s="1"/>
  <c r="K71" i="3"/>
  <c r="L71" i="3"/>
  <c r="M71" i="3" s="1"/>
  <c r="J71" i="3"/>
  <c r="I71" i="3"/>
  <c r="H71" i="3"/>
  <c r="G71" i="3"/>
  <c r="E71" i="3"/>
  <c r="C71" i="3"/>
  <c r="N66" i="3"/>
  <c r="M66" i="3"/>
  <c r="F66" i="3"/>
  <c r="N64" i="3"/>
  <c r="F64" i="3"/>
  <c r="N61" i="3"/>
  <c r="F61" i="3"/>
  <c r="M60" i="3"/>
  <c r="F60" i="3"/>
  <c r="N59" i="3"/>
  <c r="M59" i="3"/>
  <c r="F59" i="3"/>
  <c r="D58" i="3"/>
  <c r="K58" i="3"/>
  <c r="L58" i="3"/>
  <c r="M58" i="3"/>
  <c r="J58" i="3"/>
  <c r="I58" i="3"/>
  <c r="H58" i="3"/>
  <c r="G58" i="3"/>
  <c r="E58" i="3"/>
  <c r="F58" i="3"/>
  <c r="C58" i="3"/>
  <c r="M57" i="3"/>
  <c r="N56" i="3"/>
  <c r="M56" i="3"/>
  <c r="F56" i="3"/>
  <c r="N54" i="3"/>
  <c r="M54" i="3"/>
  <c r="F54" i="3"/>
  <c r="N53" i="3"/>
  <c r="M53" i="3"/>
  <c r="F53" i="3"/>
  <c r="N52" i="3"/>
  <c r="M52" i="3"/>
  <c r="F52" i="3"/>
  <c r="N51" i="3"/>
  <c r="M51" i="3"/>
  <c r="F51" i="3"/>
  <c r="N49" i="3"/>
  <c r="M49" i="3"/>
  <c r="F49" i="3"/>
  <c r="N48" i="3"/>
  <c r="M48" i="3"/>
  <c r="F48" i="3"/>
  <c r="M47" i="3"/>
  <c r="F47" i="3"/>
  <c r="N46" i="3"/>
  <c r="M46" i="3"/>
  <c r="F46" i="3"/>
  <c r="D45" i="3"/>
  <c r="K45" i="3"/>
  <c r="L45" i="3"/>
  <c r="M45" i="3"/>
  <c r="J45" i="3"/>
  <c r="I45" i="3"/>
  <c r="H45" i="3"/>
  <c r="G45" i="3"/>
  <c r="E45" i="3"/>
  <c r="F45" i="3"/>
  <c r="C45" i="3"/>
  <c r="N43" i="3"/>
  <c r="N41" i="3"/>
  <c r="N40" i="3"/>
  <c r="M40" i="3"/>
  <c r="F40" i="3"/>
  <c r="N38" i="3"/>
  <c r="M38" i="3"/>
  <c r="F38" i="3"/>
  <c r="N37" i="3"/>
  <c r="M37" i="3"/>
  <c r="F37" i="3"/>
  <c r="N36" i="3"/>
  <c r="M36" i="3"/>
  <c r="F36" i="3"/>
  <c r="N35" i="3"/>
  <c r="M35" i="3"/>
  <c r="F35" i="3"/>
  <c r="N34" i="3"/>
  <c r="M34" i="3"/>
  <c r="F34" i="3"/>
  <c r="N33" i="3"/>
  <c r="M33" i="3"/>
  <c r="F33" i="3"/>
  <c r="D32" i="3"/>
  <c r="K32" i="3"/>
  <c r="L32" i="3"/>
  <c r="M32" i="3"/>
  <c r="J32" i="3"/>
  <c r="I32" i="3"/>
  <c r="H32" i="3"/>
  <c r="G32" i="3"/>
  <c r="E32" i="3"/>
  <c r="F32" i="3"/>
  <c r="C32" i="3"/>
  <c r="N27" i="3"/>
  <c r="M27" i="3"/>
  <c r="F27" i="3"/>
  <c r="N25" i="3"/>
  <c r="M25" i="3"/>
  <c r="F25" i="3"/>
  <c r="N23" i="3"/>
  <c r="F23" i="3"/>
  <c r="N22" i="3"/>
  <c r="M22" i="3"/>
  <c r="F22" i="3"/>
  <c r="M21" i="3"/>
  <c r="F21" i="3"/>
  <c r="N20" i="3"/>
  <c r="M20" i="3"/>
  <c r="F20" i="3"/>
  <c r="D19" i="3"/>
  <c r="F19" i="3" s="1"/>
  <c r="K19" i="3"/>
  <c r="L19" i="3"/>
  <c r="M19" i="3" s="1"/>
  <c r="J19" i="3"/>
  <c r="I19" i="3"/>
  <c r="H19" i="3"/>
  <c r="G19" i="3"/>
  <c r="E19" i="3"/>
  <c r="C19" i="3"/>
  <c r="N18" i="3"/>
  <c r="F18" i="3"/>
  <c r="N17" i="3"/>
  <c r="F17" i="3"/>
  <c r="N16" i="3"/>
  <c r="F16" i="3"/>
  <c r="N15" i="3"/>
  <c r="F15" i="3"/>
  <c r="N14" i="3"/>
  <c r="M14" i="3"/>
  <c r="F14" i="3"/>
  <c r="N13" i="3"/>
  <c r="M13" i="3"/>
  <c r="F13" i="3"/>
  <c r="N12" i="3"/>
  <c r="M12" i="3"/>
  <c r="F12" i="3"/>
  <c r="N11" i="3"/>
  <c r="M11" i="3"/>
  <c r="F11" i="3"/>
  <c r="N10" i="3"/>
  <c r="M10" i="3"/>
  <c r="F10" i="3"/>
  <c r="N9" i="3"/>
  <c r="M9" i="3"/>
  <c r="F9" i="3"/>
  <c r="M8" i="3"/>
  <c r="F8" i="3"/>
  <c r="N7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F26" i="2" s="1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M332" i="1" s="1"/>
  <c r="H333" i="1"/>
  <c r="I333" i="1"/>
  <c r="J333" i="1"/>
  <c r="K333" i="1"/>
  <c r="M333" i="1" s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E327" i="1"/>
  <c r="E328" i="1"/>
  <c r="E329" i="1"/>
  <c r="E330" i="1"/>
  <c r="E331" i="1"/>
  <c r="E332" i="1"/>
  <c r="E333" i="1"/>
  <c r="E334" i="1"/>
  <c r="E335" i="1"/>
  <c r="D336" i="1"/>
  <c r="N15" i="1" s="1"/>
  <c r="E336" i="1"/>
  <c r="E337" i="1"/>
  <c r="D338" i="1"/>
  <c r="N205" i="1" s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M326" i="1" s="1"/>
  <c r="J326" i="1"/>
  <c r="I326" i="1"/>
  <c r="H326" i="1"/>
  <c r="G326" i="1"/>
  <c r="E326" i="1"/>
  <c r="F326" i="1" s="1"/>
  <c r="C326" i="1"/>
  <c r="F321" i="1"/>
  <c r="F319" i="1"/>
  <c r="F317" i="1"/>
  <c r="M315" i="1"/>
  <c r="F315" i="1"/>
  <c r="M314" i="1"/>
  <c r="F314" i="1"/>
  <c r="H15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59" i="1"/>
  <c r="N177" i="1"/>
  <c r="N128" i="1"/>
  <c r="N220" i="1"/>
  <c r="L313" i="1"/>
  <c r="K313" i="1"/>
  <c r="J313" i="1"/>
  <c r="I313" i="1"/>
  <c r="H313" i="1"/>
  <c r="G313" i="1"/>
  <c r="F313" i="1"/>
  <c r="C313" i="1"/>
  <c r="F308" i="1"/>
  <c r="F306" i="1"/>
  <c r="F304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F272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5" i="1"/>
  <c r="M214" i="1"/>
  <c r="F214" i="1"/>
  <c r="M213" i="1"/>
  <c r="F213" i="1"/>
  <c r="M212" i="1"/>
  <c r="F212" i="1"/>
  <c r="F210" i="1"/>
  <c r="M208" i="1"/>
  <c r="F208" i="1"/>
  <c r="M207" i="1"/>
  <c r="F207" i="1"/>
  <c r="L206" i="1"/>
  <c r="K206" i="1"/>
  <c r="M206" i="1" s="1"/>
  <c r="J206" i="1"/>
  <c r="I206" i="1"/>
  <c r="G206" i="1"/>
  <c r="E206" i="1"/>
  <c r="D206" i="1"/>
  <c r="M205" i="1"/>
  <c r="F205" i="1"/>
  <c r="M202" i="1"/>
  <c r="M201" i="1"/>
  <c r="M199" i="1"/>
  <c r="F199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M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F155" i="1"/>
  <c r="M154" i="1"/>
  <c r="F154" i="1"/>
  <c r="M152" i="1"/>
  <c r="F152" i="1"/>
  <c r="M150" i="1"/>
  <c r="F150" i="1"/>
  <c r="M149" i="1"/>
  <c r="F149" i="1"/>
  <c r="M147" i="1"/>
  <c r="G143" i="1"/>
  <c r="A142" i="1"/>
  <c r="L138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M112" i="1" s="1"/>
  <c r="J112" i="1"/>
  <c r="I112" i="1"/>
  <c r="H112" i="1"/>
  <c r="G112" i="1"/>
  <c r="M107" i="1"/>
  <c r="F107" i="1"/>
  <c r="M105" i="1"/>
  <c r="F105" i="1"/>
  <c r="F103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F91" i="1" s="1"/>
  <c r="D91" i="1"/>
  <c r="C91" i="1"/>
  <c r="M86" i="1"/>
  <c r="F86" i="1"/>
  <c r="M84" i="1"/>
  <c r="F84" i="1"/>
  <c r="M82" i="1"/>
  <c r="M81" i="1"/>
  <c r="M80" i="1"/>
  <c r="M79" i="1"/>
  <c r="K78" i="1"/>
  <c r="J78" i="1"/>
  <c r="I78" i="1"/>
  <c r="H78" i="1"/>
  <c r="G78" i="1"/>
  <c r="M73" i="1"/>
  <c r="M71" i="1"/>
  <c r="M67" i="1"/>
  <c r="M66" i="1"/>
  <c r="L65" i="1"/>
  <c r="K65" i="1"/>
  <c r="J65" i="1"/>
  <c r="I65" i="1"/>
  <c r="G65" i="1"/>
  <c r="D65" i="1"/>
  <c r="F65" i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F338" i="1"/>
  <c r="F253" i="1"/>
  <c r="M185" i="1"/>
  <c r="F206" i="1"/>
  <c r="F219" i="1"/>
  <c r="M18" i="1"/>
  <c r="M91" i="1"/>
  <c r="F159" i="1"/>
  <c r="M138" i="1"/>
  <c r="F31" i="1"/>
  <c r="M253" i="1"/>
  <c r="F44" i="1"/>
  <c r="M159" i="1"/>
  <c r="F112" i="1"/>
  <c r="M219" i="1"/>
  <c r="M279" i="1"/>
  <c r="M125" i="1"/>
  <c r="M172" i="1"/>
  <c r="M78" i="1"/>
  <c r="F266" i="1"/>
  <c r="N79" i="1"/>
  <c r="N83" i="1"/>
  <c r="E339" i="1"/>
  <c r="F172" i="1"/>
  <c r="F125" i="1"/>
  <c r="N204" i="1"/>
  <c r="N12" i="1"/>
  <c r="F18" i="1"/>
  <c r="M336" i="1"/>
  <c r="N267" i="1"/>
  <c r="M44" i="1"/>
  <c r="M65" i="1"/>
  <c r="M232" i="1"/>
  <c r="M266" i="1"/>
  <c r="M300" i="1"/>
  <c r="F300" i="1"/>
  <c r="N63" i="1"/>
  <c r="F335" i="1"/>
  <c r="F327" i="1"/>
  <c r="F333" i="1"/>
  <c r="N21" i="1"/>
  <c r="N64" i="1"/>
  <c r="N161" i="1"/>
  <c r="N163" i="1"/>
  <c r="N58" i="1"/>
  <c r="N16" i="1"/>
  <c r="N27" i="1"/>
  <c r="N66" i="1"/>
  <c r="N254" i="1"/>
  <c r="N149" i="1"/>
  <c r="N196" i="1"/>
  <c r="N269" i="1"/>
  <c r="M329" i="1"/>
  <c r="M334" i="1"/>
  <c r="N167" i="1"/>
  <c r="N272" i="1"/>
  <c r="I339" i="1"/>
  <c r="M328" i="1"/>
  <c r="J339" i="1"/>
  <c r="M331" i="1"/>
  <c r="N13" i="1"/>
  <c r="N17" i="1"/>
  <c r="N7" i="1"/>
  <c r="N268" i="1"/>
  <c r="N255" i="1"/>
  <c r="N20" i="1"/>
  <c r="N114" i="1"/>
  <c r="N257" i="1"/>
  <c r="N150" i="1"/>
  <c r="N82" i="1"/>
  <c r="N291" i="1"/>
  <c r="N270" i="1"/>
  <c r="N199" i="1"/>
  <c r="N105" i="1"/>
  <c r="N165" i="1"/>
  <c r="F332" i="1"/>
  <c r="F334" i="1"/>
  <c r="F328" i="1"/>
  <c r="N60" i="1"/>
  <c r="N242" i="1"/>
  <c r="N176" i="1"/>
  <c r="N148" i="1"/>
  <c r="N210" i="1"/>
  <c r="N174" i="1"/>
  <c r="N173" i="1"/>
  <c r="N207" i="1"/>
  <c r="N6" i="1"/>
  <c r="N194" i="1"/>
  <c r="N241" i="1"/>
  <c r="N256" i="1"/>
  <c r="N162" i="1"/>
  <c r="N81" i="1"/>
  <c r="N222" i="1"/>
  <c r="N68" i="1"/>
  <c r="N243" i="1"/>
  <c r="N164" i="1"/>
  <c r="N23" i="1"/>
  <c r="N271" i="1"/>
  <c r="F331" i="1"/>
  <c r="N25" i="1"/>
  <c r="N14" i="1"/>
  <c r="F25" i="2" l="1"/>
  <c r="F27" i="2"/>
  <c r="E589" i="3"/>
  <c r="F576" i="3"/>
  <c r="E590" i="3"/>
  <c r="F577" i="3"/>
  <c r="E591" i="3"/>
  <c r="F591" i="3" s="1"/>
  <c r="F578" i="3"/>
  <c r="K581" i="3"/>
  <c r="M568" i="3"/>
  <c r="M550" i="3"/>
  <c r="K589" i="3"/>
  <c r="M589" i="3" s="1"/>
  <c r="D589" i="3"/>
  <c r="F589" i="3" s="1"/>
  <c r="F550" i="3"/>
  <c r="M551" i="3"/>
  <c r="K590" i="3"/>
  <c r="M590" i="3" s="1"/>
  <c r="D590" i="3"/>
  <c r="F590" i="3" s="1"/>
  <c r="F551" i="3"/>
  <c r="M552" i="3"/>
  <c r="K591" i="3"/>
  <c r="M591" i="3" s="1"/>
  <c r="F289" i="3"/>
  <c r="M406" i="3"/>
  <c r="C587" i="3"/>
  <c r="C585" i="3"/>
  <c r="C583" i="3"/>
  <c r="C580" i="3"/>
  <c r="E587" i="3"/>
  <c r="E585" i="3"/>
  <c r="E583" i="3"/>
  <c r="E580" i="3"/>
  <c r="C581" i="3"/>
  <c r="E553" i="3"/>
  <c r="H553" i="3"/>
  <c r="J553" i="3"/>
  <c r="C588" i="3"/>
  <c r="C586" i="3"/>
  <c r="C584" i="3"/>
  <c r="C582" i="3"/>
  <c r="E588" i="3"/>
  <c r="E586" i="3"/>
  <c r="E584" i="3"/>
  <c r="E582" i="3"/>
  <c r="G586" i="3"/>
  <c r="G582" i="3"/>
  <c r="H586" i="3"/>
  <c r="H584" i="3"/>
  <c r="H582" i="3"/>
  <c r="I586" i="3"/>
  <c r="I582" i="3"/>
  <c r="J586" i="3"/>
  <c r="J584" i="3"/>
  <c r="J582" i="3"/>
  <c r="L587" i="3"/>
  <c r="L585" i="3"/>
  <c r="L583" i="3"/>
  <c r="L580" i="3"/>
  <c r="K585" i="3"/>
  <c r="K583" i="3"/>
  <c r="G584" i="3"/>
  <c r="H587" i="3"/>
  <c r="H585" i="3"/>
  <c r="H583" i="3"/>
  <c r="H580" i="3"/>
  <c r="I584" i="3"/>
  <c r="J587" i="3"/>
  <c r="J585" i="3"/>
  <c r="J583" i="3"/>
  <c r="J580" i="3"/>
  <c r="L586" i="3"/>
  <c r="L584" i="3"/>
  <c r="L582" i="3"/>
  <c r="L553" i="3"/>
  <c r="D588" i="3"/>
  <c r="C406" i="3"/>
  <c r="F555" i="3"/>
  <c r="E406" i="3"/>
  <c r="G566" i="3"/>
  <c r="I566" i="3"/>
  <c r="F560" i="3"/>
  <c r="F558" i="3"/>
  <c r="D406" i="3"/>
  <c r="N289" i="3" s="1"/>
  <c r="B26" i="5"/>
  <c r="C26" i="5"/>
  <c r="H592" i="3"/>
  <c r="J592" i="3"/>
  <c r="L592" i="3"/>
  <c r="M581" i="3"/>
  <c r="G587" i="3"/>
  <c r="G585" i="3"/>
  <c r="G583" i="3"/>
  <c r="I587" i="3"/>
  <c r="I585" i="3"/>
  <c r="I583" i="3"/>
  <c r="M585" i="3"/>
  <c r="M583" i="3"/>
  <c r="G406" i="3"/>
  <c r="I406" i="3"/>
  <c r="M558" i="3"/>
  <c r="M559" i="3"/>
  <c r="G581" i="3"/>
  <c r="H581" i="3"/>
  <c r="I581" i="3"/>
  <c r="J581" i="3"/>
  <c r="F588" i="3"/>
  <c r="N393" i="3"/>
  <c r="N405" i="3"/>
  <c r="N565" i="3" s="1"/>
  <c r="N404" i="3"/>
  <c r="N564" i="3" s="1"/>
  <c r="N403" i="3"/>
  <c r="N563" i="3" s="1"/>
  <c r="N401" i="3"/>
  <c r="N561" i="3" s="1"/>
  <c r="N399" i="3"/>
  <c r="N559" i="3" s="1"/>
  <c r="N397" i="3"/>
  <c r="N557" i="3" s="1"/>
  <c r="N395" i="3"/>
  <c r="N555" i="3" s="1"/>
  <c r="N394" i="3"/>
  <c r="N554" i="3" s="1"/>
  <c r="N380" i="3"/>
  <c r="N341" i="3"/>
  <c r="N328" i="3"/>
  <c r="N302" i="3"/>
  <c r="N250" i="3"/>
  <c r="N406" i="3"/>
  <c r="N566" i="3" s="1"/>
  <c r="F406" i="3"/>
  <c r="E581" i="3"/>
  <c r="N240" i="3"/>
  <c r="N244" i="3"/>
  <c r="N266" i="3"/>
  <c r="N318" i="3"/>
  <c r="N322" i="3"/>
  <c r="N350" i="3"/>
  <c r="N357" i="3"/>
  <c r="N361" i="3"/>
  <c r="N363" i="3"/>
  <c r="F394" i="3"/>
  <c r="F395" i="3"/>
  <c r="F396" i="3"/>
  <c r="F398" i="3"/>
  <c r="F400" i="3"/>
  <c r="F402" i="3"/>
  <c r="N396" i="3"/>
  <c r="N556" i="3" s="1"/>
  <c r="N398" i="3"/>
  <c r="N558" i="3" s="1"/>
  <c r="N400" i="3"/>
  <c r="N560" i="3" s="1"/>
  <c r="D556" i="3"/>
  <c r="G580" i="3"/>
  <c r="G553" i="3"/>
  <c r="I580" i="3"/>
  <c r="I553" i="3"/>
  <c r="K587" i="3"/>
  <c r="M587" i="3" s="1"/>
  <c r="M548" i="3"/>
  <c r="K586" i="3"/>
  <c r="M586" i="3" s="1"/>
  <c r="M547" i="3"/>
  <c r="K584" i="3"/>
  <c r="M584" i="3" s="1"/>
  <c r="M545" i="3"/>
  <c r="K582" i="3"/>
  <c r="M582" i="3" s="1"/>
  <c r="M543" i="3"/>
  <c r="K580" i="3"/>
  <c r="M541" i="3"/>
  <c r="K553" i="3"/>
  <c r="M553" i="3" s="1"/>
  <c r="M202" i="3"/>
  <c r="M204" i="3"/>
  <c r="M206" i="3"/>
  <c r="M208" i="3"/>
  <c r="G214" i="3"/>
  <c r="I214" i="3"/>
  <c r="K214" i="3"/>
  <c r="M214" i="3" s="1"/>
  <c r="D542" i="3"/>
  <c r="F203" i="3"/>
  <c r="N177" i="3"/>
  <c r="N164" i="3"/>
  <c r="N151" i="3"/>
  <c r="N138" i="3"/>
  <c r="N125" i="3"/>
  <c r="N112" i="3"/>
  <c r="N86" i="3"/>
  <c r="E592" i="3"/>
  <c r="N8" i="3"/>
  <c r="N21" i="3"/>
  <c r="N47" i="3"/>
  <c r="N60" i="3"/>
  <c r="N99" i="3"/>
  <c r="N190" i="3"/>
  <c r="C592" i="3"/>
  <c r="D548" i="3"/>
  <c r="F209" i="3"/>
  <c r="N170" i="3"/>
  <c r="N157" i="3"/>
  <c r="N144" i="3"/>
  <c r="N118" i="3"/>
  <c r="N105" i="3"/>
  <c r="N79" i="3"/>
  <c r="D547" i="3"/>
  <c r="F208" i="3"/>
  <c r="D546" i="3"/>
  <c r="F207" i="3"/>
  <c r="N181" i="3"/>
  <c r="N129" i="3"/>
  <c r="N103" i="3"/>
  <c r="N90" i="3"/>
  <c r="D545" i="3"/>
  <c r="F206" i="3"/>
  <c r="N141" i="3"/>
  <c r="N115" i="3"/>
  <c r="D544" i="3"/>
  <c r="F205" i="3"/>
  <c r="N166" i="3"/>
  <c r="N114" i="3"/>
  <c r="D543" i="3"/>
  <c r="F204" i="3"/>
  <c r="N165" i="3"/>
  <c r="N152" i="3"/>
  <c r="N126" i="3"/>
  <c r="N113" i="3"/>
  <c r="D541" i="3"/>
  <c r="D214" i="3"/>
  <c r="N208" i="3" s="1"/>
  <c r="N547" i="3" s="1"/>
  <c r="N202" i="3"/>
  <c r="N541" i="3" s="1"/>
  <c r="F202" i="3"/>
  <c r="N189" i="3"/>
  <c r="N98" i="3"/>
  <c r="M31" i="1"/>
  <c r="M338" i="1"/>
  <c r="F337" i="1"/>
  <c r="K339" i="1"/>
  <c r="M327" i="1"/>
  <c r="N147" i="1"/>
  <c r="N32" i="1"/>
  <c r="N100" i="1"/>
  <c r="N53" i="1"/>
  <c r="N19" i="1"/>
  <c r="N56" i="1"/>
  <c r="N101" i="1"/>
  <c r="N69" i="1"/>
  <c r="N223" i="1"/>
  <c r="N26" i="1"/>
  <c r="N84" i="1"/>
  <c r="N131" i="1"/>
  <c r="N62" i="1"/>
  <c r="N37" i="1"/>
  <c r="N212" i="1"/>
  <c r="N178" i="1"/>
  <c r="N129" i="1"/>
  <c r="N103" i="1"/>
  <c r="N197" i="1"/>
  <c r="N244" i="1"/>
  <c r="N304" i="1"/>
  <c r="N195" i="1"/>
  <c r="N67" i="1"/>
  <c r="N54" i="1"/>
  <c r="N33" i="1"/>
  <c r="N80" i="1"/>
  <c r="N302" i="1"/>
  <c r="N11" i="1"/>
  <c r="N22" i="1"/>
  <c r="N208" i="1"/>
  <c r="N127" i="1"/>
  <c r="N288" i="1"/>
  <c r="N126" i="1"/>
  <c r="N29" i="1"/>
  <c r="F330" i="1"/>
  <c r="N9" i="1"/>
  <c r="N113" i="1"/>
  <c r="N160" i="1"/>
  <c r="N221" i="1"/>
  <c r="N289" i="1"/>
  <c r="N314" i="1"/>
  <c r="D339" i="1"/>
  <c r="F336" i="1"/>
  <c r="N215" i="1"/>
  <c r="N166" i="1"/>
  <c r="N130" i="1"/>
  <c r="N211" i="1"/>
  <c r="N198" i="1"/>
  <c r="F329" i="1"/>
  <c r="N34" i="1"/>
  <c r="N175" i="1"/>
  <c r="N102" i="1"/>
  <c r="N303" i="1"/>
  <c r="N290" i="1"/>
  <c r="N30" i="1"/>
  <c r="N8" i="1"/>
  <c r="N57" i="1"/>
  <c r="N10" i="1"/>
  <c r="N209" i="1"/>
  <c r="N36" i="1"/>
  <c r="N213" i="1"/>
  <c r="N61" i="1"/>
  <c r="N104" i="1"/>
  <c r="N55" i="1"/>
  <c r="N168" i="1"/>
  <c r="N321" i="1"/>
  <c r="N39" i="1"/>
  <c r="N73" i="1"/>
  <c r="N107" i="1"/>
  <c r="N120" i="1"/>
  <c r="N180" i="1"/>
  <c r="N274" i="1"/>
  <c r="N295" i="1"/>
  <c r="N308" i="1"/>
  <c r="N86" i="1"/>
  <c r="N133" i="1"/>
  <c r="N154" i="1"/>
  <c r="N201" i="1"/>
  <c r="N227" i="1"/>
  <c r="N248" i="1"/>
  <c r="N261" i="1"/>
  <c r="N319" i="1"/>
  <c r="N152" i="1"/>
  <c r="N225" i="1"/>
  <c r="N246" i="1"/>
  <c r="N259" i="1"/>
  <c r="N71" i="1"/>
  <c r="N118" i="1"/>
  <c r="N293" i="1"/>
  <c r="N306" i="1"/>
  <c r="M337" i="1"/>
  <c r="F279" i="1"/>
  <c r="M335" i="1"/>
  <c r="L339" i="1"/>
  <c r="M339" i="1" s="1"/>
  <c r="G339" i="1"/>
  <c r="N38" i="1"/>
  <c r="N153" i="1"/>
  <c r="N179" i="1"/>
  <c r="N200" i="1"/>
  <c r="N247" i="1"/>
  <c r="N294" i="1"/>
  <c r="N72" i="1"/>
  <c r="N85" i="1"/>
  <c r="N106" i="1"/>
  <c r="N119" i="1"/>
  <c r="N132" i="1"/>
  <c r="N226" i="1"/>
  <c r="N260" i="1"/>
  <c r="N273" i="1"/>
  <c r="N307" i="1"/>
  <c r="N326" i="1"/>
  <c r="F339" i="1"/>
  <c r="N338" i="1"/>
  <c r="N333" i="1"/>
  <c r="N18" i="1"/>
  <c r="N138" i="1"/>
  <c r="N65" i="1"/>
  <c r="N329" i="1"/>
  <c r="N331" i="1"/>
  <c r="N44" i="1"/>
  <c r="N332" i="1"/>
  <c r="N279" i="1"/>
  <c r="N31" i="1"/>
  <c r="N337" i="1"/>
  <c r="N253" i="1"/>
  <c r="N172" i="1"/>
  <c r="N91" i="1"/>
  <c r="N43" i="1"/>
  <c r="N77" i="1"/>
  <c r="N111" i="1"/>
  <c r="N137" i="1"/>
  <c r="N158" i="1"/>
  <c r="N171" i="1"/>
  <c r="N218" i="1"/>
  <c r="N231" i="1"/>
  <c r="N252" i="1"/>
  <c r="N265" i="1"/>
  <c r="N325" i="1"/>
  <c r="N312" i="1"/>
  <c r="N90" i="1"/>
  <c r="N124" i="1"/>
  <c r="N184" i="1"/>
  <c r="N278" i="1"/>
  <c r="N299" i="1"/>
  <c r="N89" i="1"/>
  <c r="N123" i="1"/>
  <c r="N183" i="1"/>
  <c r="N277" i="1"/>
  <c r="N298" i="1"/>
  <c r="N42" i="1"/>
  <c r="N76" i="1"/>
  <c r="N110" i="1"/>
  <c r="N136" i="1"/>
  <c r="N157" i="1"/>
  <c r="N170" i="1"/>
  <c r="N217" i="1"/>
  <c r="N230" i="1"/>
  <c r="N251" i="1"/>
  <c r="N264" i="1"/>
  <c r="N324" i="1"/>
  <c r="N311" i="1"/>
  <c r="N40" i="1"/>
  <c r="N74" i="1"/>
  <c r="N108" i="1"/>
  <c r="N134" i="1"/>
  <c r="N155" i="1"/>
  <c r="N202" i="1"/>
  <c r="N228" i="1"/>
  <c r="N249" i="1"/>
  <c r="N262" i="1"/>
  <c r="N322" i="1"/>
  <c r="N309" i="1"/>
  <c r="N87" i="1"/>
  <c r="N121" i="1"/>
  <c r="N181" i="1"/>
  <c r="N275" i="1"/>
  <c r="N296" i="1"/>
  <c r="N317" i="1"/>
  <c r="N116" i="1"/>
  <c r="N70" i="1"/>
  <c r="N224" i="1"/>
  <c r="N258" i="1"/>
  <c r="N292" i="1"/>
  <c r="N305" i="1"/>
  <c r="N117" i="1"/>
  <c r="N151" i="1"/>
  <c r="N245" i="1"/>
  <c r="N169" i="1"/>
  <c r="N182" i="1"/>
  <c r="N203" i="1"/>
  <c r="N28" i="1"/>
  <c r="N41" i="1"/>
  <c r="N75" i="1"/>
  <c r="N88" i="1"/>
  <c r="N109" i="1"/>
  <c r="N122" i="1"/>
  <c r="N135" i="1"/>
  <c r="N156" i="1"/>
  <c r="N216" i="1"/>
  <c r="N229" i="1"/>
  <c r="N250" i="1"/>
  <c r="N263" i="1"/>
  <c r="N276" i="1"/>
  <c r="N297" i="1"/>
  <c r="N323" i="1"/>
  <c r="N310" i="1"/>
  <c r="H339" i="1"/>
  <c r="C339" i="1"/>
  <c r="N313" i="1"/>
  <c r="N206" i="3" l="1"/>
  <c r="N545" i="3" s="1"/>
  <c r="N402" i="3"/>
  <c r="N562" i="3" s="1"/>
  <c r="N204" i="3"/>
  <c r="N543" i="3" s="1"/>
  <c r="N367" i="3"/>
  <c r="N315" i="3"/>
  <c r="N276" i="3"/>
  <c r="N237" i="3"/>
  <c r="N354" i="3"/>
  <c r="N263" i="3"/>
  <c r="I592" i="3"/>
  <c r="G592" i="3"/>
  <c r="D566" i="3"/>
  <c r="F566" i="3" s="1"/>
  <c r="F556" i="3"/>
  <c r="K592" i="3"/>
  <c r="M592" i="3" s="1"/>
  <c r="M580" i="3"/>
  <c r="D580" i="3"/>
  <c r="D553" i="3"/>
  <c r="F553" i="3" s="1"/>
  <c r="F541" i="3"/>
  <c r="D583" i="3"/>
  <c r="F544" i="3"/>
  <c r="D585" i="3"/>
  <c r="F546" i="3"/>
  <c r="D587" i="3"/>
  <c r="F548" i="3"/>
  <c r="D581" i="3"/>
  <c r="F542" i="3"/>
  <c r="N213" i="3"/>
  <c r="N552" i="3" s="1"/>
  <c r="N212" i="3"/>
  <c r="N551" i="3" s="1"/>
  <c r="N211" i="3"/>
  <c r="N550" i="3" s="1"/>
  <c r="N210" i="3"/>
  <c r="N549" i="3" s="1"/>
  <c r="N201" i="3"/>
  <c r="N188" i="3"/>
  <c r="N97" i="3"/>
  <c r="N214" i="3"/>
  <c r="N553" i="3" s="1"/>
  <c r="N175" i="3"/>
  <c r="N162" i="3"/>
  <c r="N136" i="3"/>
  <c r="N110" i="3"/>
  <c r="N84" i="3"/>
  <c r="N32" i="3"/>
  <c r="F214" i="3"/>
  <c r="N149" i="3"/>
  <c r="N123" i="3"/>
  <c r="N58" i="3"/>
  <c r="N45" i="3"/>
  <c r="N19" i="3"/>
  <c r="D582" i="3"/>
  <c r="F543" i="3"/>
  <c r="N205" i="3"/>
  <c r="N544" i="3" s="1"/>
  <c r="D584" i="3"/>
  <c r="F545" i="3"/>
  <c r="N207" i="3"/>
  <c r="N546" i="3" s="1"/>
  <c r="D586" i="3"/>
  <c r="F547" i="3"/>
  <c r="N209" i="3"/>
  <c r="N548" i="3" s="1"/>
  <c r="N203" i="3"/>
  <c r="N542" i="3" s="1"/>
  <c r="N71" i="3"/>
  <c r="N266" i="1"/>
  <c r="N327" i="1"/>
  <c r="N300" i="1"/>
  <c r="N334" i="1"/>
  <c r="N112" i="1"/>
  <c r="N328" i="1"/>
  <c r="N206" i="1"/>
  <c r="N335" i="1"/>
  <c r="N78" i="1"/>
  <c r="N185" i="1"/>
  <c r="N219" i="1"/>
  <c r="N232" i="1"/>
  <c r="N336" i="1"/>
  <c r="N125" i="1"/>
  <c r="N330" i="1"/>
  <c r="N159" i="1"/>
  <c r="F584" i="3" l="1"/>
  <c r="F580" i="3"/>
  <c r="D592" i="3"/>
  <c r="N586" i="3" s="1"/>
  <c r="F586" i="3"/>
  <c r="F582" i="3"/>
  <c r="F581" i="3"/>
  <c r="F587" i="3"/>
  <c r="F585" i="3"/>
  <c r="F583" i="3"/>
  <c r="N583" i="3" l="1"/>
  <c r="N585" i="3"/>
  <c r="N587" i="3"/>
  <c r="N581" i="3"/>
  <c r="N582" i="3"/>
  <c r="N592" i="3"/>
  <c r="N590" i="3"/>
  <c r="N588" i="3"/>
  <c r="F592" i="3"/>
  <c r="N589" i="3"/>
  <c r="N591" i="3"/>
  <c r="N580" i="3"/>
  <c r="N584" i="3"/>
</calcChain>
</file>

<file path=xl/sharedStrings.xml><?xml version="1.0" encoding="utf-8"?>
<sst xmlns="http://schemas.openxmlformats.org/spreadsheetml/2006/main" count="1387" uniqueCount="135">
  <si>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</si>
  <si>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</si>
  <si>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</si>
  <si>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</si>
  <si>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</si>
  <si>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</si>
  <si>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</si>
  <si>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</si>
  <si>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</si>
  <si>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</si>
  <si>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</si>
  <si>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</si>
  <si>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</si>
  <si>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</si>
  <si>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</si>
  <si>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</si>
  <si>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</si>
  <si>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</si>
  <si>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</si>
  <si>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</si>
  <si>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</si>
  <si>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</si>
  <si>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</si>
  <si>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</si>
  <si>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</si>
  <si>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</si>
  <si>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</si>
  <si>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</si>
  <si>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</si>
  <si>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</si>
  <si>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</si>
  <si>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</si>
  <si>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</si>
  <si>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</si>
  <si>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</si>
  <si>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</si>
  <si>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</si>
  <si>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</si>
  <si>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</si>
  <si>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</si>
  <si>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</si>
  <si>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</si>
  <si>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</si>
  <si>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</si>
  <si>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</si>
  <si>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</si>
  <si>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</si>
  <si>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</si>
  <si>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</si>
  <si>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</si>
  <si>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</si>
  <si>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</si>
  <si>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</si>
  <si>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</si>
  <si>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</si>
  <si>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</si>
  <si>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</si>
  <si>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</si>
  <si>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</si>
  <si>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</si>
  <si>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</si>
  <si>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</si>
  <si>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</si>
  <si>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</si>
  <si>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</si>
  <si>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</si>
  <si>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</si>
  <si>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</si>
  <si>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</si>
  <si>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</si>
  <si>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</si>
  <si>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</si>
  <si>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</si>
  <si>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</si>
  <si>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</si>
  <si>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</si>
  <si>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</si>
  <si>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</si>
  <si>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</si>
  <si>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</si>
  <si>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</si>
  <si>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</si>
  <si>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</si>
  <si>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</si>
  <si>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</si>
  <si>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</si>
  <si>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</si>
  <si>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</si>
  <si>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</si>
  <si>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</si>
  <si>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</si>
  <si>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</si>
  <si>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</si>
  <si>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</si>
  <si>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</si>
  <si>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</si>
  <si>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</si>
  <si>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</si>
  <si>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</si>
  <si>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</si>
  <si>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</si>
  <si>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</si>
  <si>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</si>
  <si>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</si>
  <si>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</si>
  <si>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</si>
  <si>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</si>
  <si>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</si>
  <si>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</si>
  <si>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</si>
  <si>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</si>
  <si>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</si>
  <si>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</si>
  <si>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</si>
  <si>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</si>
  <si>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</si>
  <si>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</si>
  <si>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</si>
  <si>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</si>
  <si>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</si>
  <si>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2023年丹东市电销业务统计表</t>
    <phoneticPr fontId="20" type="noConversion"/>
  </si>
  <si>
    <t>2023年各财险公司摩托车交强险承保情况表</t>
    <phoneticPr fontId="20" type="noConversion"/>
  </si>
  <si>
    <t>6月“出租车”承保情况统计表</t>
    <phoneticPr fontId="41" type="noConversion"/>
  </si>
  <si>
    <r>
      <t>2023年</t>
    </r>
    <r>
      <rPr>
        <b/>
        <u/>
        <sz val="20"/>
        <rFont val="仿宋_GB2312"/>
        <charset val="134"/>
      </rPr>
      <t xml:space="preserve">6月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</si>
  <si>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（2023年6月）</t>
    <phoneticPr fontId="20" type="noConversion"/>
  </si>
  <si>
    <t>东港市6月财产保险业务统计表</t>
    <phoneticPr fontId="20" type="noConversion"/>
  </si>
  <si>
    <t>财字3号表                                             （2023年6月）                                           单位：万元</t>
    <phoneticPr fontId="20" type="noConversion"/>
  </si>
  <si>
    <t>凤城市6月财产保险业务统计表</t>
    <phoneticPr fontId="20" type="noConversion"/>
  </si>
  <si>
    <t>宽甸县6月财产保险业务统计表</t>
    <phoneticPr fontId="20" type="noConversion"/>
  </si>
  <si>
    <t>2023年6月县域财产保险业务统计表</t>
    <phoneticPr fontId="20" type="noConversion"/>
  </si>
  <si>
    <t>2023年1-6月丹东市财产保险业务统计表</t>
    <phoneticPr fontId="20" type="noConversion"/>
  </si>
  <si>
    <t>43337</t>
  </si>
  <si>
    <t>167</t>
  </si>
  <si>
    <t>32881</t>
  </si>
  <si>
    <t>18982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</si>
</sst>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8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161925</xdr:rowOff>
    </xdr:to>
    <xdr:sp macro="" textlink="">
      <xdr:nvSpPr>
        <xdr:cNvPr id="10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161925</xdr:rowOff>
    </xdr:to>
    <xdr:sp macro="" textlink="">
      <xdr:nvSpPr>
        <xdr:cNvPr id="1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161925</xdr:rowOff>
    </xdr:to>
    <xdr:sp macro="" textlink="">
      <xdr:nvSpPr>
        <xdr:cNvPr id="13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161925</xdr:rowOff>
    </xdr:to>
    <xdr:sp macro="" textlink="">
      <xdr:nvSpPr>
        <xdr:cNvPr id="15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161925</xdr:rowOff>
    </xdr:to>
    <xdr:sp macro="" textlink="">
      <xdr:nvSpPr>
        <xdr:cNvPr id="16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284</xdr:row>
      <xdr:rowOff>19050</xdr:rowOff>
    </xdr:from>
    <xdr:to>
      <xdr:col>2</xdr:col>
      <xdr:colOff>9525</xdr:colOff>
      <xdr:row>286</xdr:row>
      <xdr:rowOff>161925</xdr:rowOff>
    </xdr:to>
    <xdr:sp macro="" textlink="">
      <xdr:nvSpPr>
        <xdr:cNvPr id="18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310" workbookViewId="0">
      <selection activeCell="F316" sqref="F316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60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60" customWidth="1"/>
    <col min="15" max="16384" width="9" style="8"/>
  </cols>
  <sheetData>
    <row r="1" spans="1:14" s="57" customFormat="1" ht="18.75">
      <c r="A1" s="212" t="s">
        <v>130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7" customFormat="1" ht="14.25" thickBot="1">
      <c r="B2" s="59" t="s">
        <v>0</v>
      </c>
      <c r="C2" s="58"/>
      <c r="D2" s="58"/>
      <c r="F2" s="155"/>
      <c r="G2" s="73" t="s">
        <v>124</v>
      </c>
      <c r="H2" s="58"/>
      <c r="I2" s="58"/>
      <c r="J2" s="58"/>
      <c r="K2" s="58"/>
      <c r="L2" s="59" t="s">
        <v>1</v>
      </c>
      <c r="N2" s="169"/>
    </row>
    <row r="3" spans="1:14" s="57" customFormat="1" ht="13.5" customHeight="1">
      <c r="A3" s="208" t="s">
        <v>116</v>
      </c>
      <c r="B3" s="166" t="s">
        <v>3</v>
      </c>
      <c r="C3" s="213" t="s">
        <v>4</v>
      </c>
      <c r="D3" s="213"/>
      <c r="E3" s="213"/>
      <c r="F3" s="214"/>
      <c r="G3" s="213" t="s">
        <v>5</v>
      </c>
      <c r="H3" s="213"/>
      <c r="I3" s="213" t="s">
        <v>6</v>
      </c>
      <c r="J3" s="213"/>
      <c r="K3" s="213"/>
      <c r="L3" s="213"/>
      <c r="M3" s="213"/>
      <c r="N3" s="216" t="s">
        <v>7</v>
      </c>
    </row>
    <row r="4" spans="1:14" s="57" customFormat="1">
      <c r="A4" s="209"/>
      <c r="B4" s="58" t="s">
        <v>8</v>
      </c>
      <c r="C4" s="215" t="s">
        <v>9</v>
      </c>
      <c r="D4" s="215" t="s">
        <v>10</v>
      </c>
      <c r="E4" s="215" t="s">
        <v>11</v>
      </c>
      <c r="F4" s="197" t="s">
        <v>12</v>
      </c>
      <c r="G4" s="215" t="s">
        <v>13</v>
      </c>
      <c r="H4" s="215" t="s">
        <v>14</v>
      </c>
      <c r="I4" s="199" t="s">
        <v>13</v>
      </c>
      <c r="J4" s="215" t="s">
        <v>15</v>
      </c>
      <c r="K4" s="215"/>
      <c r="L4" s="215"/>
      <c r="M4" s="200" t="s">
        <v>12</v>
      </c>
      <c r="N4" s="217"/>
    </row>
    <row r="5" spans="1:14" s="57" customFormat="1" ht="14.25" thickBot="1">
      <c r="A5" s="211"/>
      <c r="B5" s="167" t="s">
        <v>16</v>
      </c>
      <c r="C5" s="215"/>
      <c r="D5" s="215"/>
      <c r="E5" s="215"/>
      <c r="F5" s="198" t="s">
        <v>17</v>
      </c>
      <c r="G5" s="215"/>
      <c r="H5" s="215"/>
      <c r="I5" s="33" t="s">
        <v>18</v>
      </c>
      <c r="J5" s="199" t="s">
        <v>9</v>
      </c>
      <c r="K5" s="199" t="s">
        <v>10</v>
      </c>
      <c r="L5" s="199" t="s">
        <v>11</v>
      </c>
      <c r="M5" s="201" t="s">
        <v>17</v>
      </c>
      <c r="N5" s="196" t="s">
        <v>17</v>
      </c>
    </row>
    <row r="6" spans="1:14" s="57" customFormat="1" ht="13.5" customHeight="1">
      <c r="A6" s="208" t="s">
        <v>2</v>
      </c>
      <c r="B6" s="199" t="s">
        <v>19</v>
      </c>
      <c r="C6" s="74">
        <v>3500.2146550000002</v>
      </c>
      <c r="D6" s="74">
        <v>18880.022656000001</v>
      </c>
      <c r="E6" s="71">
        <v>16675.919999999998</v>
      </c>
      <c r="F6" s="156">
        <f t="shared" ref="F6:F30" si="0">(D6-E6)/E6*100</f>
        <v>13.21727770341908</v>
      </c>
      <c r="G6" s="72">
        <v>133670</v>
      </c>
      <c r="H6" s="72">
        <v>15655962.140000001</v>
      </c>
      <c r="I6" s="72">
        <v>17852</v>
      </c>
      <c r="J6" s="71">
        <v>1921.6441020000002</v>
      </c>
      <c r="K6" s="71">
        <v>11737.260532</v>
      </c>
      <c r="L6" s="71">
        <v>6760.92</v>
      </c>
      <c r="M6" s="31">
        <f t="shared" ref="M6:M18" si="1">(K6-L6)/L6*100</f>
        <v>73.604487732438784</v>
      </c>
      <c r="N6" s="170">
        <f t="shared" ref="N6:N18" si="2">D6/D327*100</f>
        <v>37.744551479348601</v>
      </c>
    </row>
    <row r="7" spans="1:14" s="57" customFormat="1" ht="13.5" customHeight="1">
      <c r="A7" s="209"/>
      <c r="B7" s="199" t="s">
        <v>20</v>
      </c>
      <c r="C7" s="74">
        <v>1067.063437</v>
      </c>
      <c r="D7" s="74">
        <v>5775.871596</v>
      </c>
      <c r="E7" s="72">
        <v>5287.06</v>
      </c>
      <c r="F7" s="156">
        <f t="shared" si="0"/>
        <v>9.2454331140558175</v>
      </c>
      <c r="G7" s="72">
        <v>74463</v>
      </c>
      <c r="H7" s="72">
        <v>1494080</v>
      </c>
      <c r="I7" s="72">
        <v>10041</v>
      </c>
      <c r="J7" s="71">
        <v>689.99903100000029</v>
      </c>
      <c r="K7" s="71">
        <v>4424.2742900000003</v>
      </c>
      <c r="L7" s="71">
        <v>2495.38</v>
      </c>
      <c r="M7" s="31">
        <f t="shared" si="1"/>
        <v>77.298619448741277</v>
      </c>
      <c r="N7" s="170">
        <f t="shared" si="2"/>
        <v>37.564623337532907</v>
      </c>
    </row>
    <row r="8" spans="1:14" s="57" customFormat="1" ht="13.5" customHeight="1">
      <c r="A8" s="209"/>
      <c r="B8" s="199" t="s">
        <v>21</v>
      </c>
      <c r="C8" s="74">
        <v>1108.9353960000001</v>
      </c>
      <c r="D8" s="74">
        <v>1929.347493</v>
      </c>
      <c r="E8" s="72">
        <v>928.44</v>
      </c>
      <c r="F8" s="156">
        <f t="shared" si="0"/>
        <v>107.80529630347679</v>
      </c>
      <c r="G8" s="72">
        <v>861</v>
      </c>
      <c r="H8" s="72">
        <v>1294979.6000000001</v>
      </c>
      <c r="I8" s="72">
        <v>179</v>
      </c>
      <c r="J8" s="71">
        <v>40.498204999999984</v>
      </c>
      <c r="K8" s="71">
        <v>259.54703699999999</v>
      </c>
      <c r="L8" s="71">
        <v>351.26</v>
      </c>
      <c r="M8" s="31">
        <f t="shared" si="1"/>
        <v>-26.109708762739853</v>
      </c>
      <c r="N8" s="170">
        <f t="shared" si="2"/>
        <v>56.603892974874192</v>
      </c>
    </row>
    <row r="9" spans="1:14" s="57" customFormat="1" ht="13.5" customHeight="1">
      <c r="A9" s="209"/>
      <c r="B9" s="199" t="s">
        <v>22</v>
      </c>
      <c r="C9" s="74">
        <v>200.00501700000001</v>
      </c>
      <c r="D9" s="74">
        <v>1140.2675569999999</v>
      </c>
      <c r="E9" s="72">
        <v>479.55</v>
      </c>
      <c r="F9" s="156">
        <f t="shared" si="0"/>
        <v>137.77865853404231</v>
      </c>
      <c r="G9" s="72">
        <v>82756</v>
      </c>
      <c r="H9" s="72">
        <v>456238.23</v>
      </c>
      <c r="I9" s="72">
        <v>1244</v>
      </c>
      <c r="J9" s="71">
        <v>20.308040000000005</v>
      </c>
      <c r="K9" s="71">
        <v>186.62115600000001</v>
      </c>
      <c r="L9" s="71">
        <v>160.41999999999999</v>
      </c>
      <c r="M9" s="31">
        <f t="shared" si="1"/>
        <v>16.332848771973588</v>
      </c>
      <c r="N9" s="170">
        <f t="shared" si="2"/>
        <v>54.179482524361347</v>
      </c>
    </row>
    <row r="10" spans="1:14" s="57" customFormat="1" ht="13.5" customHeight="1">
      <c r="A10" s="209"/>
      <c r="B10" s="199" t="s">
        <v>23</v>
      </c>
      <c r="C10" s="74">
        <v>9.2137079999999791</v>
      </c>
      <c r="D10" s="74">
        <v>94.874892000000003</v>
      </c>
      <c r="E10" s="72">
        <v>97.58</v>
      </c>
      <c r="F10" s="156">
        <f t="shared" si="0"/>
        <v>-2.7721951219512149</v>
      </c>
      <c r="G10" s="72">
        <v>912</v>
      </c>
      <c r="H10" s="72">
        <v>171222.82</v>
      </c>
      <c r="I10" s="72">
        <v>25</v>
      </c>
      <c r="J10" s="71">
        <v>7.5727449999999976</v>
      </c>
      <c r="K10" s="71">
        <v>36.419367999999999</v>
      </c>
      <c r="L10" s="71">
        <v>21.93</v>
      </c>
      <c r="M10" s="31">
        <f t="shared" si="1"/>
        <v>66.070989512083898</v>
      </c>
      <c r="N10" s="170">
        <f t="shared" si="2"/>
        <v>33.896558223655674</v>
      </c>
    </row>
    <row r="11" spans="1:14" s="57" customFormat="1" ht="13.5" customHeight="1">
      <c r="A11" s="209"/>
      <c r="B11" s="199" t="s">
        <v>24</v>
      </c>
      <c r="C11" s="74">
        <v>467.34111799999999</v>
      </c>
      <c r="D11" s="74">
        <v>2638.6407220000001</v>
      </c>
      <c r="E11" s="72">
        <v>3135.1</v>
      </c>
      <c r="F11" s="156">
        <f t="shared" si="0"/>
        <v>-15.835516506650499</v>
      </c>
      <c r="G11" s="72">
        <v>3062</v>
      </c>
      <c r="H11" s="72">
        <v>2580620.06</v>
      </c>
      <c r="I11" s="72">
        <v>537</v>
      </c>
      <c r="J11" s="71">
        <v>63.301670000000058</v>
      </c>
      <c r="K11" s="71">
        <v>797.49841400000003</v>
      </c>
      <c r="L11" s="71">
        <v>1650.78</v>
      </c>
      <c r="M11" s="31">
        <f t="shared" si="1"/>
        <v>-51.689600431311256</v>
      </c>
      <c r="N11" s="170">
        <f t="shared" si="2"/>
        <v>44.800082674826612</v>
      </c>
    </row>
    <row r="12" spans="1:14" s="57" customFormat="1" ht="13.5" customHeight="1">
      <c r="A12" s="209"/>
      <c r="B12" s="199" t="s">
        <v>25</v>
      </c>
      <c r="C12" s="74">
        <v>6033.8062529999997</v>
      </c>
      <c r="D12" s="74">
        <v>9859.9396039999992</v>
      </c>
      <c r="E12" s="74">
        <v>7753.95</v>
      </c>
      <c r="F12" s="156">
        <f t="shared" si="0"/>
        <v>27.160216457418468</v>
      </c>
      <c r="G12" s="74">
        <v>2486</v>
      </c>
      <c r="H12" s="74">
        <v>423667.95</v>
      </c>
      <c r="I12" s="74">
        <v>2020</v>
      </c>
      <c r="J12" s="71">
        <v>570.76665000000003</v>
      </c>
      <c r="K12" s="71">
        <v>3410.4553129999999</v>
      </c>
      <c r="L12" s="71">
        <v>2318.23</v>
      </c>
      <c r="M12" s="31">
        <f t="shared" si="1"/>
        <v>47.114622492159967</v>
      </c>
      <c r="N12" s="170">
        <f t="shared" si="2"/>
        <v>45.641748565980549</v>
      </c>
    </row>
    <row r="13" spans="1:14" s="58" customFormat="1" ht="13.5" customHeight="1">
      <c r="A13" s="209"/>
      <c r="B13" s="199" t="s">
        <v>26</v>
      </c>
      <c r="C13" s="74">
        <v>340.42223799999999</v>
      </c>
      <c r="D13" s="74">
        <v>4049.7995649999998</v>
      </c>
      <c r="E13" s="72">
        <v>3180.91</v>
      </c>
      <c r="F13" s="156">
        <f t="shared" si="0"/>
        <v>27.315754453914131</v>
      </c>
      <c r="G13" s="72">
        <v>159260</v>
      </c>
      <c r="H13" s="72">
        <v>35113397.75</v>
      </c>
      <c r="I13" s="72">
        <v>22001</v>
      </c>
      <c r="J13" s="71">
        <v>86.874764999999798</v>
      </c>
      <c r="K13" s="71">
        <v>1800.6182409999999</v>
      </c>
      <c r="L13" s="71">
        <v>2427.0700000000002</v>
      </c>
      <c r="M13" s="31">
        <f t="shared" si="1"/>
        <v>-25.811029718961553</v>
      </c>
      <c r="N13" s="170">
        <f t="shared" si="2"/>
        <v>34.593492455188034</v>
      </c>
    </row>
    <row r="14" spans="1:14" s="58" customFormat="1" ht="13.5" customHeight="1">
      <c r="A14" s="209"/>
      <c r="B14" s="199" t="s">
        <v>27</v>
      </c>
      <c r="C14" s="74">
        <v>107.23</v>
      </c>
      <c r="D14" s="74">
        <v>384.91</v>
      </c>
      <c r="E14" s="72">
        <v>155.93</v>
      </c>
      <c r="F14" s="156">
        <f t="shared" si="0"/>
        <v>146.84794459052139</v>
      </c>
      <c r="G14" s="72">
        <v>182</v>
      </c>
      <c r="H14" s="72">
        <v>155609.52999999374</v>
      </c>
      <c r="I14" s="72">
        <v>4</v>
      </c>
      <c r="J14" s="76">
        <v>2.3746000000000009</v>
      </c>
      <c r="K14" s="71">
        <v>106.90452999999999</v>
      </c>
      <c r="L14" s="71">
        <v>123.71</v>
      </c>
      <c r="M14" s="31">
        <f t="shared" si="1"/>
        <v>-13.584568749494785</v>
      </c>
      <c r="N14" s="170">
        <f t="shared" si="2"/>
        <v>25.948092248711202</v>
      </c>
    </row>
    <row r="15" spans="1:14" s="58" customFormat="1" ht="13.5" customHeight="1">
      <c r="A15" s="209"/>
      <c r="B15" s="14" t="s">
        <v>28</v>
      </c>
      <c r="C15" s="74">
        <v>45.671250999999998</v>
      </c>
      <c r="D15" s="74">
        <v>192.475134</v>
      </c>
      <c r="E15" s="75">
        <v>114.1</v>
      </c>
      <c r="F15" s="156">
        <f t="shared" si="0"/>
        <v>68.689863277826475</v>
      </c>
      <c r="G15" s="75">
        <v>61</v>
      </c>
      <c r="H15" s="75">
        <v>36776.379999999997</v>
      </c>
      <c r="I15" s="75">
        <v>0</v>
      </c>
      <c r="J15" s="76">
        <v>0</v>
      </c>
      <c r="K15" s="71">
        <v>0</v>
      </c>
      <c r="L15" s="71">
        <v>0</v>
      </c>
      <c r="M15" s="31">
        <v>0</v>
      </c>
      <c r="N15" s="170">
        <f t="shared" si="2"/>
        <v>71.563550444644036</v>
      </c>
    </row>
    <row r="16" spans="1:14" s="58" customFormat="1" ht="13.5" customHeight="1">
      <c r="A16" s="209"/>
      <c r="B16" s="14" t="s">
        <v>29</v>
      </c>
      <c r="C16" s="74">
        <v>7.00018899999999</v>
      </c>
      <c r="D16" s="74">
        <v>108.426107</v>
      </c>
      <c r="E16" s="75">
        <v>1.69</v>
      </c>
      <c r="F16" s="156">
        <f t="shared" si="0"/>
        <v>6315.7459763313609</v>
      </c>
      <c r="G16" s="75">
        <v>15</v>
      </c>
      <c r="H16" s="75">
        <v>46606.18</v>
      </c>
      <c r="I16" s="75">
        <v>0</v>
      </c>
      <c r="J16" s="76">
        <v>0</v>
      </c>
      <c r="K16" s="71">
        <v>0</v>
      </c>
      <c r="L16" s="71">
        <v>0</v>
      </c>
      <c r="M16" s="31">
        <v>0</v>
      </c>
      <c r="N16" s="170">
        <f t="shared" si="2"/>
        <v>48.255208284887608</v>
      </c>
    </row>
    <row r="17" spans="1:14" s="58" customFormat="1" ht="13.5" customHeight="1">
      <c r="A17" s="209"/>
      <c r="B17" s="14" t="s">
        <v>30</v>
      </c>
      <c r="C17" s="74">
        <v>54.554701000000001</v>
      </c>
      <c r="D17" s="74">
        <v>84.01</v>
      </c>
      <c r="E17" s="75">
        <v>40.130000000000003</v>
      </c>
      <c r="F17" s="156">
        <f t="shared" si="0"/>
        <v>109.34462995265389</v>
      </c>
      <c r="G17" s="75">
        <v>106</v>
      </c>
      <c r="H17" s="75">
        <v>67542.080000000002</v>
      </c>
      <c r="I17" s="75">
        <v>4</v>
      </c>
      <c r="J17" s="76">
        <v>2.3746000000000009</v>
      </c>
      <c r="K17" s="71">
        <v>106.90452999999999</v>
      </c>
      <c r="L17" s="71">
        <v>0</v>
      </c>
      <c r="M17" s="31">
        <v>0</v>
      </c>
      <c r="N17" s="170">
        <f t="shared" si="2"/>
        <v>11.141916301460556</v>
      </c>
    </row>
    <row r="18" spans="1:14" s="58" customFormat="1" ht="13.5" customHeight="1" thickBot="1">
      <c r="A18" s="210"/>
      <c r="B18" s="15" t="s">
        <v>31</v>
      </c>
      <c r="C18" s="16">
        <f>C6+C8+C9+C10+C11+C12+C13+C14</f>
        <v>11767.168385000001</v>
      </c>
      <c r="D18" s="16">
        <f t="shared" ref="D18:L18" si="3">D6+D8+D9+D10+D11+D12+D13+D14</f>
        <v>38977.802489000002</v>
      </c>
      <c r="E18" s="16">
        <f t="shared" si="3"/>
        <v>32407.379999999997</v>
      </c>
      <c r="F18" s="157">
        <f t="shared" si="0"/>
        <v>20.274463683889302</v>
      </c>
      <c r="G18" s="16">
        <f t="shared" si="3"/>
        <v>383189</v>
      </c>
      <c r="H18" s="16">
        <f t="shared" si="3"/>
        <v>55851698.079999991</v>
      </c>
      <c r="I18" s="16">
        <f t="shared" si="3"/>
        <v>43862</v>
      </c>
      <c r="J18" s="16">
        <f t="shared" si="3"/>
        <v>2713.3407770000003</v>
      </c>
      <c r="K18" s="16">
        <f t="shared" si="3"/>
        <v>18335.324591000001</v>
      </c>
      <c r="L18" s="16">
        <f t="shared" si="3"/>
        <v>13814.32</v>
      </c>
      <c r="M18" s="16">
        <f t="shared" si="1"/>
        <v>32.726942701486578</v>
      </c>
      <c r="N18" s="171">
        <f t="shared" si="2"/>
        <v>40.392988652861895</v>
      </c>
    </row>
    <row r="19" spans="1:14" s="57" customFormat="1" ht="14.25" thickTop="1">
      <c r="A19" s="222" t="s">
        <v>32</v>
      </c>
      <c r="B19" s="18" t="s">
        <v>19</v>
      </c>
      <c r="C19" s="21">
        <v>1196.2733840000001</v>
      </c>
      <c r="D19" s="21">
        <v>6516.4580960000003</v>
      </c>
      <c r="E19" s="20">
        <v>6197.2441699999999</v>
      </c>
      <c r="F19" s="158">
        <f t="shared" si="0"/>
        <v>5.1509012271175418</v>
      </c>
      <c r="G19" s="20">
        <v>44251</v>
      </c>
      <c r="H19" s="20">
        <v>5827829.9140489995</v>
      </c>
      <c r="I19" s="20">
        <v>7100</v>
      </c>
      <c r="J19" s="20">
        <v>777.62940900000001</v>
      </c>
      <c r="K19" s="20">
        <v>4396.8926110000002</v>
      </c>
      <c r="L19" s="22">
        <v>2486.5040730000001</v>
      </c>
      <c r="M19" s="111">
        <f t="shared" ref="M19:M31" si="4">(K19-L19)/L19*100</f>
        <v>76.830299967901965</v>
      </c>
      <c r="N19" s="172">
        <f t="shared" ref="N19:N31" si="5">D19/D327*100</f>
        <v>13.027568480661996</v>
      </c>
    </row>
    <row r="20" spans="1:14" s="57" customFormat="1">
      <c r="A20" s="223"/>
      <c r="B20" s="199" t="s">
        <v>20</v>
      </c>
      <c r="C20" s="21">
        <v>376.82184599999999</v>
      </c>
      <c r="D20" s="21">
        <v>1986.5423330000001</v>
      </c>
      <c r="E20" s="20">
        <v>1968.3452850000001</v>
      </c>
      <c r="F20" s="156">
        <f t="shared" si="0"/>
        <v>0.92448454743548691</v>
      </c>
      <c r="G20" s="20">
        <v>22090</v>
      </c>
      <c r="H20" s="20">
        <v>440340</v>
      </c>
      <c r="I20" s="20">
        <v>3797</v>
      </c>
      <c r="J20" s="20">
        <v>306.51285999999999</v>
      </c>
      <c r="K20" s="20">
        <v>1565.0952500000001</v>
      </c>
      <c r="L20" s="22">
        <v>667.13867100000004</v>
      </c>
      <c r="M20" s="31">
        <f t="shared" si="4"/>
        <v>134.59819045626872</v>
      </c>
      <c r="N20" s="170">
        <f t="shared" si="5"/>
        <v>12.919905375820424</v>
      </c>
    </row>
    <row r="21" spans="1:14" s="57" customFormat="1">
      <c r="A21" s="223"/>
      <c r="B21" s="199" t="s">
        <v>21</v>
      </c>
      <c r="C21" s="21">
        <v>12.750052</v>
      </c>
      <c r="D21" s="21">
        <v>64.868257999999997</v>
      </c>
      <c r="E21" s="20">
        <v>48.183373000000003</v>
      </c>
      <c r="F21" s="156">
        <f t="shared" si="0"/>
        <v>34.627889168323669</v>
      </c>
      <c r="G21" s="20">
        <v>97</v>
      </c>
      <c r="H21" s="20">
        <v>110428.98420200001</v>
      </c>
      <c r="I21" s="20">
        <v>4</v>
      </c>
      <c r="J21" s="20">
        <v>-2.5890999999987199E-2</v>
      </c>
      <c r="K21" s="20">
        <v>79.057592999999997</v>
      </c>
      <c r="L21" s="22">
        <v>21.044218000000001</v>
      </c>
      <c r="M21" s="31">
        <f t="shared" si="4"/>
        <v>275.67370286698224</v>
      </c>
      <c r="N21" s="170">
        <f t="shared" si="5"/>
        <v>1.9031283615939716</v>
      </c>
    </row>
    <row r="22" spans="1:14" s="57" customFormat="1">
      <c r="A22" s="223"/>
      <c r="B22" s="199" t="s">
        <v>22</v>
      </c>
      <c r="C22" s="21">
        <v>46.384141999999997</v>
      </c>
      <c r="D22" s="21">
        <v>273.87859600000002</v>
      </c>
      <c r="E22" s="20">
        <v>114.817061</v>
      </c>
      <c r="F22" s="156">
        <f t="shared" si="0"/>
        <v>138.53475573634481</v>
      </c>
      <c r="G22" s="20">
        <v>14820</v>
      </c>
      <c r="H22" s="20">
        <v>74730.695000000007</v>
      </c>
      <c r="I22" s="20">
        <v>9</v>
      </c>
      <c r="J22" s="20">
        <v>0.61386499999999899</v>
      </c>
      <c r="K22" s="20">
        <v>9.6835509999999996</v>
      </c>
      <c r="L22" s="22">
        <v>29.303578000000002</v>
      </c>
      <c r="M22" s="31">
        <f t="shared" si="4"/>
        <v>-66.954373285064378</v>
      </c>
      <c r="N22" s="170">
        <f t="shared" si="5"/>
        <v>13.013262119654101</v>
      </c>
    </row>
    <row r="23" spans="1:14" s="57" customFormat="1">
      <c r="A23" s="223"/>
      <c r="B23" s="199" t="s">
        <v>23</v>
      </c>
      <c r="C23" s="21">
        <v>3.7735999999999999E-2</v>
      </c>
      <c r="D23" s="21">
        <v>7.5471999999999997E-2</v>
      </c>
      <c r="E23" s="20">
        <v>5.2830000000000002E-2</v>
      </c>
      <c r="F23" s="156">
        <f t="shared" si="0"/>
        <v>42.858224493658895</v>
      </c>
      <c r="G23" s="20">
        <v>2</v>
      </c>
      <c r="H23" s="20">
        <v>200</v>
      </c>
      <c r="I23" s="20">
        <v>0</v>
      </c>
      <c r="J23" s="20">
        <v>0</v>
      </c>
      <c r="K23" s="20">
        <v>0</v>
      </c>
      <c r="L23" s="22">
        <v>0</v>
      </c>
      <c r="M23" s="31">
        <v>0</v>
      </c>
      <c r="N23" s="170">
        <f t="shared" si="5"/>
        <v>2.69643631558046E-2</v>
      </c>
    </row>
    <row r="24" spans="1:14" s="57" customFormat="1">
      <c r="A24" s="223"/>
      <c r="B24" s="199" t="s">
        <v>24</v>
      </c>
      <c r="C24" s="21">
        <v>20.637401000000001</v>
      </c>
      <c r="D24" s="21">
        <v>140.86319900000001</v>
      </c>
      <c r="E24" s="20">
        <v>139.886752</v>
      </c>
      <c r="F24" s="156">
        <f t="shared" si="0"/>
        <v>0.69802678669671836</v>
      </c>
      <c r="G24" s="20">
        <v>4909</v>
      </c>
      <c r="H24" s="20">
        <v>329430.91148299997</v>
      </c>
      <c r="I24" s="20">
        <v>67</v>
      </c>
      <c r="J24" s="20">
        <v>28.142427999999999</v>
      </c>
      <c r="K24" s="20">
        <v>129.46507399999999</v>
      </c>
      <c r="L24" s="22">
        <v>41.456316000000001</v>
      </c>
      <c r="M24" s="31">
        <f t="shared" si="4"/>
        <v>212.29276137320059</v>
      </c>
      <c r="N24" s="170">
        <f t="shared" si="5"/>
        <v>2.3916416162399217</v>
      </c>
    </row>
    <row r="25" spans="1:14" s="57" customFormat="1">
      <c r="A25" s="223"/>
      <c r="B25" s="199" t="s">
        <v>25</v>
      </c>
      <c r="C25" s="20">
        <v>1682.5217259999999</v>
      </c>
      <c r="D25" s="20">
        <v>2000.3567660000001</v>
      </c>
      <c r="E25" s="20">
        <v>1254.5214329999999</v>
      </c>
      <c r="F25" s="156">
        <f t="shared" si="0"/>
        <v>59.451780844943144</v>
      </c>
      <c r="G25" s="22">
        <v>780</v>
      </c>
      <c r="H25" s="22">
        <v>105478.92797</v>
      </c>
      <c r="I25" s="22">
        <v>1217</v>
      </c>
      <c r="J25" s="22">
        <v>20.009</v>
      </c>
      <c r="K25" s="22">
        <v>105.42164200000001</v>
      </c>
      <c r="L25" s="22">
        <v>26.953499999999998</v>
      </c>
      <c r="M25" s="31">
        <v>0</v>
      </c>
      <c r="N25" s="170">
        <f t="shared" si="5"/>
        <v>9.2596693512190811</v>
      </c>
    </row>
    <row r="26" spans="1:14" s="58" customFormat="1">
      <c r="A26" s="223"/>
      <c r="B26" s="199" t="s">
        <v>26</v>
      </c>
      <c r="C26" s="20">
        <v>-369.62</v>
      </c>
      <c r="D26" s="20">
        <v>2205.77</v>
      </c>
      <c r="E26" s="20">
        <v>6143.12</v>
      </c>
      <c r="F26" s="156">
        <f t="shared" si="0"/>
        <v>-64.093652736720102</v>
      </c>
      <c r="G26" s="20">
        <v>89142</v>
      </c>
      <c r="H26" s="20">
        <v>25922161.309999999</v>
      </c>
      <c r="I26" s="20">
        <v>13500</v>
      </c>
      <c r="J26" s="20">
        <v>339.12274000000002</v>
      </c>
      <c r="K26" s="20">
        <v>2471.151648</v>
      </c>
      <c r="L26" s="22">
        <v>2632.3671589999999</v>
      </c>
      <c r="M26" s="31">
        <f t="shared" si="4"/>
        <v>-6.1243550486036087</v>
      </c>
      <c r="N26" s="170">
        <f t="shared" si="5"/>
        <v>18.841744295777293</v>
      </c>
    </row>
    <row r="27" spans="1:14" s="58" customFormat="1">
      <c r="A27" s="223"/>
      <c r="B27" s="199" t="s">
        <v>27</v>
      </c>
      <c r="C27" s="20">
        <v>0</v>
      </c>
      <c r="D27" s="140">
        <v>17.36</v>
      </c>
      <c r="E27" s="20">
        <v>37.1</v>
      </c>
      <c r="F27" s="156">
        <f t="shared" si="0"/>
        <v>-53.20754716981132</v>
      </c>
      <c r="G27" s="20">
        <v>77</v>
      </c>
      <c r="H27" s="20">
        <v>5571.12</v>
      </c>
      <c r="I27" s="20">
        <v>0</v>
      </c>
      <c r="J27" s="20">
        <v>0</v>
      </c>
      <c r="K27" s="20">
        <v>0</v>
      </c>
      <c r="L27" s="20">
        <v>0</v>
      </c>
      <c r="M27" s="31">
        <v>0</v>
      </c>
      <c r="N27" s="170">
        <f t="shared" si="5"/>
        <v>1.1702966445081353</v>
      </c>
    </row>
    <row r="28" spans="1:14" s="58" customFormat="1">
      <c r="A28" s="223"/>
      <c r="B28" s="14" t="s">
        <v>28</v>
      </c>
      <c r="C28" s="20">
        <v>0</v>
      </c>
      <c r="D28" s="20">
        <v>0</v>
      </c>
      <c r="E28" s="40">
        <v>29.513017000000001</v>
      </c>
      <c r="F28" s="156">
        <f t="shared" si="0"/>
        <v>-100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31">
        <v>0</v>
      </c>
      <c r="N28" s="170">
        <f t="shared" si="5"/>
        <v>0</v>
      </c>
    </row>
    <row r="29" spans="1:14" s="58" customFormat="1">
      <c r="A29" s="223"/>
      <c r="B29" s="14" t="s">
        <v>29</v>
      </c>
      <c r="C29" s="20">
        <v>0</v>
      </c>
      <c r="D29" s="40">
        <v>15.066871000000001</v>
      </c>
      <c r="E29" s="40">
        <v>7.5857539999999997</v>
      </c>
      <c r="F29" s="156">
        <f t="shared" si="0"/>
        <v>98.620611741430082</v>
      </c>
      <c r="G29" s="40">
        <v>76</v>
      </c>
      <c r="H29" s="40">
        <v>5522.4310880000003</v>
      </c>
      <c r="I29" s="20">
        <v>0</v>
      </c>
      <c r="J29" s="20">
        <v>0</v>
      </c>
      <c r="K29" s="20">
        <v>0</v>
      </c>
      <c r="L29" s="20">
        <v>0</v>
      </c>
      <c r="M29" s="31">
        <v>0</v>
      </c>
      <c r="N29" s="170">
        <f t="shared" si="5"/>
        <v>6.7055344734136115</v>
      </c>
    </row>
    <row r="30" spans="1:14" s="58" customFormat="1">
      <c r="A30" s="223"/>
      <c r="B30" s="14" t="s">
        <v>30</v>
      </c>
      <c r="C30" s="20">
        <v>0</v>
      </c>
      <c r="D30" s="140">
        <v>2.2965089999999999</v>
      </c>
      <c r="E30" s="20">
        <v>0</v>
      </c>
      <c r="F30" s="156">
        <v>0</v>
      </c>
      <c r="G30" s="40">
        <v>1</v>
      </c>
      <c r="H30" s="20">
        <v>48.687043000000003</v>
      </c>
      <c r="I30" s="20">
        <v>0</v>
      </c>
      <c r="J30" s="20">
        <v>0</v>
      </c>
      <c r="K30" s="20">
        <v>0</v>
      </c>
      <c r="L30" s="20">
        <v>0</v>
      </c>
      <c r="M30" s="31">
        <v>0</v>
      </c>
      <c r="N30" s="170">
        <f t="shared" si="5"/>
        <v>0.30457696778420273</v>
      </c>
    </row>
    <row r="31" spans="1:14" s="58" customFormat="1" ht="14.25" thickBot="1">
      <c r="A31" s="224"/>
      <c r="B31" s="15" t="s">
        <v>31</v>
      </c>
      <c r="C31" s="16">
        <f>C19+C21+C22+C23+C24+C25+C26+C27</f>
        <v>2588.9844410000005</v>
      </c>
      <c r="D31" s="16">
        <f>D19+D21+D22+D23+D24+D25+D26+D27</f>
        <v>11219.630387000003</v>
      </c>
      <c r="E31" s="16">
        <f>E19+E21+E22+E23+E24+E25+E26+E27</f>
        <v>13934.925619</v>
      </c>
      <c r="F31" s="157">
        <f t="shared" ref="F31:F40" si="6">(D31-E31)/E31*100</f>
        <v>-19.485538037589127</v>
      </c>
      <c r="G31" s="16">
        <f t="shared" ref="G31:L31" si="7">G19+G21+G22+G23+G24+G25+G26+G27</f>
        <v>154078</v>
      </c>
      <c r="H31" s="16">
        <f t="shared" si="7"/>
        <v>32375831.862703998</v>
      </c>
      <c r="I31" s="16">
        <f t="shared" si="7"/>
        <v>21897</v>
      </c>
      <c r="J31" s="16">
        <f t="shared" si="7"/>
        <v>1165.4915510000001</v>
      </c>
      <c r="K31" s="16">
        <f t="shared" si="7"/>
        <v>7191.6721190000007</v>
      </c>
      <c r="L31" s="16">
        <f t="shared" si="7"/>
        <v>5237.6288439999998</v>
      </c>
      <c r="M31" s="16">
        <f t="shared" si="4"/>
        <v>37.307784365791171</v>
      </c>
      <c r="N31" s="171">
        <f t="shared" si="5"/>
        <v>11.62698700213519</v>
      </c>
    </row>
    <row r="32" spans="1:14" s="57" customFormat="1" ht="14.25" thickTop="1">
      <c r="A32" s="222" t="s">
        <v>33</v>
      </c>
      <c r="B32" s="199" t="s">
        <v>19</v>
      </c>
      <c r="C32" s="99">
        <v>2228.65</v>
      </c>
      <c r="D32" s="99">
        <v>12161.405756999999</v>
      </c>
      <c r="E32" s="91">
        <v>10953.663312000001</v>
      </c>
      <c r="F32" s="26">
        <f t="shared" si="6"/>
        <v>11.025922658010561</v>
      </c>
      <c r="G32" s="72">
        <v>87193</v>
      </c>
      <c r="H32" s="99">
        <v>17677845.888067998</v>
      </c>
      <c r="I32" s="72">
        <v>4641</v>
      </c>
      <c r="J32" s="99">
        <v>1574.6171509999995</v>
      </c>
      <c r="K32" s="99">
        <v>8158.0113269999993</v>
      </c>
      <c r="L32" s="99">
        <v>5210.3684270000003</v>
      </c>
      <c r="M32" s="31">
        <f t="shared" ref="M32:M40" si="8">(K32-L32)/L32*100</f>
        <v>56.572638601243362</v>
      </c>
      <c r="N32" s="170">
        <f t="shared" ref="N32:N44" si="9">D32/D327*100</f>
        <v>24.312831293687879</v>
      </c>
    </row>
    <row r="33" spans="1:14" s="57" customFormat="1">
      <c r="A33" s="223"/>
      <c r="B33" s="199" t="s">
        <v>20</v>
      </c>
      <c r="C33" s="99">
        <v>697.17777999999998</v>
      </c>
      <c r="D33" s="99">
        <v>3647.4913029999998</v>
      </c>
      <c r="E33" s="91">
        <v>3319.7626219999997</v>
      </c>
      <c r="F33" s="26">
        <f t="shared" si="6"/>
        <v>9.8720516589996148</v>
      </c>
      <c r="G33" s="72" t="s">
        <v>131</v>
      </c>
      <c r="H33" s="99">
        <v>866740</v>
      </c>
      <c r="I33" s="72">
        <v>3573</v>
      </c>
      <c r="J33" s="99">
        <v>633.55702599999995</v>
      </c>
      <c r="K33" s="99">
        <v>2997.526355</v>
      </c>
      <c r="L33" s="99">
        <v>1620.2960230000001</v>
      </c>
      <c r="M33" s="31">
        <f t="shared" si="8"/>
        <v>84.998686193775825</v>
      </c>
      <c r="N33" s="170">
        <f t="shared" si="9"/>
        <v>23.722244278943304</v>
      </c>
    </row>
    <row r="34" spans="1:14" s="57" customFormat="1">
      <c r="A34" s="223"/>
      <c r="B34" s="199" t="s">
        <v>21</v>
      </c>
      <c r="C34" s="99">
        <v>3.6781919999999673</v>
      </c>
      <c r="D34" s="99">
        <v>614.19896399999993</v>
      </c>
      <c r="E34" s="91">
        <v>612.15545499999996</v>
      </c>
      <c r="F34" s="26">
        <f t="shared" si="6"/>
        <v>0.33382190476436613</v>
      </c>
      <c r="G34" s="72" t="s">
        <v>132</v>
      </c>
      <c r="H34" s="99">
        <v>1064753.0239520001</v>
      </c>
      <c r="I34" s="72">
        <v>68</v>
      </c>
      <c r="J34" s="99">
        <v>47.431328000000008</v>
      </c>
      <c r="K34" s="99">
        <v>152.24058400000001</v>
      </c>
      <c r="L34" s="99">
        <v>4.7155339999999999</v>
      </c>
      <c r="M34" s="31">
        <f t="shared" si="8"/>
        <v>3128.4908559666842</v>
      </c>
      <c r="N34" s="170">
        <f t="shared" si="9"/>
        <v>18.019590845957893</v>
      </c>
    </row>
    <row r="35" spans="1:14" s="57" customFormat="1">
      <c r="A35" s="223"/>
      <c r="B35" s="199" t="s">
        <v>22</v>
      </c>
      <c r="C35" s="99">
        <v>45.984195</v>
      </c>
      <c r="D35" s="99">
        <v>365.64447799999999</v>
      </c>
      <c r="E35" s="91">
        <v>215.10019</v>
      </c>
      <c r="F35" s="26">
        <f t="shared" si="6"/>
        <v>69.987984668911736</v>
      </c>
      <c r="G35" s="72" t="s">
        <v>133</v>
      </c>
      <c r="H35" s="99">
        <v>2191523.3138000001</v>
      </c>
      <c r="I35" s="72">
        <v>89</v>
      </c>
      <c r="J35" s="99">
        <v>6.7352909999999966</v>
      </c>
      <c r="K35" s="99">
        <v>27.213371999999996</v>
      </c>
      <c r="L35" s="99">
        <v>17.481801999999998</v>
      </c>
      <c r="M35" s="31">
        <f t="shared" si="8"/>
        <v>55.666858599588295</v>
      </c>
      <c r="N35" s="170">
        <f t="shared" si="9"/>
        <v>17.373491409376502</v>
      </c>
    </row>
    <row r="36" spans="1:14" s="57" customFormat="1">
      <c r="A36" s="223"/>
      <c r="B36" s="199" t="s">
        <v>23</v>
      </c>
      <c r="C36" s="99">
        <v>5.144289999999998</v>
      </c>
      <c r="D36" s="99">
        <v>70.665937999999997</v>
      </c>
      <c r="E36" s="91">
        <v>50.246676000000001</v>
      </c>
      <c r="F36" s="26">
        <f t="shared" si="6"/>
        <v>40.638035439399005</v>
      </c>
      <c r="G36" s="72">
        <v>809</v>
      </c>
      <c r="H36" s="99">
        <v>76403.285658000008</v>
      </c>
      <c r="I36" s="72">
        <v>4</v>
      </c>
      <c r="J36" s="99">
        <v>3.8420000000001231E-3</v>
      </c>
      <c r="K36" s="99">
        <v>2.0945990000000001</v>
      </c>
      <c r="L36" s="99">
        <v>24.570914999999999</v>
      </c>
      <c r="M36" s="31">
        <f t="shared" si="8"/>
        <v>-91.475291009716159</v>
      </c>
      <c r="N36" s="170">
        <f t="shared" si="9"/>
        <v>25.247270709369996</v>
      </c>
    </row>
    <row r="37" spans="1:14" s="57" customFormat="1">
      <c r="A37" s="223"/>
      <c r="B37" s="199" t="s">
        <v>24</v>
      </c>
      <c r="C37" s="99">
        <v>80.379464999999982</v>
      </c>
      <c r="D37" s="99">
        <v>1077.7815499999999</v>
      </c>
      <c r="E37" s="91">
        <v>694.53876200000002</v>
      </c>
      <c r="F37" s="26">
        <f t="shared" si="6"/>
        <v>55.179467146860247</v>
      </c>
      <c r="G37" s="72" t="s">
        <v>134</v>
      </c>
      <c r="H37" s="99">
        <v>3822933.7984010004</v>
      </c>
      <c r="I37" s="72">
        <v>170</v>
      </c>
      <c r="J37" s="99">
        <v>96.363366999999982</v>
      </c>
      <c r="K37" s="99">
        <v>268.27118999999999</v>
      </c>
      <c r="L37" s="99">
        <v>342.50724400000001</v>
      </c>
      <c r="M37" s="31">
        <f t="shared" si="8"/>
        <v>-21.674301872575874</v>
      </c>
      <c r="N37" s="170">
        <f t="shared" si="9"/>
        <v>18.299081850296243</v>
      </c>
    </row>
    <row r="38" spans="1:14" s="57" customFormat="1">
      <c r="A38" s="223"/>
      <c r="B38" s="199" t="s">
        <v>25</v>
      </c>
      <c r="C38" s="99">
        <v>1025.6704739999998</v>
      </c>
      <c r="D38" s="99">
        <v>1821.0019739999998</v>
      </c>
      <c r="E38" s="91">
        <v>96.950529000000003</v>
      </c>
      <c r="F38" s="26">
        <f t="shared" si="6"/>
        <v>1778.2795646220761</v>
      </c>
      <c r="G38" s="74">
        <v>45</v>
      </c>
      <c r="H38" s="99">
        <v>8546.6417930000007</v>
      </c>
      <c r="I38" s="74">
        <v>45</v>
      </c>
      <c r="J38" s="99">
        <v>505.04929899999996</v>
      </c>
      <c r="K38" s="99">
        <v>964.14354800000001</v>
      </c>
      <c r="L38" s="99">
        <v>22.376099</v>
      </c>
      <c r="M38" s="20">
        <v>0</v>
      </c>
      <c r="N38" s="170">
        <f t="shared" si="9"/>
        <v>8.429434415779232</v>
      </c>
    </row>
    <row r="39" spans="1:14" s="58" customFormat="1">
      <c r="A39" s="223"/>
      <c r="B39" s="199" t="s">
        <v>26</v>
      </c>
      <c r="C39" s="99">
        <v>182.85552999999993</v>
      </c>
      <c r="D39" s="99">
        <v>951.76417600000013</v>
      </c>
      <c r="E39" s="91">
        <v>1136.3595239999993</v>
      </c>
      <c r="F39" s="26">
        <f t="shared" si="6"/>
        <v>-16.24444941071302</v>
      </c>
      <c r="G39" s="72">
        <v>123242</v>
      </c>
      <c r="H39" s="99">
        <v>27879862.295499995</v>
      </c>
      <c r="I39" s="72">
        <v>821</v>
      </c>
      <c r="J39" s="99">
        <v>31.457682000000659</v>
      </c>
      <c r="K39" s="99">
        <v>298.97851200000014</v>
      </c>
      <c r="L39" s="99">
        <v>269.17381899999947</v>
      </c>
      <c r="M39" s="31">
        <f t="shared" si="8"/>
        <v>11.072656735609463</v>
      </c>
      <c r="N39" s="170">
        <f t="shared" si="9"/>
        <v>8.1299941671494214</v>
      </c>
    </row>
    <row r="40" spans="1:14" s="58" customFormat="1">
      <c r="A40" s="223"/>
      <c r="B40" s="199" t="s">
        <v>27</v>
      </c>
      <c r="C40" s="99">
        <v>32.540594000000056</v>
      </c>
      <c r="D40" s="99">
        <v>304.95830700000005</v>
      </c>
      <c r="E40" s="91">
        <v>114.46312400000002</v>
      </c>
      <c r="F40" s="26">
        <f t="shared" si="6"/>
        <v>166.42493786907301</v>
      </c>
      <c r="G40" s="72">
        <v>21406</v>
      </c>
      <c r="H40" s="99">
        <v>132082.83018399999</v>
      </c>
      <c r="I40" s="72">
        <v>21</v>
      </c>
      <c r="J40" s="99">
        <v>-0.79231199999999902</v>
      </c>
      <c r="K40" s="99">
        <v>-4.8502599999999996</v>
      </c>
      <c r="L40" s="99">
        <v>-2.3502709999999998</v>
      </c>
      <c r="M40" s="31">
        <f t="shared" si="8"/>
        <v>106.37024411227472</v>
      </c>
      <c r="N40" s="170">
        <f t="shared" si="9"/>
        <v>20.558276693374534</v>
      </c>
    </row>
    <row r="41" spans="1:14" s="58" customFormat="1">
      <c r="A41" s="223"/>
      <c r="B41" s="14" t="s">
        <v>28</v>
      </c>
      <c r="C41" s="99">
        <v>0</v>
      </c>
      <c r="D41" s="99">
        <v>69.786897999999994</v>
      </c>
      <c r="E41" s="91">
        <v>58.440893000000003</v>
      </c>
      <c r="F41" s="26">
        <f t="shared" ref="F41:F43" si="10">(D41-E41)/E41*100</f>
        <v>19.414496284305564</v>
      </c>
      <c r="G41" s="72">
        <v>14</v>
      </c>
      <c r="H41" s="99">
        <v>25721.179543999999</v>
      </c>
      <c r="I41" s="75">
        <v>0</v>
      </c>
      <c r="J41" s="99">
        <v>0</v>
      </c>
      <c r="K41" s="99">
        <v>0</v>
      </c>
      <c r="L41" s="99">
        <v>0</v>
      </c>
      <c r="M41" s="20">
        <v>0</v>
      </c>
      <c r="N41" s="170">
        <f t="shared" si="9"/>
        <v>25.947238438593466</v>
      </c>
    </row>
    <row r="42" spans="1:14" s="58" customFormat="1">
      <c r="A42" s="223"/>
      <c r="B42" s="14" t="s">
        <v>29</v>
      </c>
      <c r="C42" s="99">
        <v>0</v>
      </c>
      <c r="D42" s="99">
        <v>4.3081129999999996</v>
      </c>
      <c r="E42" s="91">
        <v>0.130188</v>
      </c>
      <c r="F42" s="26">
        <f t="shared" si="10"/>
        <v>3209.1475404799203</v>
      </c>
      <c r="G42" s="72">
        <v>1</v>
      </c>
      <c r="H42" s="99">
        <v>2002.7574999999999</v>
      </c>
      <c r="I42" s="75">
        <v>0</v>
      </c>
      <c r="J42" s="99">
        <v>0</v>
      </c>
      <c r="K42" s="99">
        <v>0</v>
      </c>
      <c r="L42" s="99">
        <v>1.5193E-2</v>
      </c>
      <c r="M42" s="31">
        <f>(K42-L42)/L42*100</f>
        <v>-100</v>
      </c>
      <c r="N42" s="170">
        <f t="shared" si="9"/>
        <v>1.9173324200400552</v>
      </c>
    </row>
    <row r="43" spans="1:14" s="58" customFormat="1">
      <c r="A43" s="223"/>
      <c r="B43" s="14" t="s">
        <v>30</v>
      </c>
      <c r="C43" s="99">
        <v>0.62264199999999903</v>
      </c>
      <c r="D43" s="99">
        <v>12.929264999999999</v>
      </c>
      <c r="E43" s="91">
        <v>1.334716</v>
      </c>
      <c r="F43" s="26">
        <f t="shared" si="10"/>
        <v>868.69034311419057</v>
      </c>
      <c r="G43" s="72">
        <v>24</v>
      </c>
      <c r="H43" s="99">
        <v>460.00314000000003</v>
      </c>
      <c r="I43" s="75">
        <v>0</v>
      </c>
      <c r="J43" s="99">
        <v>0</v>
      </c>
      <c r="K43" s="99">
        <v>0</v>
      </c>
      <c r="L43" s="99">
        <v>2.7900000000000001E-4</v>
      </c>
      <c r="M43" s="31">
        <f>(K43-L43)/L43*100</f>
        <v>-100</v>
      </c>
      <c r="N43" s="170">
        <f t="shared" si="9"/>
        <v>1.7147576296798404</v>
      </c>
    </row>
    <row r="44" spans="1:14" s="58" customFormat="1" ht="14.25" thickBot="1">
      <c r="A44" s="224"/>
      <c r="B44" s="15" t="s">
        <v>31</v>
      </c>
      <c r="C44" s="16">
        <f t="shared" ref="C44:L44" si="11">C32+C34+C35+C36+C37+C38+C39+C40</f>
        <v>3604.9027399999995</v>
      </c>
      <c r="D44" s="16">
        <f t="shared" si="11"/>
        <v>17367.421144</v>
      </c>
      <c r="E44" s="16">
        <f t="shared" si="11"/>
        <v>13873.477572</v>
      </c>
      <c r="F44" s="157">
        <f>(D44-E44)/E44*100</f>
        <v>25.184338633679094</v>
      </c>
      <c r="G44" s="16">
        <f t="shared" si="11"/>
        <v>284725</v>
      </c>
      <c r="H44" s="16">
        <f t="shared" si="11"/>
        <v>52853951.077355996</v>
      </c>
      <c r="I44" s="16">
        <f t="shared" si="11"/>
        <v>5859</v>
      </c>
      <c r="J44" s="16">
        <f t="shared" si="11"/>
        <v>2260.865648</v>
      </c>
      <c r="K44" s="16">
        <f t="shared" si="11"/>
        <v>9866.1028719999995</v>
      </c>
      <c r="L44" s="16">
        <f t="shared" si="11"/>
        <v>5888.8435690000006</v>
      </c>
      <c r="M44" s="16">
        <f t="shared" ref="M44" si="12">(K44-L44)/L44*100</f>
        <v>67.538885290433811</v>
      </c>
      <c r="N44" s="171">
        <f t="shared" si="9"/>
        <v>17.997988608953612</v>
      </c>
    </row>
    <row r="45" spans="1:14" s="57" customFormat="1" ht="14.25" thickTop="1">
      <c r="A45" s="60"/>
      <c r="B45" s="7"/>
      <c r="C45" s="120"/>
      <c r="D45" s="120"/>
      <c r="E45" s="120"/>
      <c r="F45" s="159"/>
      <c r="G45" s="120"/>
      <c r="H45" s="120"/>
      <c r="I45" s="120"/>
      <c r="J45" s="120"/>
      <c r="K45" s="120"/>
      <c r="L45" s="120"/>
      <c r="M45" s="120"/>
      <c r="N45" s="169"/>
    </row>
    <row r="46" spans="1:14" s="57" customFormat="1">
      <c r="A46" s="60"/>
      <c r="B46" s="7"/>
      <c r="C46" s="120"/>
      <c r="D46" s="120"/>
      <c r="E46" s="120"/>
      <c r="F46" s="159"/>
      <c r="G46" s="120"/>
      <c r="H46" s="120"/>
      <c r="I46" s="120"/>
      <c r="J46" s="120"/>
      <c r="K46" s="120"/>
      <c r="L46" s="120"/>
      <c r="M46" s="120"/>
      <c r="N46" s="169"/>
    </row>
    <row r="48" spans="1:14" s="57" customFormat="1" ht="18.75">
      <c r="A48" s="212" t="str">
        <f>A1</f>
        <v>2023年1-6月丹东市财产保险业务统计表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</row>
    <row r="49" spans="1:14" s="57" customFormat="1" ht="14.25" thickBot="1">
      <c r="B49" s="59" t="s">
        <v>0</v>
      </c>
      <c r="C49" s="58"/>
      <c r="D49" s="58"/>
      <c r="F49" s="155"/>
      <c r="G49" s="73" t="str">
        <f>G2</f>
        <v>（2023年6月）</v>
      </c>
      <c r="H49" s="58"/>
      <c r="I49" s="58"/>
      <c r="J49" s="58"/>
      <c r="K49" s="58"/>
      <c r="L49" s="59" t="s">
        <v>1</v>
      </c>
      <c r="N49" s="169"/>
    </row>
    <row r="50" spans="1:14" ht="13.5" customHeight="1">
      <c r="A50" s="208" t="s">
        <v>116</v>
      </c>
      <c r="B50" s="9" t="s">
        <v>3</v>
      </c>
      <c r="C50" s="213" t="s">
        <v>4</v>
      </c>
      <c r="D50" s="213"/>
      <c r="E50" s="213"/>
      <c r="F50" s="214"/>
      <c r="G50" s="213" t="s">
        <v>5</v>
      </c>
      <c r="H50" s="213"/>
      <c r="I50" s="213" t="s">
        <v>6</v>
      </c>
      <c r="J50" s="213"/>
      <c r="K50" s="213"/>
      <c r="L50" s="213"/>
      <c r="M50" s="213"/>
      <c r="N50" s="216" t="s">
        <v>7</v>
      </c>
    </row>
    <row r="51" spans="1:14">
      <c r="A51" s="209"/>
      <c r="B51" s="10" t="s">
        <v>8</v>
      </c>
      <c r="C51" s="215" t="s">
        <v>9</v>
      </c>
      <c r="D51" s="215" t="s">
        <v>10</v>
      </c>
      <c r="E51" s="215" t="s">
        <v>11</v>
      </c>
      <c r="F51" s="197" t="s">
        <v>12</v>
      </c>
      <c r="G51" s="215" t="s">
        <v>13</v>
      </c>
      <c r="H51" s="215" t="s">
        <v>14</v>
      </c>
      <c r="I51" s="199" t="s">
        <v>13</v>
      </c>
      <c r="J51" s="215" t="s">
        <v>15</v>
      </c>
      <c r="K51" s="215"/>
      <c r="L51" s="215"/>
      <c r="M51" s="200" t="s">
        <v>12</v>
      </c>
      <c r="N51" s="217"/>
    </row>
    <row r="52" spans="1:14">
      <c r="A52" s="219"/>
      <c r="B52" s="168" t="s">
        <v>16</v>
      </c>
      <c r="C52" s="215"/>
      <c r="D52" s="215"/>
      <c r="E52" s="215"/>
      <c r="F52" s="198" t="s">
        <v>17</v>
      </c>
      <c r="G52" s="215"/>
      <c r="H52" s="215"/>
      <c r="I52" s="33" t="s">
        <v>18</v>
      </c>
      <c r="J52" s="199" t="s">
        <v>9</v>
      </c>
      <c r="K52" s="199" t="s">
        <v>10</v>
      </c>
      <c r="L52" s="199" t="s">
        <v>11</v>
      </c>
      <c r="M52" s="201" t="s">
        <v>17</v>
      </c>
      <c r="N52" s="196" t="s">
        <v>17</v>
      </c>
    </row>
    <row r="53" spans="1:14" ht="14.25" customHeight="1">
      <c r="A53" s="209" t="s">
        <v>34</v>
      </c>
      <c r="B53" s="199" t="s">
        <v>19</v>
      </c>
      <c r="C53" s="71">
        <v>430.23998799999998</v>
      </c>
      <c r="D53" s="71">
        <v>2763.785734</v>
      </c>
      <c r="E53" s="203">
        <v>2394.2477709999998</v>
      </c>
      <c r="F53" s="156">
        <f>(D53-E53)/E53*100</f>
        <v>15.43440772822172</v>
      </c>
      <c r="G53" s="72">
        <v>15509</v>
      </c>
      <c r="H53" s="72">
        <v>4453097.3899999997</v>
      </c>
      <c r="I53" s="72">
        <v>667</v>
      </c>
      <c r="J53" s="72">
        <v>230.59891099999999</v>
      </c>
      <c r="K53" s="72">
        <v>1669.7432140000001</v>
      </c>
      <c r="L53" s="72">
        <v>956.67049799999995</v>
      </c>
      <c r="M53" s="31">
        <f t="shared" ref="M53:M65" si="13">(K53-L53)/L53*100</f>
        <v>74.536919189076968</v>
      </c>
      <c r="N53" s="170">
        <f t="shared" ref="N53:N65" si="14">D53/D327*100</f>
        <v>5.5253033757192256</v>
      </c>
    </row>
    <row r="54" spans="1:14" ht="14.25" customHeight="1">
      <c r="A54" s="209"/>
      <c r="B54" s="199" t="s">
        <v>20</v>
      </c>
      <c r="C54" s="72">
        <v>135.18959000000001</v>
      </c>
      <c r="D54" s="72">
        <v>801.99158299999999</v>
      </c>
      <c r="E54" s="72">
        <v>759.48830499999997</v>
      </c>
      <c r="F54" s="156">
        <f>(D54-E54)/E54*100</f>
        <v>5.5963044750241453</v>
      </c>
      <c r="G54" s="72">
        <v>7733</v>
      </c>
      <c r="H54" s="72">
        <v>153820</v>
      </c>
      <c r="I54" s="72">
        <v>258</v>
      </c>
      <c r="J54" s="72">
        <v>78.841967999999994</v>
      </c>
      <c r="K54" s="72">
        <v>573.51187900000002</v>
      </c>
      <c r="L54" s="72">
        <v>298.58531199999999</v>
      </c>
      <c r="M54" s="31">
        <f t="shared" si="13"/>
        <v>92.076386865272212</v>
      </c>
      <c r="N54" s="170">
        <f t="shared" si="14"/>
        <v>5.2159247716189645</v>
      </c>
    </row>
    <row r="55" spans="1:14" ht="14.25" customHeight="1">
      <c r="A55" s="209"/>
      <c r="B55" s="199" t="s">
        <v>21</v>
      </c>
      <c r="C55" s="72">
        <v>133.21680000000001</v>
      </c>
      <c r="D55" s="72">
        <v>395.45995099999999</v>
      </c>
      <c r="E55" s="72">
        <v>233.34492399999999</v>
      </c>
      <c r="F55" s="156">
        <f>(D55-E55)/E55*100</f>
        <v>69.474417622214915</v>
      </c>
      <c r="G55" s="72">
        <v>344</v>
      </c>
      <c r="H55" s="72">
        <v>939263.28</v>
      </c>
      <c r="I55" s="72">
        <v>8</v>
      </c>
      <c r="J55" s="72">
        <v>4.4628399999999999</v>
      </c>
      <c r="K55" s="72">
        <v>78.372372999999996</v>
      </c>
      <c r="L55" s="72">
        <v>76.222206999999997</v>
      </c>
      <c r="M55" s="31">
        <f t="shared" si="13"/>
        <v>2.8209180560725544</v>
      </c>
      <c r="N55" s="170">
        <f t="shared" si="14"/>
        <v>11.602146748301186</v>
      </c>
    </row>
    <row r="56" spans="1:14" ht="14.25" customHeight="1">
      <c r="A56" s="209"/>
      <c r="B56" s="199" t="s">
        <v>22</v>
      </c>
      <c r="C56" s="72">
        <v>10.146938</v>
      </c>
      <c r="D56" s="72">
        <v>41.034377999999997</v>
      </c>
      <c r="E56" s="72">
        <v>62.094323000000003</v>
      </c>
      <c r="F56" s="156">
        <f>(D56-E56)/E56*100</f>
        <v>-33.91605541781977</v>
      </c>
      <c r="G56" s="72">
        <v>2201</v>
      </c>
      <c r="H56" s="72">
        <v>186342.3</v>
      </c>
      <c r="I56" s="72">
        <v>163</v>
      </c>
      <c r="J56" s="72">
        <v>8.2290109999999999</v>
      </c>
      <c r="K56" s="72">
        <v>95.095624999999998</v>
      </c>
      <c r="L56" s="72">
        <v>63.660200000000003</v>
      </c>
      <c r="M56" s="31">
        <f t="shared" si="13"/>
        <v>49.380028652124864</v>
      </c>
      <c r="N56" s="170">
        <f t="shared" si="14"/>
        <v>1.9497365790168122</v>
      </c>
    </row>
    <row r="57" spans="1:14" ht="14.25" customHeight="1">
      <c r="A57" s="209"/>
      <c r="B57" s="199" t="s">
        <v>23</v>
      </c>
      <c r="C57" s="72">
        <v>0.71698399999999995</v>
      </c>
      <c r="D57" s="72">
        <v>0.91981500000000005</v>
      </c>
      <c r="E57" s="72">
        <v>0</v>
      </c>
      <c r="F57" s="156">
        <v>0</v>
      </c>
      <c r="G57" s="72">
        <v>192</v>
      </c>
      <c r="H57" s="72">
        <v>97.5</v>
      </c>
      <c r="I57" s="72">
        <v>0</v>
      </c>
      <c r="J57" s="72">
        <v>0</v>
      </c>
      <c r="K57" s="72">
        <v>0</v>
      </c>
      <c r="L57" s="72">
        <v>0</v>
      </c>
      <c r="M57" s="20">
        <v>0</v>
      </c>
      <c r="N57" s="170">
        <f t="shared" si="14"/>
        <v>0.32862817596136862</v>
      </c>
    </row>
    <row r="58" spans="1:14" ht="14.25" customHeight="1">
      <c r="A58" s="209"/>
      <c r="B58" s="199" t="s">
        <v>24</v>
      </c>
      <c r="C58" s="72">
        <v>115.121165</v>
      </c>
      <c r="D58" s="72">
        <v>735.89670100000001</v>
      </c>
      <c r="E58" s="72">
        <v>377.463548</v>
      </c>
      <c r="F58" s="156">
        <f t="shared" ref="F58:F69" si="15">(D58-E58)/E58*100</f>
        <v>94.958348931749043</v>
      </c>
      <c r="G58" s="72">
        <v>1345</v>
      </c>
      <c r="H58" s="72">
        <v>732801.9</v>
      </c>
      <c r="I58" s="72">
        <v>57</v>
      </c>
      <c r="J58" s="72">
        <v>59.281153000000003</v>
      </c>
      <c r="K58" s="72">
        <v>450.69754399999999</v>
      </c>
      <c r="L58" s="72">
        <v>171.927739</v>
      </c>
      <c r="M58" s="31">
        <f t="shared" si="13"/>
        <v>162.14358812686999</v>
      </c>
      <c r="N58" s="170">
        <f t="shared" si="14"/>
        <v>12.494400154615731</v>
      </c>
    </row>
    <row r="59" spans="1:14" ht="14.25" customHeight="1">
      <c r="A59" s="209"/>
      <c r="B59" s="199" t="s">
        <v>25</v>
      </c>
      <c r="C59" s="74">
        <v>3146.2130419999999</v>
      </c>
      <c r="D59" s="74">
        <v>4733.8529600000002</v>
      </c>
      <c r="E59" s="74">
        <v>4358.5364579999996</v>
      </c>
      <c r="F59" s="156">
        <f t="shared" si="15"/>
        <v>8.611067169373225</v>
      </c>
      <c r="G59" s="74">
        <v>1118</v>
      </c>
      <c r="H59" s="74">
        <v>295731.09000000003</v>
      </c>
      <c r="I59" s="74">
        <v>673</v>
      </c>
      <c r="J59" s="72">
        <v>15.355</v>
      </c>
      <c r="K59" s="74">
        <v>1007.989028</v>
      </c>
      <c r="L59" s="74">
        <v>854.521525</v>
      </c>
      <c r="M59" s="31">
        <f t="shared" si="13"/>
        <v>17.959466029834644</v>
      </c>
      <c r="N59" s="170">
        <f t="shared" si="14"/>
        <v>21.913047668262653</v>
      </c>
    </row>
    <row r="60" spans="1:14" ht="14.25" customHeight="1">
      <c r="A60" s="209"/>
      <c r="B60" s="199" t="s">
        <v>26</v>
      </c>
      <c r="C60" s="72">
        <v>52.221817000000001</v>
      </c>
      <c r="D60" s="72">
        <v>321.354466</v>
      </c>
      <c r="E60" s="72">
        <v>203.795413</v>
      </c>
      <c r="F60" s="156">
        <f t="shared" si="15"/>
        <v>57.684837587585946</v>
      </c>
      <c r="G60" s="72">
        <v>3959</v>
      </c>
      <c r="H60" s="72">
        <v>3439372.42</v>
      </c>
      <c r="I60" s="72">
        <v>34</v>
      </c>
      <c r="J60" s="72">
        <v>5.3166820000000001</v>
      </c>
      <c r="K60" s="72">
        <v>72.529503000000005</v>
      </c>
      <c r="L60" s="72">
        <v>44.775709999999997</v>
      </c>
      <c r="M60" s="31">
        <f t="shared" si="13"/>
        <v>61.984037774052069</v>
      </c>
      <c r="N60" s="170">
        <f t="shared" si="14"/>
        <v>2.7450181463516401</v>
      </c>
    </row>
    <row r="61" spans="1:14" ht="14.25" customHeight="1">
      <c r="A61" s="209"/>
      <c r="B61" s="199" t="s">
        <v>27</v>
      </c>
      <c r="C61" s="72">
        <v>0</v>
      </c>
      <c r="D61" s="72">
        <v>55.775334000000001</v>
      </c>
      <c r="E61" s="72">
        <v>64.117771000000005</v>
      </c>
      <c r="F61" s="156">
        <f t="shared" si="15"/>
        <v>-13.011115124385721</v>
      </c>
      <c r="G61" s="72">
        <v>41</v>
      </c>
      <c r="H61" s="72">
        <v>7458.68</v>
      </c>
      <c r="I61" s="72">
        <v>2</v>
      </c>
      <c r="J61" s="72">
        <v>2.5944630000000002</v>
      </c>
      <c r="K61" s="72">
        <v>842.62902199999996</v>
      </c>
      <c r="L61" s="72">
        <v>90.672666000000007</v>
      </c>
      <c r="M61" s="31">
        <f t="shared" si="13"/>
        <v>829.30875331271261</v>
      </c>
      <c r="N61" s="170">
        <f t="shared" si="14"/>
        <v>3.7600049669654676</v>
      </c>
    </row>
    <row r="62" spans="1:14" ht="14.25" customHeight="1">
      <c r="A62" s="209"/>
      <c r="B62" s="14" t="s">
        <v>28</v>
      </c>
      <c r="C62" s="75">
        <v>0</v>
      </c>
      <c r="D62" s="75">
        <v>6.6949059999999996</v>
      </c>
      <c r="E62" s="75">
        <v>12.158331</v>
      </c>
      <c r="F62" s="156">
        <f t="shared" si="15"/>
        <v>-44.935649473599632</v>
      </c>
      <c r="G62" s="75">
        <v>11</v>
      </c>
      <c r="H62" s="75">
        <v>1209.8</v>
      </c>
      <c r="I62" s="75">
        <v>1</v>
      </c>
      <c r="J62" s="72">
        <v>0</v>
      </c>
      <c r="K62" s="75">
        <v>3.7379500000000001</v>
      </c>
      <c r="L62" s="75">
        <v>0</v>
      </c>
      <c r="M62" s="20">
        <v>0</v>
      </c>
      <c r="N62" s="170">
        <f t="shared" si="14"/>
        <v>2.4892111167624908</v>
      </c>
    </row>
    <row r="63" spans="1:14" ht="14.25" customHeight="1">
      <c r="A63" s="209"/>
      <c r="B63" s="14" t="s">
        <v>29</v>
      </c>
      <c r="C63" s="75">
        <v>0</v>
      </c>
      <c r="D63" s="75">
        <v>20.273332</v>
      </c>
      <c r="E63" s="75">
        <v>5.5135769999999997</v>
      </c>
      <c r="F63" s="156">
        <f t="shared" si="15"/>
        <v>267.69835625765268</v>
      </c>
      <c r="G63" s="75">
        <v>20</v>
      </c>
      <c r="H63" s="75">
        <v>5227.45</v>
      </c>
      <c r="I63" s="75">
        <v>1</v>
      </c>
      <c r="J63" s="72">
        <v>0.15</v>
      </c>
      <c r="K63" s="75">
        <v>0.15</v>
      </c>
      <c r="L63" s="75">
        <v>0.42304000000000003</v>
      </c>
      <c r="M63" s="31">
        <f>(K63-L63)/L63*100</f>
        <v>-64.542360060514383</v>
      </c>
      <c r="N63" s="170">
        <f t="shared" si="14"/>
        <v>9.0226780740977528</v>
      </c>
    </row>
    <row r="64" spans="1:14" ht="14.25" customHeight="1">
      <c r="A64" s="209"/>
      <c r="B64" s="14" t="s">
        <v>30</v>
      </c>
      <c r="C64" s="75">
        <v>0</v>
      </c>
      <c r="D64" s="75">
        <v>28.807096000000001</v>
      </c>
      <c r="E64" s="75">
        <v>46.445863000000003</v>
      </c>
      <c r="F64" s="156">
        <f t="shared" si="15"/>
        <v>-37.977046524035948</v>
      </c>
      <c r="G64" s="75">
        <v>10</v>
      </c>
      <c r="H64" s="75">
        <v>1021.43</v>
      </c>
      <c r="I64" s="75">
        <v>0</v>
      </c>
      <c r="J64" s="72">
        <v>2.4444629999999998</v>
      </c>
      <c r="K64" s="72">
        <v>838.74107200000003</v>
      </c>
      <c r="L64" s="75">
        <v>90.249626000000006</v>
      </c>
      <c r="M64" s="31">
        <f>(K64-L64)/L64*100</f>
        <v>829.35683966158479</v>
      </c>
      <c r="N64" s="170">
        <f t="shared" si="14"/>
        <v>3.8205719857176428</v>
      </c>
    </row>
    <row r="65" spans="1:14" ht="14.25" customHeight="1" thickBot="1">
      <c r="A65" s="210"/>
      <c r="B65" s="15" t="s">
        <v>31</v>
      </c>
      <c r="C65" s="16">
        <f t="shared" ref="C65:L65" si="16">C53+C55+C56+C57+C58+C59+C60+C61</f>
        <v>3887.8767339999999</v>
      </c>
      <c r="D65" s="16">
        <f t="shared" si="16"/>
        <v>9048.0793390000017</v>
      </c>
      <c r="E65" s="16">
        <f>E53+E55+E56+E57+E58+E59+E60+E61</f>
        <v>7693.6002079999989</v>
      </c>
      <c r="F65" s="157">
        <f t="shared" si="15"/>
        <v>17.605270541502552</v>
      </c>
      <c r="G65" s="16">
        <f t="shared" si="16"/>
        <v>24709</v>
      </c>
      <c r="H65" s="16">
        <f>H53+H55+H56+H57+H58+H59+H60+H61</f>
        <v>10054164.559999999</v>
      </c>
      <c r="I65" s="16">
        <f t="shared" si="16"/>
        <v>1604</v>
      </c>
      <c r="J65" s="16">
        <f t="shared" si="16"/>
        <v>325.83806000000004</v>
      </c>
      <c r="K65" s="16">
        <f t="shared" si="16"/>
        <v>4217.0563089999996</v>
      </c>
      <c r="L65" s="16">
        <f t="shared" si="16"/>
        <v>2258.4505449999997</v>
      </c>
      <c r="M65" s="16">
        <f t="shared" si="13"/>
        <v>86.723429403232743</v>
      </c>
      <c r="N65" s="171">
        <f t="shared" si="14"/>
        <v>9.3765923867453456</v>
      </c>
    </row>
    <row r="66" spans="1:14" ht="14.25" thickTop="1">
      <c r="A66" s="223" t="s">
        <v>35</v>
      </c>
      <c r="B66" s="199" t="s">
        <v>19</v>
      </c>
      <c r="C66" s="32">
        <v>203.046526</v>
      </c>
      <c r="D66" s="32">
        <v>808.86605099999997</v>
      </c>
      <c r="E66" s="32">
        <v>302.59322400000002</v>
      </c>
      <c r="F66" s="156">
        <f t="shared" si="15"/>
        <v>167.3113562516522</v>
      </c>
      <c r="G66" s="31">
        <v>4299</v>
      </c>
      <c r="H66" s="31">
        <v>599728.86030499998</v>
      </c>
      <c r="I66" s="31">
        <v>515</v>
      </c>
      <c r="J66" s="31">
        <v>145.30364700000001</v>
      </c>
      <c r="K66" s="31">
        <v>326.53157199999998</v>
      </c>
      <c r="L66" s="68">
        <v>94.674464999999998</v>
      </c>
      <c r="M66" s="31">
        <f t="shared" ref="M66:M82" si="17">(K66-L66)/L66*100</f>
        <v>244.89930521392438</v>
      </c>
      <c r="N66" s="170">
        <f>D66/D327*100</f>
        <v>1.6170683085575905</v>
      </c>
    </row>
    <row r="67" spans="1:14">
      <c r="A67" s="223"/>
      <c r="B67" s="199" t="s">
        <v>20</v>
      </c>
      <c r="C67" s="31">
        <v>22.725712999999999</v>
      </c>
      <c r="D67" s="31">
        <v>115.47537199999999</v>
      </c>
      <c r="E67" s="31">
        <v>113.61359899999999</v>
      </c>
      <c r="F67" s="156">
        <f t="shared" si="15"/>
        <v>1.6386885165040845</v>
      </c>
      <c r="G67" s="31">
        <v>1461</v>
      </c>
      <c r="H67" s="31">
        <v>29060</v>
      </c>
      <c r="I67" s="31">
        <v>190</v>
      </c>
      <c r="J67" s="31">
        <v>24.204499999999999</v>
      </c>
      <c r="K67" s="31">
        <v>101.631485</v>
      </c>
      <c r="L67" s="68">
        <v>15.273845</v>
      </c>
      <c r="M67" s="31">
        <f t="shared" si="17"/>
        <v>565.39555036731088</v>
      </c>
      <c r="N67" s="170">
        <f>D67/D328*100</f>
        <v>0.75101892101368217</v>
      </c>
    </row>
    <row r="68" spans="1:14">
      <c r="A68" s="223"/>
      <c r="B68" s="199" t="s">
        <v>21</v>
      </c>
      <c r="C68" s="31">
        <v>0</v>
      </c>
      <c r="D68" s="31">
        <v>2.4766759999999999</v>
      </c>
      <c r="E68" s="31">
        <v>1.54</v>
      </c>
      <c r="F68" s="156">
        <f t="shared" si="15"/>
        <v>60.823116883116867</v>
      </c>
      <c r="G68" s="31">
        <v>3</v>
      </c>
      <c r="H68" s="31">
        <v>3788.9503</v>
      </c>
      <c r="I68" s="31">
        <v>1</v>
      </c>
      <c r="J68" s="31"/>
      <c r="K68" s="31">
        <v>0.35025499999999998</v>
      </c>
      <c r="L68" s="31">
        <v>0</v>
      </c>
      <c r="M68" s="31">
        <v>0</v>
      </c>
      <c r="N68" s="170">
        <f>D68/D329*100</f>
        <v>7.2661614222461646E-2</v>
      </c>
    </row>
    <row r="69" spans="1:14">
      <c r="A69" s="223"/>
      <c r="B69" s="199" t="s">
        <v>22</v>
      </c>
      <c r="C69" s="31">
        <v>0</v>
      </c>
      <c r="D69" s="31">
        <v>-1.9629999999999999E-3</v>
      </c>
      <c r="E69" s="31">
        <v>0.44811499999999999</v>
      </c>
      <c r="F69" s="156">
        <f t="shared" si="15"/>
        <v>-100.43805719513963</v>
      </c>
      <c r="G69" s="31">
        <v>2</v>
      </c>
      <c r="H69" s="31">
        <v>-28.5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170">
        <f>D69/D330*100</f>
        <v>-9.3271376127840959E-5</v>
      </c>
    </row>
    <row r="70" spans="1:14">
      <c r="A70" s="223"/>
      <c r="B70" s="199" t="s">
        <v>23</v>
      </c>
      <c r="C70" s="31">
        <v>2.0757000000000001E-2</v>
      </c>
      <c r="D70" s="31">
        <v>0.145286</v>
      </c>
      <c r="E70" s="31">
        <v>0</v>
      </c>
      <c r="F70" s="156">
        <v>0</v>
      </c>
      <c r="G70" s="31">
        <v>25</v>
      </c>
      <c r="H70" s="31">
        <v>7.7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170">
        <f t="shared" ref="N70:N77" si="18">D70/D331*100</f>
        <v>5.1907256538242359E-2</v>
      </c>
    </row>
    <row r="71" spans="1:14">
      <c r="A71" s="223"/>
      <c r="B71" s="199" t="s">
        <v>24</v>
      </c>
      <c r="C71" s="31">
        <v>2.1503000000000001</v>
      </c>
      <c r="D71" s="31">
        <v>99.917405000000002</v>
      </c>
      <c r="E71" s="31">
        <v>117.092021</v>
      </c>
      <c r="F71" s="156">
        <f>(D71-E71)/E71*100</f>
        <v>-14.667622826323923</v>
      </c>
      <c r="G71" s="31">
        <v>107</v>
      </c>
      <c r="H71" s="31">
        <v>213678.23</v>
      </c>
      <c r="I71" s="31">
        <v>10</v>
      </c>
      <c r="J71" s="31">
        <v>0.16266800000000001</v>
      </c>
      <c r="K71" s="31">
        <v>9.3097989999999999</v>
      </c>
      <c r="L71" s="68">
        <v>1.6976990000000001</v>
      </c>
      <c r="M71" s="31">
        <f>(K71-L71)/L71*100</f>
        <v>448.37748034251064</v>
      </c>
      <c r="N71" s="170">
        <f t="shared" si="18"/>
        <v>1.696444675977427</v>
      </c>
    </row>
    <row r="72" spans="1:14">
      <c r="A72" s="223"/>
      <c r="B72" s="199" t="s">
        <v>25</v>
      </c>
      <c r="C72" s="33">
        <v>0</v>
      </c>
      <c r="D72" s="33">
        <v>0</v>
      </c>
      <c r="E72" s="33">
        <v>0</v>
      </c>
      <c r="F72" s="156">
        <v>0</v>
      </c>
      <c r="G72" s="33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170">
        <f t="shared" si="18"/>
        <v>0</v>
      </c>
    </row>
    <row r="73" spans="1:14">
      <c r="A73" s="223"/>
      <c r="B73" s="199" t="s">
        <v>26</v>
      </c>
      <c r="C73" s="31">
        <v>11.112565</v>
      </c>
      <c r="D73" s="31">
        <v>91</v>
      </c>
      <c r="E73" s="31">
        <v>51.738515</v>
      </c>
      <c r="F73" s="156">
        <f>(D73-E73)/E73*100</f>
        <v>75.884445079260587</v>
      </c>
      <c r="G73" s="31">
        <v>1726</v>
      </c>
      <c r="H73" s="31">
        <v>692773.05</v>
      </c>
      <c r="I73" s="31">
        <v>80</v>
      </c>
      <c r="J73" s="31">
        <v>14.944768</v>
      </c>
      <c r="K73" s="31">
        <v>59.776513000000001</v>
      </c>
      <c r="L73" s="68">
        <v>11.770377</v>
      </c>
      <c r="M73" s="31">
        <f t="shared" si="17"/>
        <v>407.85555127078766</v>
      </c>
      <c r="N73" s="170">
        <f t="shared" si="18"/>
        <v>0.77732434973534581</v>
      </c>
    </row>
    <row r="74" spans="1:14">
      <c r="A74" s="223"/>
      <c r="B74" s="199" t="s">
        <v>27</v>
      </c>
      <c r="C74" s="31">
        <v>0</v>
      </c>
      <c r="D74" s="31">
        <v>0</v>
      </c>
      <c r="E74" s="34">
        <v>7.98</v>
      </c>
      <c r="F74" s="156">
        <f>(D74-E74)/E74*100</f>
        <v>-100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170">
        <f t="shared" si="18"/>
        <v>0</v>
      </c>
    </row>
    <row r="75" spans="1:14">
      <c r="A75" s="223"/>
      <c r="B75" s="14" t="s">
        <v>28</v>
      </c>
      <c r="C75" s="34">
        <v>0</v>
      </c>
      <c r="D75" s="207">
        <v>0</v>
      </c>
      <c r="E75" s="34">
        <v>7.98</v>
      </c>
      <c r="F75" s="156">
        <f>(D75-E75)/E75*100</f>
        <v>-100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170">
        <f t="shared" si="18"/>
        <v>0</v>
      </c>
    </row>
    <row r="76" spans="1:14">
      <c r="A76" s="223"/>
      <c r="B76" s="14" t="s">
        <v>29</v>
      </c>
      <c r="C76" s="34">
        <v>0</v>
      </c>
      <c r="D76" s="34">
        <v>0</v>
      </c>
      <c r="E76" s="31">
        <v>2.1697999999999999E-2</v>
      </c>
      <c r="F76" s="156">
        <f>(D76-E76)/E76*100</f>
        <v>-100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170">
        <f t="shared" si="18"/>
        <v>0</v>
      </c>
    </row>
    <row r="77" spans="1:14">
      <c r="A77" s="223"/>
      <c r="B77" s="14" t="s">
        <v>30</v>
      </c>
      <c r="C77" s="31">
        <v>0</v>
      </c>
      <c r="D77" s="31">
        <v>0</v>
      </c>
      <c r="E77" s="31">
        <v>0</v>
      </c>
      <c r="F77" s="156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170">
        <f t="shared" si="18"/>
        <v>0</v>
      </c>
    </row>
    <row r="78" spans="1:14" ht="14.25" thickBot="1">
      <c r="A78" s="224"/>
      <c r="B78" s="15" t="s">
        <v>31</v>
      </c>
      <c r="C78" s="16">
        <f t="shared" ref="C78:K78" si="19">C66+C68+C69+C70+C71+C72+C73+C74</f>
        <v>216.33014799999998</v>
      </c>
      <c r="D78" s="16">
        <f t="shared" si="19"/>
        <v>1002.403455</v>
      </c>
      <c r="E78" s="16">
        <f t="shared" si="19"/>
        <v>481.39187500000003</v>
      </c>
      <c r="F78" s="157">
        <f t="shared" ref="F78:F87" si="20">(D78-E78)/E78*100</f>
        <v>108.23023965662071</v>
      </c>
      <c r="G78" s="16">
        <f t="shared" si="19"/>
        <v>6162</v>
      </c>
      <c r="H78" s="16">
        <f t="shared" si="19"/>
        <v>1509948.290605</v>
      </c>
      <c r="I78" s="16">
        <f t="shared" si="19"/>
        <v>606</v>
      </c>
      <c r="J78" s="16">
        <f t="shared" si="19"/>
        <v>160.41108300000002</v>
      </c>
      <c r="K78" s="16">
        <f t="shared" si="19"/>
        <v>395.96813900000001</v>
      </c>
      <c r="L78" s="16">
        <f>L66+L68+L69+L70+L71+L72+L73+L74</f>
        <v>108.14254099999999</v>
      </c>
      <c r="M78" s="16">
        <f t="shared" si="17"/>
        <v>266.15390699946659</v>
      </c>
      <c r="N78" s="171">
        <f>D78/D339*100</f>
        <v>1.0387982081553042</v>
      </c>
    </row>
    <row r="79" spans="1:14" ht="14.25" thickTop="1">
      <c r="A79" s="220" t="s">
        <v>36</v>
      </c>
      <c r="B79" s="199" t="s">
        <v>19</v>
      </c>
      <c r="C79" s="23">
        <v>170.103995</v>
      </c>
      <c r="D79" s="23">
        <v>1145.565376</v>
      </c>
      <c r="E79" s="11">
        <v>715.70051799999999</v>
      </c>
      <c r="F79" s="156">
        <f t="shared" si="20"/>
        <v>60.062113578070651</v>
      </c>
      <c r="G79" s="23">
        <v>9931</v>
      </c>
      <c r="H79" s="23">
        <v>897885.97904200002</v>
      </c>
      <c r="I79" s="23">
        <v>894</v>
      </c>
      <c r="J79" s="23">
        <v>91.82011</v>
      </c>
      <c r="K79" s="23">
        <v>559.75608699999998</v>
      </c>
      <c r="L79" s="23">
        <v>368.10855900000001</v>
      </c>
      <c r="M79" s="31">
        <f t="shared" si="17"/>
        <v>52.062774231772202</v>
      </c>
      <c r="N79" s="170">
        <f t="shared" ref="N79:N91" si="21">D79/D327*100</f>
        <v>2.2901906472898323</v>
      </c>
    </row>
    <row r="80" spans="1:14">
      <c r="A80" s="209"/>
      <c r="B80" s="199" t="s">
        <v>20</v>
      </c>
      <c r="C80" s="23">
        <v>70.937751000000006</v>
      </c>
      <c r="D80" s="23">
        <v>476.337557</v>
      </c>
      <c r="E80" s="23">
        <v>287.948713</v>
      </c>
      <c r="F80" s="156">
        <f t="shared" si="20"/>
        <v>65.424443831426331</v>
      </c>
      <c r="G80" s="23">
        <v>5398</v>
      </c>
      <c r="H80" s="23">
        <v>107960</v>
      </c>
      <c r="I80" s="23">
        <v>566</v>
      </c>
      <c r="J80" s="23">
        <v>41.960095000000003</v>
      </c>
      <c r="K80" s="23">
        <v>304.03223700000001</v>
      </c>
      <c r="L80" s="23">
        <v>119.031069</v>
      </c>
      <c r="M80" s="31">
        <f t="shared" si="17"/>
        <v>155.42258803035702</v>
      </c>
      <c r="N80" s="170">
        <f t="shared" si="21"/>
        <v>3.0979637640520727</v>
      </c>
    </row>
    <row r="81" spans="1:14">
      <c r="A81" s="209"/>
      <c r="B81" s="199" t="s">
        <v>21</v>
      </c>
      <c r="C81" s="23">
        <v>0.36935299999999999</v>
      </c>
      <c r="D81" s="23">
        <v>5.3999620000000004</v>
      </c>
      <c r="E81" s="23">
        <v>8.7049439999999993</v>
      </c>
      <c r="F81" s="156">
        <f t="shared" si="20"/>
        <v>-37.966723278173866</v>
      </c>
      <c r="G81" s="23">
        <v>16</v>
      </c>
      <c r="H81" s="23">
        <v>71399.600000000006</v>
      </c>
      <c r="I81" s="23">
        <v>0</v>
      </c>
      <c r="J81" s="23">
        <v>0</v>
      </c>
      <c r="K81" s="23">
        <v>0</v>
      </c>
      <c r="L81" s="23">
        <v>2.2120820000000001</v>
      </c>
      <c r="M81" s="31">
        <f t="shared" si="17"/>
        <v>-100</v>
      </c>
      <c r="N81" s="170">
        <f t="shared" si="21"/>
        <v>0.15842603378881714</v>
      </c>
    </row>
    <row r="82" spans="1:14">
      <c r="A82" s="209"/>
      <c r="B82" s="199" t="s">
        <v>22</v>
      </c>
      <c r="C82" s="23">
        <v>0.68293300000000001</v>
      </c>
      <c r="D82" s="23">
        <v>3.0171399999999999</v>
      </c>
      <c r="E82" s="23">
        <v>2.3421850000000002</v>
      </c>
      <c r="F82" s="156">
        <f t="shared" si="20"/>
        <v>28.817322286668208</v>
      </c>
      <c r="G82" s="23">
        <v>421</v>
      </c>
      <c r="H82" s="23">
        <v>24156.46</v>
      </c>
      <c r="I82" s="23">
        <v>0</v>
      </c>
      <c r="J82" s="23">
        <v>0</v>
      </c>
      <c r="K82" s="23">
        <v>0</v>
      </c>
      <c r="L82" s="23">
        <v>0.62509999999999999</v>
      </c>
      <c r="M82" s="31">
        <f t="shared" si="17"/>
        <v>-100</v>
      </c>
      <c r="N82" s="170">
        <f t="shared" si="21"/>
        <v>0.14335853274088339</v>
      </c>
    </row>
    <row r="83" spans="1:14">
      <c r="A83" s="209"/>
      <c r="B83" s="199" t="s">
        <v>23</v>
      </c>
      <c r="C83" s="23">
        <v>5.6414996999999998</v>
      </c>
      <c r="D83" s="23">
        <v>44.800344080000002</v>
      </c>
      <c r="E83" s="23">
        <v>40.122907089999998</v>
      </c>
      <c r="F83" s="156">
        <f t="shared" si="20"/>
        <v>11.657771904483415</v>
      </c>
      <c r="G83" s="23">
        <v>718</v>
      </c>
      <c r="H83" s="23">
        <v>399853.75457723998</v>
      </c>
      <c r="I83" s="23">
        <v>2</v>
      </c>
      <c r="J83" s="23">
        <v>0</v>
      </c>
      <c r="K83" s="23">
        <v>14.581541</v>
      </c>
      <c r="L83" s="23">
        <v>0</v>
      </c>
      <c r="M83" s="31">
        <v>0</v>
      </c>
      <c r="N83" s="170">
        <f t="shared" si="21"/>
        <v>16.006104877015591</v>
      </c>
    </row>
    <row r="84" spans="1:14">
      <c r="A84" s="209"/>
      <c r="B84" s="199" t="s">
        <v>24</v>
      </c>
      <c r="C84" s="23">
        <v>6.9405720000000004</v>
      </c>
      <c r="D84" s="23">
        <v>42.731144</v>
      </c>
      <c r="E84" s="23">
        <v>51.148620000000001</v>
      </c>
      <c r="F84" s="156">
        <f t="shared" si="20"/>
        <v>-16.456897566346854</v>
      </c>
      <c r="G84" s="23">
        <v>219</v>
      </c>
      <c r="H84" s="23">
        <v>91439.250679999997</v>
      </c>
      <c r="I84" s="23">
        <v>12</v>
      </c>
      <c r="J84" s="23">
        <v>7.2370609999999997</v>
      </c>
      <c r="K84" s="23">
        <v>10.487919</v>
      </c>
      <c r="L84" s="23">
        <v>0.263376</v>
      </c>
      <c r="M84" s="31">
        <f>(K84-L84)/L84*100</f>
        <v>3882.1088481866232</v>
      </c>
      <c r="N84" s="170">
        <f t="shared" si="21"/>
        <v>0.72550945190404792</v>
      </c>
    </row>
    <row r="85" spans="1:14">
      <c r="A85" s="209"/>
      <c r="B85" s="199" t="s">
        <v>25</v>
      </c>
      <c r="C85" s="23">
        <v>0</v>
      </c>
      <c r="D85" s="23">
        <v>1.0806659999999999</v>
      </c>
      <c r="E85" s="23">
        <v>4.4652609999999999</v>
      </c>
      <c r="F85" s="156">
        <f t="shared" si="20"/>
        <v>-75.798368785161713</v>
      </c>
      <c r="G85" s="23">
        <v>1</v>
      </c>
      <c r="H85" s="23">
        <v>400.24669999999998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170">
        <f t="shared" si="21"/>
        <v>5.002412574190037E-3</v>
      </c>
    </row>
    <row r="86" spans="1:14">
      <c r="A86" s="209"/>
      <c r="B86" s="199" t="s">
        <v>26</v>
      </c>
      <c r="C86" s="23">
        <v>28.742525000000001</v>
      </c>
      <c r="D86" s="23">
        <v>229.68678600000001</v>
      </c>
      <c r="E86" s="23">
        <v>161.35691499999999</v>
      </c>
      <c r="F86" s="156">
        <f t="shared" si="20"/>
        <v>42.34703607217579</v>
      </c>
      <c r="G86" s="23">
        <v>4515</v>
      </c>
      <c r="H86" s="23">
        <v>2361540.4556439999</v>
      </c>
      <c r="I86" s="23">
        <v>251</v>
      </c>
      <c r="J86" s="23">
        <v>8.5458110000000005</v>
      </c>
      <c r="K86" s="23">
        <v>53.535859000000002</v>
      </c>
      <c r="L86" s="23">
        <v>63.664462</v>
      </c>
      <c r="M86" s="31">
        <f>(K86-L86)/L86*100</f>
        <v>-15.909351436913106</v>
      </c>
      <c r="N86" s="170">
        <f t="shared" si="21"/>
        <v>1.961990456815951</v>
      </c>
    </row>
    <row r="87" spans="1:14">
      <c r="A87" s="209"/>
      <c r="B87" s="199" t="s">
        <v>27</v>
      </c>
      <c r="C87" s="23">
        <v>21.38</v>
      </c>
      <c r="D87" s="23">
        <v>262.31</v>
      </c>
      <c r="E87" s="23">
        <v>0</v>
      </c>
      <c r="F87" s="156">
        <v>0</v>
      </c>
      <c r="G87" s="23">
        <v>64</v>
      </c>
      <c r="H87" s="23">
        <v>863.45</v>
      </c>
      <c r="I87" s="23">
        <v>1</v>
      </c>
      <c r="J87" s="23">
        <v>0</v>
      </c>
      <c r="K87" s="23">
        <v>11.13</v>
      </c>
      <c r="L87" s="23">
        <v>0</v>
      </c>
      <c r="M87" s="31">
        <v>0</v>
      </c>
      <c r="N87" s="170">
        <f t="shared" si="21"/>
        <v>17.6832092638784</v>
      </c>
    </row>
    <row r="88" spans="1:14">
      <c r="A88" s="209"/>
      <c r="B88" s="14" t="s">
        <v>28</v>
      </c>
      <c r="C88" s="23">
        <v>0</v>
      </c>
      <c r="D88" s="23">
        <v>0</v>
      </c>
      <c r="E88" s="23">
        <v>0</v>
      </c>
      <c r="F88" s="156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70">
        <f t="shared" si="21"/>
        <v>0</v>
      </c>
    </row>
    <row r="89" spans="1:14">
      <c r="A89" s="209"/>
      <c r="B89" s="14" t="s">
        <v>29</v>
      </c>
      <c r="C89" s="23">
        <v>0</v>
      </c>
      <c r="D89" s="23">
        <v>0</v>
      </c>
      <c r="E89" s="13">
        <v>0</v>
      </c>
      <c r="F89" s="156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70">
        <f t="shared" si="21"/>
        <v>0</v>
      </c>
    </row>
    <row r="90" spans="1:14">
      <c r="A90" s="209"/>
      <c r="B90" s="14" t="s">
        <v>30</v>
      </c>
      <c r="C90" s="33">
        <v>21.38</v>
      </c>
      <c r="D90" s="33">
        <v>262.31</v>
      </c>
      <c r="E90" s="33">
        <v>0</v>
      </c>
      <c r="F90" s="156">
        <v>0</v>
      </c>
      <c r="G90" s="61">
        <v>64</v>
      </c>
      <c r="H90" s="61">
        <v>863.45</v>
      </c>
      <c r="I90" s="77">
        <v>1</v>
      </c>
      <c r="J90" s="23">
        <v>0</v>
      </c>
      <c r="K90" s="23">
        <v>11.13</v>
      </c>
      <c r="L90" s="13">
        <v>0</v>
      </c>
      <c r="M90" s="31">
        <v>0</v>
      </c>
      <c r="N90" s="170">
        <f t="shared" si="21"/>
        <v>34.789144923653353</v>
      </c>
    </row>
    <row r="91" spans="1:14" ht="14.25" thickBot="1">
      <c r="A91" s="210"/>
      <c r="B91" s="15" t="s">
        <v>31</v>
      </c>
      <c r="C91" s="16">
        <f t="shared" ref="C91:K91" si="22">C79+C81+C82+C83+C84+C85+C86+C87</f>
        <v>233.86087769999997</v>
      </c>
      <c r="D91" s="16">
        <f t="shared" si="22"/>
        <v>1734.59141808</v>
      </c>
      <c r="E91" s="16">
        <f t="shared" si="22"/>
        <v>983.84135008999999</v>
      </c>
      <c r="F91" s="157">
        <f>(D91-E91)/E91*100</f>
        <v>76.30804173064314</v>
      </c>
      <c r="G91" s="16">
        <f t="shared" si="22"/>
        <v>15885</v>
      </c>
      <c r="H91" s="16">
        <f t="shared" si="22"/>
        <v>3847539.1966432398</v>
      </c>
      <c r="I91" s="16">
        <f t="shared" si="22"/>
        <v>1160</v>
      </c>
      <c r="J91" s="16">
        <f t="shared" si="22"/>
        <v>107.602982</v>
      </c>
      <c r="K91" s="16">
        <f t="shared" si="22"/>
        <v>649.49140599999998</v>
      </c>
      <c r="L91" s="16">
        <f>L79+L81+L82+L83+L84+L85+L86+L87</f>
        <v>434.87357900000001</v>
      </c>
      <c r="M91" s="16">
        <f>(K91-L91)/L91*100</f>
        <v>49.351774254374739</v>
      </c>
      <c r="N91" s="171">
        <f t="shared" si="21"/>
        <v>1.7975700781907942</v>
      </c>
    </row>
    <row r="92" spans="1:14" ht="14.25" thickTop="1"/>
    <row r="95" spans="1:14" s="57" customFormat="1" ht="18.75">
      <c r="A95" s="212" t="str">
        <f>A1</f>
        <v>2023年1-6月丹东市财产保险业务统计表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</row>
    <row r="96" spans="1:14" s="57" customFormat="1" ht="14.25" thickBot="1">
      <c r="B96" s="59" t="s">
        <v>0</v>
      </c>
      <c r="C96" s="58"/>
      <c r="D96" s="58"/>
      <c r="F96" s="155"/>
      <c r="G96" s="73" t="str">
        <f>G2</f>
        <v>（2023年6月）</v>
      </c>
      <c r="H96" s="58"/>
      <c r="I96" s="58"/>
      <c r="J96" s="58"/>
      <c r="K96" s="58"/>
      <c r="L96" s="59" t="s">
        <v>1</v>
      </c>
      <c r="N96" s="169"/>
    </row>
    <row r="97" spans="1:14" ht="13.5" customHeight="1">
      <c r="A97" s="208" t="s">
        <v>117</v>
      </c>
      <c r="B97" s="9" t="s">
        <v>3</v>
      </c>
      <c r="C97" s="213" t="s">
        <v>4</v>
      </c>
      <c r="D97" s="213"/>
      <c r="E97" s="213"/>
      <c r="F97" s="214"/>
      <c r="G97" s="213" t="s">
        <v>5</v>
      </c>
      <c r="H97" s="213"/>
      <c r="I97" s="213" t="s">
        <v>6</v>
      </c>
      <c r="J97" s="213"/>
      <c r="K97" s="213"/>
      <c r="L97" s="213"/>
      <c r="M97" s="213"/>
      <c r="N97" s="216" t="s">
        <v>7</v>
      </c>
    </row>
    <row r="98" spans="1:14">
      <c r="A98" s="209"/>
      <c r="B98" s="10" t="s">
        <v>8</v>
      </c>
      <c r="C98" s="215" t="s">
        <v>9</v>
      </c>
      <c r="D98" s="215" t="s">
        <v>10</v>
      </c>
      <c r="E98" s="215" t="s">
        <v>11</v>
      </c>
      <c r="F98" s="197" t="s">
        <v>12</v>
      </c>
      <c r="G98" s="215" t="s">
        <v>13</v>
      </c>
      <c r="H98" s="215" t="s">
        <v>14</v>
      </c>
      <c r="I98" s="199" t="s">
        <v>13</v>
      </c>
      <c r="J98" s="215" t="s">
        <v>15</v>
      </c>
      <c r="K98" s="215"/>
      <c r="L98" s="215"/>
      <c r="M98" s="200" t="s">
        <v>12</v>
      </c>
      <c r="N98" s="217"/>
    </row>
    <row r="99" spans="1:14">
      <c r="A99" s="219"/>
      <c r="B99" s="168" t="s">
        <v>16</v>
      </c>
      <c r="C99" s="215"/>
      <c r="D99" s="215"/>
      <c r="E99" s="215"/>
      <c r="F99" s="198" t="s">
        <v>17</v>
      </c>
      <c r="G99" s="215"/>
      <c r="H99" s="215"/>
      <c r="I99" s="33" t="s">
        <v>18</v>
      </c>
      <c r="J99" s="199" t="s">
        <v>9</v>
      </c>
      <c r="K99" s="199" t="s">
        <v>10</v>
      </c>
      <c r="L99" s="199" t="s">
        <v>11</v>
      </c>
      <c r="M99" s="201" t="s">
        <v>17</v>
      </c>
      <c r="N99" s="196" t="s">
        <v>17</v>
      </c>
    </row>
    <row r="100" spans="1:14" ht="14.25" customHeight="1">
      <c r="A100" s="218" t="s">
        <v>37</v>
      </c>
      <c r="B100" s="199" t="s">
        <v>19</v>
      </c>
      <c r="C100" s="75">
        <v>65.12</v>
      </c>
      <c r="D100" s="75">
        <v>367.07</v>
      </c>
      <c r="E100" s="75">
        <v>478.23</v>
      </c>
      <c r="F100" s="156">
        <f>(D100-E100)/E100*100</f>
        <v>-23.244045752043998</v>
      </c>
      <c r="G100" s="75">
        <v>2798</v>
      </c>
      <c r="H100" s="75">
        <v>247579.05</v>
      </c>
      <c r="I100" s="72">
        <v>430</v>
      </c>
      <c r="J100" s="72">
        <v>89.59</v>
      </c>
      <c r="K100" s="72">
        <v>453.1</v>
      </c>
      <c r="L100" s="72">
        <v>214.72</v>
      </c>
      <c r="M100" s="31">
        <f>(K100-L100)/L100*100</f>
        <v>111.01900149031299</v>
      </c>
      <c r="N100" s="170">
        <f t="shared" ref="N100:N112" si="23">D100/D327*100</f>
        <v>0.73383876513100788</v>
      </c>
    </row>
    <row r="101" spans="1:14" ht="14.25" customHeight="1">
      <c r="A101" s="209"/>
      <c r="B101" s="199" t="s">
        <v>20</v>
      </c>
      <c r="C101" s="75">
        <v>31</v>
      </c>
      <c r="D101" s="75">
        <v>170.36</v>
      </c>
      <c r="E101" s="75">
        <v>200.43</v>
      </c>
      <c r="F101" s="156">
        <f>(D101-E101)/E101*100</f>
        <v>-15.002744100184598</v>
      </c>
      <c r="G101" s="75">
        <v>1533</v>
      </c>
      <c r="H101" s="75">
        <v>30720</v>
      </c>
      <c r="I101" s="72">
        <v>229</v>
      </c>
      <c r="J101" s="72">
        <v>29.32</v>
      </c>
      <c r="K101" s="72">
        <v>193.39</v>
      </c>
      <c r="L101" s="72">
        <v>53.5</v>
      </c>
      <c r="M101" s="31">
        <f>(K101-L101)/L101*100</f>
        <v>261.47663551401865</v>
      </c>
      <c r="N101" s="170">
        <f t="shared" si="23"/>
        <v>1.1079729051134029</v>
      </c>
    </row>
    <row r="102" spans="1:14" ht="14.25" customHeight="1">
      <c r="A102" s="209"/>
      <c r="B102" s="199" t="s">
        <v>21</v>
      </c>
      <c r="C102" s="75">
        <v>1.82</v>
      </c>
      <c r="D102" s="75">
        <v>19.12</v>
      </c>
      <c r="E102" s="75">
        <v>20.58</v>
      </c>
      <c r="F102" s="156">
        <f>(D102-E102)/E102*100</f>
        <v>-7.0942662779397345</v>
      </c>
      <c r="G102" s="75">
        <v>8</v>
      </c>
      <c r="H102" s="75">
        <v>50118.27</v>
      </c>
      <c r="I102" s="72">
        <v>0</v>
      </c>
      <c r="J102" s="72">
        <v>0</v>
      </c>
      <c r="K102" s="72">
        <v>0</v>
      </c>
      <c r="L102" s="72">
        <v>0</v>
      </c>
      <c r="M102" s="31">
        <v>0</v>
      </c>
      <c r="N102" s="170">
        <f t="shared" si="23"/>
        <v>0.56094945965215748</v>
      </c>
    </row>
    <row r="103" spans="1:14" ht="14.25" customHeight="1">
      <c r="A103" s="209"/>
      <c r="B103" s="199" t="s">
        <v>22</v>
      </c>
      <c r="C103" s="72">
        <v>0</v>
      </c>
      <c r="D103" s="72">
        <v>0</v>
      </c>
      <c r="E103" s="75">
        <v>0.02</v>
      </c>
      <c r="F103" s="156">
        <f>(D103-E103)/E103*100</f>
        <v>-100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31">
        <v>0</v>
      </c>
      <c r="N103" s="170">
        <f t="shared" si="23"/>
        <v>0</v>
      </c>
    </row>
    <row r="104" spans="1:14" ht="14.25" customHeight="1">
      <c r="A104" s="209"/>
      <c r="B104" s="199" t="s">
        <v>23</v>
      </c>
      <c r="C104" s="72">
        <v>0</v>
      </c>
      <c r="D104" s="72">
        <v>0</v>
      </c>
      <c r="E104" s="72">
        <v>0</v>
      </c>
      <c r="F104" s="156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31">
        <v>0</v>
      </c>
      <c r="N104" s="170">
        <f t="shared" si="23"/>
        <v>0</v>
      </c>
    </row>
    <row r="105" spans="1:14" ht="14.25" customHeight="1">
      <c r="A105" s="209"/>
      <c r="B105" s="199" t="s">
        <v>24</v>
      </c>
      <c r="C105" s="75">
        <v>3.47</v>
      </c>
      <c r="D105" s="75">
        <v>34.01</v>
      </c>
      <c r="E105" s="75">
        <v>35.71</v>
      </c>
      <c r="F105" s="156">
        <f>(D105-E105)/E105*100</f>
        <v>-4.7605712685522343</v>
      </c>
      <c r="G105" s="75">
        <v>173</v>
      </c>
      <c r="H105" s="75">
        <v>62711.51</v>
      </c>
      <c r="I105" s="72">
        <v>8</v>
      </c>
      <c r="J105" s="72">
        <v>0.2</v>
      </c>
      <c r="K105" s="72">
        <v>3.23</v>
      </c>
      <c r="L105" s="72">
        <v>1.83</v>
      </c>
      <c r="M105" s="31">
        <f>(K105-L105)/L105*100</f>
        <v>76.502732240437155</v>
      </c>
      <c r="N105" s="170">
        <f t="shared" si="23"/>
        <v>0.57743776902524935</v>
      </c>
    </row>
    <row r="106" spans="1:14" ht="14.25" customHeight="1">
      <c r="A106" s="209"/>
      <c r="B106" s="199" t="s">
        <v>25</v>
      </c>
      <c r="C106" s="75">
        <v>19.760000000000002</v>
      </c>
      <c r="D106" s="75">
        <v>19.760000000000002</v>
      </c>
      <c r="E106" s="75">
        <v>19.55</v>
      </c>
      <c r="F106" s="156">
        <f>(D106-E106)/E106*100</f>
        <v>1.0741687979539685</v>
      </c>
      <c r="G106" s="75">
        <v>29</v>
      </c>
      <c r="H106" s="75">
        <v>427.6</v>
      </c>
      <c r="I106" s="72">
        <v>0</v>
      </c>
      <c r="J106" s="72">
        <v>0</v>
      </c>
      <c r="K106" s="72">
        <v>0</v>
      </c>
      <c r="L106" s="72">
        <v>0</v>
      </c>
      <c r="M106" s="31">
        <v>0</v>
      </c>
      <c r="N106" s="170">
        <f t="shared" si="23"/>
        <v>9.146921663677321E-2</v>
      </c>
    </row>
    <row r="107" spans="1:14" ht="14.25" customHeight="1">
      <c r="A107" s="209"/>
      <c r="B107" s="199" t="s">
        <v>26</v>
      </c>
      <c r="C107" s="75">
        <v>6.91</v>
      </c>
      <c r="D107" s="75">
        <v>24.06</v>
      </c>
      <c r="E107" s="75">
        <v>37.049999999999997</v>
      </c>
      <c r="F107" s="156">
        <f>(D107-E107)/E107*100</f>
        <v>-35.060728744939269</v>
      </c>
      <c r="G107" s="75">
        <v>1159</v>
      </c>
      <c r="H107" s="75">
        <v>168557.72</v>
      </c>
      <c r="I107" s="72">
        <v>7</v>
      </c>
      <c r="J107" s="72">
        <v>0</v>
      </c>
      <c r="K107" s="72">
        <v>37.01</v>
      </c>
      <c r="L107" s="72">
        <v>0.13</v>
      </c>
      <c r="M107" s="31">
        <f>(K107-L107)/L107*100</f>
        <v>28369.230769230762</v>
      </c>
      <c r="N107" s="170">
        <f t="shared" si="23"/>
        <v>0.20552114125969692</v>
      </c>
    </row>
    <row r="108" spans="1:14" ht="14.25" customHeight="1">
      <c r="A108" s="209"/>
      <c r="B108" s="199" t="s">
        <v>27</v>
      </c>
      <c r="C108" s="72">
        <v>0</v>
      </c>
      <c r="D108" s="72">
        <v>0</v>
      </c>
      <c r="E108" s="34">
        <v>1.99</v>
      </c>
      <c r="F108" s="156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31">
        <v>0</v>
      </c>
      <c r="N108" s="170">
        <f t="shared" si="23"/>
        <v>0</v>
      </c>
    </row>
    <row r="109" spans="1:14" ht="14.25" customHeight="1">
      <c r="A109" s="209"/>
      <c r="B109" s="14" t="s">
        <v>28</v>
      </c>
      <c r="C109" s="72">
        <v>0</v>
      </c>
      <c r="D109" s="72">
        <v>0</v>
      </c>
      <c r="E109" s="72">
        <v>0</v>
      </c>
      <c r="F109" s="156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31">
        <v>0</v>
      </c>
      <c r="N109" s="170">
        <f t="shared" si="23"/>
        <v>0</v>
      </c>
    </row>
    <row r="110" spans="1:14" ht="14.25" customHeight="1">
      <c r="A110" s="209"/>
      <c r="B110" s="14" t="s">
        <v>29</v>
      </c>
      <c r="C110" s="72">
        <v>0</v>
      </c>
      <c r="D110" s="72">
        <v>0</v>
      </c>
      <c r="E110" s="72">
        <v>0</v>
      </c>
      <c r="F110" s="156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31">
        <v>0</v>
      </c>
      <c r="N110" s="170">
        <f t="shared" si="23"/>
        <v>0</v>
      </c>
    </row>
    <row r="111" spans="1:14" ht="14.25" customHeight="1">
      <c r="A111" s="209"/>
      <c r="B111" s="14" t="s">
        <v>30</v>
      </c>
      <c r="C111" s="72">
        <v>0</v>
      </c>
      <c r="D111" s="72">
        <v>0</v>
      </c>
      <c r="E111" s="34">
        <v>1.99</v>
      </c>
      <c r="F111" s="156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31">
        <v>0</v>
      </c>
      <c r="N111" s="170">
        <f t="shared" si="23"/>
        <v>0</v>
      </c>
    </row>
    <row r="112" spans="1:14" ht="14.25" customHeight="1" thickBot="1">
      <c r="A112" s="210"/>
      <c r="B112" s="15" t="s">
        <v>31</v>
      </c>
      <c r="C112" s="16">
        <f t="shared" ref="C112:L112" si="24">C100+C102+C103+C104+C105+C106+C107+C108</f>
        <v>97.08</v>
      </c>
      <c r="D112" s="16">
        <f t="shared" si="24"/>
        <v>464.02</v>
      </c>
      <c r="E112" s="16">
        <f t="shared" si="24"/>
        <v>593.12999999999988</v>
      </c>
      <c r="F112" s="157">
        <f>(D112-E112)/E112*100</f>
        <v>-21.767572033112458</v>
      </c>
      <c r="G112" s="16">
        <f t="shared" si="24"/>
        <v>4167</v>
      </c>
      <c r="H112" s="16">
        <f t="shared" si="24"/>
        <v>529394.15</v>
      </c>
      <c r="I112" s="16">
        <f t="shared" si="24"/>
        <v>445</v>
      </c>
      <c r="J112" s="16">
        <f t="shared" si="24"/>
        <v>89.79</v>
      </c>
      <c r="K112" s="16">
        <f t="shared" si="24"/>
        <v>493.34000000000003</v>
      </c>
      <c r="L112" s="16">
        <f t="shared" si="24"/>
        <v>216.68</v>
      </c>
      <c r="M112" s="16">
        <f>(K112-L112)/L112*100</f>
        <v>127.6813734539413</v>
      </c>
      <c r="N112" s="171">
        <f t="shared" si="23"/>
        <v>0.4808674013880212</v>
      </c>
    </row>
    <row r="113" spans="1:14" ht="14.25" thickTop="1">
      <c r="A113" s="220" t="s">
        <v>90</v>
      </c>
      <c r="B113" s="18" t="s">
        <v>19</v>
      </c>
      <c r="C113" s="34">
        <v>44.280154000000003</v>
      </c>
      <c r="D113" s="34">
        <v>227.755088</v>
      </c>
      <c r="E113" s="34">
        <v>351.08663200000001</v>
      </c>
      <c r="F113" s="158">
        <f>(D113-E113)/E113*100</f>
        <v>-35.128521783193392</v>
      </c>
      <c r="G113" s="34">
        <v>2219</v>
      </c>
      <c r="H113" s="34">
        <v>217955.24951999998</v>
      </c>
      <c r="I113" s="34">
        <v>589</v>
      </c>
      <c r="J113" s="34">
        <v>60.081290999999993</v>
      </c>
      <c r="K113" s="34">
        <v>280.95877999999999</v>
      </c>
      <c r="L113" s="34">
        <v>65.232316999999995</v>
      </c>
      <c r="M113" s="111">
        <f t="shared" ref="M113:M128" si="25">(K113-L113)/L113*100</f>
        <v>330.70489125811673</v>
      </c>
      <c r="N113" s="172">
        <f>D113/D327*100</f>
        <v>0.45532326948599455</v>
      </c>
    </row>
    <row r="114" spans="1:14">
      <c r="A114" s="209"/>
      <c r="B114" s="199" t="s">
        <v>20</v>
      </c>
      <c r="C114" s="34">
        <v>18.272007000000002</v>
      </c>
      <c r="D114" s="34">
        <v>85.835718</v>
      </c>
      <c r="E114" s="34">
        <v>163.964035</v>
      </c>
      <c r="F114" s="156">
        <f>(D114-E114)/E114*100</f>
        <v>-47.649667196833747</v>
      </c>
      <c r="G114" s="34">
        <v>1007</v>
      </c>
      <c r="H114" s="34">
        <v>20140</v>
      </c>
      <c r="I114" s="34">
        <v>328</v>
      </c>
      <c r="J114" s="34">
        <v>46.600774000000001</v>
      </c>
      <c r="K114" s="34">
        <v>148.95177200000001</v>
      </c>
      <c r="L114" s="34">
        <v>26.402183000000001</v>
      </c>
      <c r="M114" s="31">
        <f t="shared" si="25"/>
        <v>464.16460714631052</v>
      </c>
      <c r="N114" s="170">
        <f>D114/D328*100</f>
        <v>0.55825105561725052</v>
      </c>
    </row>
    <row r="115" spans="1:14">
      <c r="A115" s="209"/>
      <c r="B115" s="199" t="s">
        <v>21</v>
      </c>
      <c r="C115" s="34">
        <v>6.320754</v>
      </c>
      <c r="D115" s="34">
        <v>10.746696999999999</v>
      </c>
      <c r="E115" s="34">
        <v>3.7924530000000001</v>
      </c>
      <c r="F115" s="156">
        <v>0</v>
      </c>
      <c r="G115" s="34">
        <v>10</v>
      </c>
      <c r="H115" s="34">
        <v>7465</v>
      </c>
      <c r="I115" s="34">
        <v>1</v>
      </c>
      <c r="J115" s="34">
        <v>0</v>
      </c>
      <c r="K115" s="34">
        <v>0</v>
      </c>
      <c r="L115" s="34">
        <v>0</v>
      </c>
      <c r="M115" s="31">
        <v>0</v>
      </c>
      <c r="N115" s="170">
        <f t="shared" ref="N115:N124" si="26">D115/D329*100</f>
        <v>0.31529047464411408</v>
      </c>
    </row>
    <row r="116" spans="1:14">
      <c r="A116" s="209"/>
      <c r="B116" s="199" t="s">
        <v>22</v>
      </c>
      <c r="C116" s="34">
        <v>0</v>
      </c>
      <c r="D116" s="34">
        <v>4.3880000000000002E-2</v>
      </c>
      <c r="E116" s="34">
        <v>3.6886000000000002E-2</v>
      </c>
      <c r="F116" s="156">
        <v>0</v>
      </c>
      <c r="G116" s="34">
        <v>35</v>
      </c>
      <c r="H116" s="34">
        <v>331</v>
      </c>
      <c r="I116" s="34">
        <v>0</v>
      </c>
      <c r="J116" s="34">
        <v>0</v>
      </c>
      <c r="K116" s="34">
        <v>0</v>
      </c>
      <c r="L116" s="34">
        <v>0</v>
      </c>
      <c r="M116" s="31">
        <v>0</v>
      </c>
      <c r="N116" s="170">
        <f t="shared" si="26"/>
        <v>2.084945483693154E-3</v>
      </c>
    </row>
    <row r="117" spans="1:14">
      <c r="A117" s="209"/>
      <c r="B117" s="199" t="s">
        <v>23</v>
      </c>
      <c r="C117" s="34">
        <v>0</v>
      </c>
      <c r="D117" s="34">
        <v>0</v>
      </c>
      <c r="E117" s="34">
        <v>0.37735799999999997</v>
      </c>
      <c r="F117" s="156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0.01</v>
      </c>
      <c r="M117" s="31">
        <v>0</v>
      </c>
      <c r="N117" s="170">
        <f t="shared" si="26"/>
        <v>0</v>
      </c>
    </row>
    <row r="118" spans="1:14">
      <c r="A118" s="209"/>
      <c r="B118" s="199" t="s">
        <v>24</v>
      </c>
      <c r="C118" s="34">
        <v>2.9870950000000001</v>
      </c>
      <c r="D118" s="34">
        <v>34.829698</v>
      </c>
      <c r="E118" s="34">
        <v>21.928594</v>
      </c>
      <c r="F118" s="156">
        <f>(D118-E118)/E118*100</f>
        <v>58.832335534143233</v>
      </c>
      <c r="G118" s="34">
        <v>83</v>
      </c>
      <c r="H118" s="34">
        <v>106339.7087</v>
      </c>
      <c r="I118" s="34">
        <v>8</v>
      </c>
      <c r="J118" s="34">
        <v>0</v>
      </c>
      <c r="K118" s="34">
        <v>10.184542</v>
      </c>
      <c r="L118" s="34">
        <v>2.0612539999999999</v>
      </c>
      <c r="M118" s="31">
        <v>0</v>
      </c>
      <c r="N118" s="170">
        <f t="shared" si="26"/>
        <v>0.59135498703155509</v>
      </c>
    </row>
    <row r="119" spans="1:14">
      <c r="A119" s="209"/>
      <c r="B119" s="199" t="s">
        <v>25</v>
      </c>
      <c r="C119" s="34">
        <v>106.88180600000001</v>
      </c>
      <c r="D119" s="34">
        <v>117.78986699999999</v>
      </c>
      <c r="E119" s="34">
        <v>82.659789000000004</v>
      </c>
      <c r="F119" s="156">
        <f>(D119-E119)/E119*100</f>
        <v>42.499597960502875</v>
      </c>
      <c r="G119" s="34">
        <v>46</v>
      </c>
      <c r="H119" s="34">
        <v>3771.0886500000001</v>
      </c>
      <c r="I119" s="34">
        <v>218</v>
      </c>
      <c r="J119" s="34">
        <v>9.9999999999965894E-2</v>
      </c>
      <c r="K119" s="34">
        <v>293.67989999999998</v>
      </c>
      <c r="L119" s="34">
        <v>45.077781999999999</v>
      </c>
      <c r="M119" s="31">
        <v>0</v>
      </c>
      <c r="N119" s="170">
        <f t="shared" si="26"/>
        <v>0.54525034727933708</v>
      </c>
    </row>
    <row r="120" spans="1:14">
      <c r="A120" s="209"/>
      <c r="B120" s="199" t="s">
        <v>26</v>
      </c>
      <c r="C120" s="34">
        <v>5.8601360000000007</v>
      </c>
      <c r="D120" s="34">
        <v>42.814082000000006</v>
      </c>
      <c r="E120" s="34">
        <v>41.686442999999997</v>
      </c>
      <c r="F120" s="156">
        <f>(D120-E120)/E120*100</f>
        <v>2.7050496968523059</v>
      </c>
      <c r="G120" s="34">
        <v>1237</v>
      </c>
      <c r="H120" s="34">
        <v>200793.03</v>
      </c>
      <c r="I120" s="34">
        <v>48</v>
      </c>
      <c r="J120" s="34">
        <v>11.8226</v>
      </c>
      <c r="K120" s="34">
        <v>19.936299999999999</v>
      </c>
      <c r="L120" s="34">
        <v>32.669199999999996</v>
      </c>
      <c r="M120" s="31">
        <v>0</v>
      </c>
      <c r="N120" s="170">
        <f t="shared" si="26"/>
        <v>0.36571899395786567</v>
      </c>
    </row>
    <row r="121" spans="1:14">
      <c r="A121" s="209"/>
      <c r="B121" s="199" t="s">
        <v>27</v>
      </c>
      <c r="C121" s="31">
        <v>0</v>
      </c>
      <c r="D121" s="31">
        <v>1.444566</v>
      </c>
      <c r="E121" s="31">
        <v>16.132134000000001</v>
      </c>
      <c r="F121" s="156">
        <v>0</v>
      </c>
      <c r="G121" s="34">
        <v>1</v>
      </c>
      <c r="H121" s="34">
        <v>1000</v>
      </c>
      <c r="I121" s="34">
        <v>0</v>
      </c>
      <c r="J121" s="34">
        <v>0</v>
      </c>
      <c r="K121" s="34">
        <v>0</v>
      </c>
      <c r="L121" s="34">
        <v>0</v>
      </c>
      <c r="M121" s="31">
        <v>0</v>
      </c>
      <c r="N121" s="170">
        <f t="shared" si="26"/>
        <v>9.738310729092968E-2</v>
      </c>
    </row>
    <row r="122" spans="1:14">
      <c r="A122" s="209"/>
      <c r="B122" s="14" t="s">
        <v>28</v>
      </c>
      <c r="C122" s="34">
        <v>0</v>
      </c>
      <c r="D122" s="34">
        <v>0</v>
      </c>
      <c r="E122" s="34">
        <v>0</v>
      </c>
      <c r="F122" s="156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1">
        <v>0</v>
      </c>
      <c r="N122" s="170">
        <f t="shared" si="26"/>
        <v>0</v>
      </c>
    </row>
    <row r="123" spans="1:14">
      <c r="A123" s="209"/>
      <c r="B123" s="14" t="s">
        <v>29</v>
      </c>
      <c r="C123" s="34">
        <v>0</v>
      </c>
      <c r="D123" s="34">
        <v>1.4150940000000001</v>
      </c>
      <c r="E123" s="34">
        <v>0.45283000000000001</v>
      </c>
      <c r="F123" s="156">
        <v>0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31">
        <v>0</v>
      </c>
      <c r="N123" s="170">
        <f t="shared" si="26"/>
        <v>0.62978979511543975</v>
      </c>
    </row>
    <row r="124" spans="1:14">
      <c r="A124" s="209"/>
      <c r="B124" s="14" t="s">
        <v>30</v>
      </c>
      <c r="C124" s="34">
        <v>0</v>
      </c>
      <c r="D124" s="34">
        <v>2.9472000000000002E-2</v>
      </c>
      <c r="E124" s="34">
        <v>15.679304</v>
      </c>
      <c r="F124" s="156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70">
        <f t="shared" si="26"/>
        <v>3.9087555914372749E-3</v>
      </c>
    </row>
    <row r="125" spans="1:14" ht="14.25" thickBot="1">
      <c r="A125" s="210"/>
      <c r="B125" s="15" t="s">
        <v>31</v>
      </c>
      <c r="C125" s="16">
        <f t="shared" ref="C125:L125" si="27">C113+C115+C116+C117+C118+C119+C120+C121</f>
        <v>166.32994500000001</v>
      </c>
      <c r="D125" s="16">
        <f t="shared" si="27"/>
        <v>435.42387799999995</v>
      </c>
      <c r="E125" s="16">
        <f t="shared" si="27"/>
        <v>517.700289</v>
      </c>
      <c r="F125" s="157">
        <f t="shared" ref="F125:F131" si="28">(D125-E125)/E125*100</f>
        <v>-15.892672410696695</v>
      </c>
      <c r="G125" s="16">
        <f t="shared" si="27"/>
        <v>3631</v>
      </c>
      <c r="H125" s="16">
        <f t="shared" si="27"/>
        <v>537655.07686999999</v>
      </c>
      <c r="I125" s="16">
        <f t="shared" si="27"/>
        <v>864</v>
      </c>
      <c r="J125" s="16">
        <f t="shared" si="27"/>
        <v>72.003890999999953</v>
      </c>
      <c r="K125" s="16">
        <f t="shared" si="27"/>
        <v>604.75952199999995</v>
      </c>
      <c r="L125" s="16">
        <f t="shared" si="27"/>
        <v>145.05055300000001</v>
      </c>
      <c r="M125" s="16">
        <f t="shared" si="25"/>
        <v>316.93017330309652</v>
      </c>
      <c r="N125" s="171">
        <f>D125/D339*100</f>
        <v>0.45123302598197224</v>
      </c>
    </row>
    <row r="126" spans="1:14" ht="14.25" thickTop="1">
      <c r="A126" s="220" t="s">
        <v>38</v>
      </c>
      <c r="B126" s="199" t="s">
        <v>19</v>
      </c>
      <c r="C126" s="71">
        <v>213.59297600000002</v>
      </c>
      <c r="D126" s="76">
        <v>1247.3180649999999</v>
      </c>
      <c r="E126" s="76">
        <v>1388.3577299999999</v>
      </c>
      <c r="F126" s="156">
        <f t="shared" si="28"/>
        <v>-10.158740931993083</v>
      </c>
      <c r="G126" s="78">
        <v>10006</v>
      </c>
      <c r="H126" s="78">
        <v>1155281.228561</v>
      </c>
      <c r="I126" s="78">
        <v>1737</v>
      </c>
      <c r="J126" s="78">
        <v>160.030022</v>
      </c>
      <c r="K126" s="78">
        <v>987.81190599999991</v>
      </c>
      <c r="L126" s="78">
        <v>463.24750899999998</v>
      </c>
      <c r="M126" s="31">
        <f t="shared" si="25"/>
        <v>113.23631251301556</v>
      </c>
      <c r="N126" s="170">
        <f t="shared" ref="N126:N138" si="29">D126/D327*100</f>
        <v>2.4936125222578749</v>
      </c>
    </row>
    <row r="127" spans="1:14">
      <c r="A127" s="209"/>
      <c r="B127" s="199" t="s">
        <v>20</v>
      </c>
      <c r="C127" s="72">
        <v>72.509856999999997</v>
      </c>
      <c r="D127" s="78">
        <v>401.70777399999997</v>
      </c>
      <c r="E127" s="78">
        <v>443.82885499999998</v>
      </c>
      <c r="F127" s="156">
        <f t="shared" si="28"/>
        <v>-9.4903881362107487</v>
      </c>
      <c r="G127" s="78">
        <v>4927</v>
      </c>
      <c r="H127" s="78">
        <v>98280</v>
      </c>
      <c r="I127" s="78">
        <v>803</v>
      </c>
      <c r="J127" s="78">
        <v>56.992468000000002</v>
      </c>
      <c r="K127" s="78">
        <v>290.82529199999999</v>
      </c>
      <c r="L127" s="78">
        <v>164.15584899999999</v>
      </c>
      <c r="M127" s="31">
        <f t="shared" si="25"/>
        <v>77.164136259317814</v>
      </c>
      <c r="N127" s="170">
        <f t="shared" si="29"/>
        <v>2.6125929171484987</v>
      </c>
    </row>
    <row r="128" spans="1:14">
      <c r="A128" s="209"/>
      <c r="B128" s="199" t="s">
        <v>21</v>
      </c>
      <c r="C128" s="72">
        <v>9.8216920000000005</v>
      </c>
      <c r="D128" s="78">
        <v>13.202940000000002</v>
      </c>
      <c r="E128" s="78">
        <v>3.4825059999999999</v>
      </c>
      <c r="F128" s="156">
        <f t="shared" si="28"/>
        <v>279.12181630124974</v>
      </c>
      <c r="G128" s="78">
        <v>50</v>
      </c>
      <c r="H128" s="78">
        <v>15533.459000000001</v>
      </c>
      <c r="I128" s="78">
        <v>1</v>
      </c>
      <c r="J128" s="78">
        <v>0</v>
      </c>
      <c r="K128" s="78">
        <v>0.3</v>
      </c>
      <c r="L128" s="78">
        <v>0.54549999999999998</v>
      </c>
      <c r="M128" s="31">
        <f t="shared" si="25"/>
        <v>-45.004582951420716</v>
      </c>
      <c r="N128" s="170">
        <f t="shared" si="29"/>
        <v>0.38735261813911387</v>
      </c>
    </row>
    <row r="129" spans="1:14">
      <c r="A129" s="209"/>
      <c r="B129" s="199" t="s">
        <v>22</v>
      </c>
      <c r="C129" s="72">
        <v>4.3059339999999997</v>
      </c>
      <c r="D129" s="78">
        <v>52.125259</v>
      </c>
      <c r="E129" s="78">
        <v>7.0495219999999996</v>
      </c>
      <c r="F129" s="156">
        <f t="shared" si="28"/>
        <v>639.4155093068722</v>
      </c>
      <c r="G129" s="78">
        <v>2368</v>
      </c>
      <c r="H129" s="78">
        <v>804233.82</v>
      </c>
      <c r="I129" s="78">
        <v>27</v>
      </c>
      <c r="J129" s="78">
        <v>10.284931000000002</v>
      </c>
      <c r="K129" s="78">
        <v>13.475668000000001</v>
      </c>
      <c r="L129" s="78">
        <v>0.64</v>
      </c>
      <c r="M129" s="31">
        <v>0</v>
      </c>
      <c r="N129" s="170">
        <f t="shared" si="29"/>
        <v>2.4767165756241099</v>
      </c>
    </row>
    <row r="130" spans="1:14">
      <c r="A130" s="209"/>
      <c r="B130" s="199" t="s">
        <v>23</v>
      </c>
      <c r="C130" s="72">
        <v>0</v>
      </c>
      <c r="D130" s="78">
        <v>1.1132E-2</v>
      </c>
      <c r="E130" s="78">
        <v>0.61782599999999999</v>
      </c>
      <c r="F130" s="156">
        <f t="shared" si="28"/>
        <v>-98.198198198198199</v>
      </c>
      <c r="G130" s="78">
        <v>2</v>
      </c>
      <c r="H130" s="78">
        <v>0.6</v>
      </c>
      <c r="I130" s="78">
        <v>0</v>
      </c>
      <c r="J130" s="78">
        <v>0</v>
      </c>
      <c r="K130" s="78">
        <v>0</v>
      </c>
      <c r="L130" s="31">
        <v>0</v>
      </c>
      <c r="M130" s="31">
        <v>0</v>
      </c>
      <c r="N130" s="170">
        <f t="shared" si="29"/>
        <v>3.977200692315253E-3</v>
      </c>
    </row>
    <row r="131" spans="1:14">
      <c r="A131" s="209"/>
      <c r="B131" s="199" t="s">
        <v>24</v>
      </c>
      <c r="C131" s="72">
        <v>45.43598999999999</v>
      </c>
      <c r="D131" s="78">
        <v>276.32771000000002</v>
      </c>
      <c r="E131" s="78">
        <v>216.974569</v>
      </c>
      <c r="F131" s="156">
        <f t="shared" si="28"/>
        <v>27.354883696070399</v>
      </c>
      <c r="G131" s="78">
        <v>2792</v>
      </c>
      <c r="H131" s="78">
        <v>68157.22</v>
      </c>
      <c r="I131" s="78">
        <v>61</v>
      </c>
      <c r="J131" s="78">
        <v>33.895065000000002</v>
      </c>
      <c r="K131" s="78">
        <v>86.134851749999996</v>
      </c>
      <c r="L131" s="78">
        <v>19.491612849999999</v>
      </c>
      <c r="M131" s="31">
        <f>(K131-L131)/L131*100</f>
        <v>341.9072573052876</v>
      </c>
      <c r="N131" s="170">
        <f t="shared" si="29"/>
        <v>4.6916217695459004</v>
      </c>
    </row>
    <row r="132" spans="1:14">
      <c r="A132" s="209"/>
      <c r="B132" s="199" t="s">
        <v>25</v>
      </c>
      <c r="C132" s="74">
        <v>0</v>
      </c>
      <c r="D132" s="79">
        <v>0</v>
      </c>
      <c r="E132" s="79">
        <v>0</v>
      </c>
      <c r="F132" s="156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170">
        <f t="shared" si="29"/>
        <v>0</v>
      </c>
    </row>
    <row r="133" spans="1:14">
      <c r="A133" s="209"/>
      <c r="B133" s="199" t="s">
        <v>26</v>
      </c>
      <c r="C133" s="72">
        <v>17.976932999999999</v>
      </c>
      <c r="D133" s="78">
        <v>152.868201</v>
      </c>
      <c r="E133" s="78">
        <v>147.951774</v>
      </c>
      <c r="F133" s="156">
        <f>(D133-E133)/E133*100</f>
        <v>3.322992936874146</v>
      </c>
      <c r="G133" s="78">
        <v>4088</v>
      </c>
      <c r="H133" s="78">
        <v>477898.11</v>
      </c>
      <c r="I133" s="78">
        <v>273</v>
      </c>
      <c r="J133" s="78">
        <v>7.0230759999999997</v>
      </c>
      <c r="K133" s="78">
        <v>49.177485999999995</v>
      </c>
      <c r="L133" s="78">
        <v>48.836683999999998</v>
      </c>
      <c r="M133" s="31">
        <f>(K133-L133)/L133*100</f>
        <v>0.69784017276847976</v>
      </c>
      <c r="N133" s="170">
        <f t="shared" si="29"/>
        <v>1.3058041201927157</v>
      </c>
    </row>
    <row r="134" spans="1:14">
      <c r="A134" s="209"/>
      <c r="B134" s="199" t="s">
        <v>27</v>
      </c>
      <c r="C134" s="75">
        <v>0</v>
      </c>
      <c r="D134" s="78">
        <v>12.919985000000002</v>
      </c>
      <c r="E134" s="78">
        <v>19.017302999999998</v>
      </c>
      <c r="F134" s="156">
        <f>(D134-E134)/E134*100</f>
        <v>-32.061949057655532</v>
      </c>
      <c r="G134" s="78">
        <v>16</v>
      </c>
      <c r="H134" s="78">
        <v>508.77838200000008</v>
      </c>
      <c r="I134" s="78">
        <v>0</v>
      </c>
      <c r="J134" s="78">
        <v>0</v>
      </c>
      <c r="K134" s="78">
        <v>0</v>
      </c>
      <c r="L134" s="78">
        <v>83.785982000000004</v>
      </c>
      <c r="M134" s="31">
        <v>0</v>
      </c>
      <c r="N134" s="170">
        <f t="shared" si="29"/>
        <v>0.87098013206194957</v>
      </c>
    </row>
    <row r="135" spans="1:14">
      <c r="A135" s="209"/>
      <c r="B135" s="14" t="s">
        <v>28</v>
      </c>
      <c r="C135" s="75">
        <v>0</v>
      </c>
      <c r="D135" s="80">
        <v>0</v>
      </c>
      <c r="E135" s="80">
        <v>0</v>
      </c>
      <c r="F135" s="156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170">
        <f t="shared" si="29"/>
        <v>0</v>
      </c>
    </row>
    <row r="136" spans="1:14">
      <c r="A136" s="209"/>
      <c r="B136" s="14" t="s">
        <v>29</v>
      </c>
      <c r="C136" s="75">
        <v>0</v>
      </c>
      <c r="D136" s="75">
        <v>0</v>
      </c>
      <c r="E136" s="75">
        <v>0</v>
      </c>
      <c r="F136" s="156">
        <v>0</v>
      </c>
      <c r="G136" s="80">
        <v>0</v>
      </c>
      <c r="H136" s="80">
        <v>0</v>
      </c>
      <c r="I136" s="75">
        <v>0</v>
      </c>
      <c r="J136" s="75">
        <v>0</v>
      </c>
      <c r="K136" s="75">
        <v>0</v>
      </c>
      <c r="L136" s="75">
        <v>8.7859820000000006</v>
      </c>
      <c r="M136" s="31">
        <v>0</v>
      </c>
      <c r="N136" s="170">
        <f t="shared" si="29"/>
        <v>0</v>
      </c>
    </row>
    <row r="137" spans="1:14">
      <c r="A137" s="209"/>
      <c r="B137" s="14" t="s">
        <v>30</v>
      </c>
      <c r="C137" s="75">
        <v>0</v>
      </c>
      <c r="D137" s="81">
        <v>12.919985000000002</v>
      </c>
      <c r="E137" s="81">
        <v>19.017302999999998</v>
      </c>
      <c r="F137" s="156">
        <v>0</v>
      </c>
      <c r="G137" s="81">
        <v>16</v>
      </c>
      <c r="H137" s="81">
        <v>508.77838200000008</v>
      </c>
      <c r="I137" s="75">
        <v>0</v>
      </c>
      <c r="J137" s="75">
        <v>0</v>
      </c>
      <c r="K137" s="75">
        <v>0</v>
      </c>
      <c r="L137" s="80">
        <v>75</v>
      </c>
      <c r="M137" s="31">
        <v>0</v>
      </c>
      <c r="N137" s="170">
        <f t="shared" si="29"/>
        <v>1.7135268597324826</v>
      </c>
    </row>
    <row r="138" spans="1:14" ht="14.25" thickBot="1">
      <c r="A138" s="210"/>
      <c r="B138" s="15" t="s">
        <v>31</v>
      </c>
      <c r="C138" s="16">
        <f t="shared" ref="C138:L138" si="30">C126+C128+C129+C130+C131+C132+C133+C134</f>
        <v>291.13352500000002</v>
      </c>
      <c r="D138" s="16">
        <f t="shared" si="30"/>
        <v>1754.7732919999999</v>
      </c>
      <c r="E138" s="16">
        <f t="shared" si="30"/>
        <v>1783.4512300000001</v>
      </c>
      <c r="F138" s="157">
        <f>(D138-E138)/E138*100</f>
        <v>-1.6080023674098598</v>
      </c>
      <c r="G138" s="16">
        <f t="shared" si="30"/>
        <v>19322</v>
      </c>
      <c r="H138" s="16">
        <f t="shared" si="30"/>
        <v>2521613.2159430003</v>
      </c>
      <c r="I138" s="16">
        <f t="shared" si="30"/>
        <v>2099</v>
      </c>
      <c r="J138" s="16">
        <f t="shared" si="30"/>
        <v>211.23309399999999</v>
      </c>
      <c r="K138" s="16">
        <f t="shared" si="30"/>
        <v>1136.89991175</v>
      </c>
      <c r="L138" s="16">
        <f t="shared" si="30"/>
        <v>616.54728784999998</v>
      </c>
      <c r="M138" s="16">
        <f>(K138-L138)/L138*100</f>
        <v>84.397844926794463</v>
      </c>
      <c r="N138" s="171">
        <f t="shared" si="29"/>
        <v>1.8184847052910291</v>
      </c>
    </row>
    <row r="139" spans="1:14" ht="14.25" thickTop="1"/>
    <row r="142" spans="1:14" s="57" customFormat="1" ht="18.75">
      <c r="A142" s="212" t="str">
        <f>A1</f>
        <v>2023年1-6月丹东市财产保险业务统计表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</row>
    <row r="143" spans="1:14" s="57" customFormat="1" ht="14.25" thickBot="1">
      <c r="B143" s="59" t="s">
        <v>0</v>
      </c>
      <c r="C143" s="58"/>
      <c r="D143" s="58"/>
      <c r="F143" s="155"/>
      <c r="G143" s="73" t="str">
        <f>G2</f>
        <v>（2023年6月）</v>
      </c>
      <c r="H143" s="58"/>
      <c r="I143" s="58"/>
      <c r="J143" s="58"/>
      <c r="K143" s="58"/>
      <c r="L143" s="59" t="s">
        <v>1</v>
      </c>
      <c r="N143" s="169"/>
    </row>
    <row r="144" spans="1:14" ht="13.5" customHeight="1">
      <c r="A144" s="208" t="s">
        <v>116</v>
      </c>
      <c r="B144" s="166" t="s">
        <v>3</v>
      </c>
      <c r="C144" s="213" t="s">
        <v>4</v>
      </c>
      <c r="D144" s="213"/>
      <c r="E144" s="213"/>
      <c r="F144" s="214"/>
      <c r="G144" s="213" t="s">
        <v>5</v>
      </c>
      <c r="H144" s="213"/>
      <c r="I144" s="213" t="s">
        <v>6</v>
      </c>
      <c r="J144" s="213"/>
      <c r="K144" s="213"/>
      <c r="L144" s="213"/>
      <c r="M144" s="213"/>
      <c r="N144" s="216" t="s">
        <v>7</v>
      </c>
    </row>
    <row r="145" spans="1:14">
      <c r="A145" s="209"/>
      <c r="B145" s="58" t="s">
        <v>8</v>
      </c>
      <c r="C145" s="215" t="s">
        <v>9</v>
      </c>
      <c r="D145" s="215" t="s">
        <v>10</v>
      </c>
      <c r="E145" s="215" t="s">
        <v>11</v>
      </c>
      <c r="F145" s="197" t="s">
        <v>12</v>
      </c>
      <c r="G145" s="215" t="s">
        <v>13</v>
      </c>
      <c r="H145" s="215" t="s">
        <v>14</v>
      </c>
      <c r="I145" s="199" t="s">
        <v>13</v>
      </c>
      <c r="J145" s="215" t="s">
        <v>15</v>
      </c>
      <c r="K145" s="215"/>
      <c r="L145" s="215"/>
      <c r="M145" s="200" t="s">
        <v>12</v>
      </c>
      <c r="N145" s="217"/>
    </row>
    <row r="146" spans="1:14">
      <c r="A146" s="219"/>
      <c r="B146" s="167" t="s">
        <v>16</v>
      </c>
      <c r="C146" s="215"/>
      <c r="D146" s="215"/>
      <c r="E146" s="215"/>
      <c r="F146" s="198" t="s">
        <v>17</v>
      </c>
      <c r="G146" s="215"/>
      <c r="H146" s="215"/>
      <c r="I146" s="33" t="s">
        <v>18</v>
      </c>
      <c r="J146" s="199" t="s">
        <v>9</v>
      </c>
      <c r="K146" s="199" t="s">
        <v>10</v>
      </c>
      <c r="L146" s="199" t="s">
        <v>11</v>
      </c>
      <c r="M146" s="201" t="s">
        <v>17</v>
      </c>
      <c r="N146" s="196" t="s">
        <v>17</v>
      </c>
    </row>
    <row r="147" spans="1:14" ht="12.75" customHeight="1">
      <c r="A147" s="218" t="s">
        <v>39</v>
      </c>
      <c r="B147" s="199" t="s">
        <v>19</v>
      </c>
      <c r="C147" s="23">
        <v>0</v>
      </c>
      <c r="D147" s="125">
        <v>0</v>
      </c>
      <c r="E147" s="125">
        <v>0</v>
      </c>
      <c r="F147" s="12">
        <v>0</v>
      </c>
      <c r="G147" s="20">
        <v>0</v>
      </c>
      <c r="H147" s="20">
        <v>0</v>
      </c>
      <c r="I147" s="20">
        <v>10</v>
      </c>
      <c r="J147" s="23">
        <v>31.884</v>
      </c>
      <c r="K147" s="23">
        <v>32.157499999999999</v>
      </c>
      <c r="L147" s="23">
        <v>37.807299999999998</v>
      </c>
      <c r="M147" s="31">
        <f>(K147-L147)/L147*100</f>
        <v>-14.943674898762934</v>
      </c>
      <c r="N147" s="170">
        <f>D147/D327*100</f>
        <v>0</v>
      </c>
    </row>
    <row r="148" spans="1:14" ht="12.75" customHeight="1">
      <c r="A148" s="209"/>
      <c r="B148" s="199" t="s">
        <v>20</v>
      </c>
      <c r="C148" s="126">
        <v>0</v>
      </c>
      <c r="D148" s="126">
        <v>0</v>
      </c>
      <c r="E148" s="205">
        <v>0</v>
      </c>
      <c r="F148" s="12">
        <v>0</v>
      </c>
      <c r="G148" s="20">
        <v>0</v>
      </c>
      <c r="H148" s="20">
        <v>0</v>
      </c>
      <c r="I148" s="20">
        <v>0</v>
      </c>
      <c r="J148" s="126">
        <v>0</v>
      </c>
      <c r="K148" s="126">
        <v>0</v>
      </c>
      <c r="L148" s="126">
        <v>0</v>
      </c>
      <c r="M148" s="31">
        <v>0</v>
      </c>
      <c r="N148" s="170">
        <f>D148/D328*100</f>
        <v>0</v>
      </c>
    </row>
    <row r="149" spans="1:14" ht="12.75" customHeight="1">
      <c r="A149" s="209"/>
      <c r="B149" s="199" t="s">
        <v>21</v>
      </c>
      <c r="C149" s="23">
        <v>1.8625</v>
      </c>
      <c r="D149" s="23">
        <v>18.035499999999999</v>
      </c>
      <c r="E149" s="23">
        <v>2.7488999999999999</v>
      </c>
      <c r="F149" s="12">
        <f>(D149-E149)/E149*100</f>
        <v>556.09880315762666</v>
      </c>
      <c r="G149" s="30">
        <v>9</v>
      </c>
      <c r="H149" s="30">
        <v>79187.3</v>
      </c>
      <c r="I149" s="20">
        <v>5</v>
      </c>
      <c r="J149" s="23">
        <v>3.3999999999999998E-3</v>
      </c>
      <c r="K149" s="23">
        <v>0.92810000000000004</v>
      </c>
      <c r="L149" s="23">
        <v>0.1527</v>
      </c>
      <c r="M149" s="31">
        <f>(K149-L149)/L149*100</f>
        <v>507.79305828421747</v>
      </c>
      <c r="N149" s="170">
        <f>D149/D329*100</f>
        <v>0.52913200729897936</v>
      </c>
    </row>
    <row r="150" spans="1:14" ht="12.75" customHeight="1">
      <c r="A150" s="209"/>
      <c r="B150" s="199" t="s">
        <v>22</v>
      </c>
      <c r="C150" s="23">
        <v>0</v>
      </c>
      <c r="D150" s="23">
        <v>6.4199999999999993E-2</v>
      </c>
      <c r="E150" s="23">
        <v>0.2833</v>
      </c>
      <c r="F150" s="12">
        <f>(D150-E150)/E150*100</f>
        <v>-77.338510412989763</v>
      </c>
      <c r="G150" s="30">
        <v>5</v>
      </c>
      <c r="H150" s="30">
        <v>3401.71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70">
        <f>D150/D330*100</f>
        <v>3.0504443950114053E-3</v>
      </c>
    </row>
    <row r="151" spans="1:14" ht="12.75" customHeight="1">
      <c r="A151" s="209"/>
      <c r="B151" s="199" t="s">
        <v>23</v>
      </c>
      <c r="C151" s="127">
        <v>7.2092000000000001</v>
      </c>
      <c r="D151" s="127">
        <v>51.075099999999999</v>
      </c>
      <c r="E151" s="127">
        <v>0.35959999999999998</v>
      </c>
      <c r="F151" s="12">
        <v>0</v>
      </c>
      <c r="G151" s="30">
        <v>333</v>
      </c>
      <c r="H151" s="30">
        <v>454251.33549999999</v>
      </c>
      <c r="I151" s="20">
        <v>5</v>
      </c>
      <c r="J151" s="20">
        <v>0</v>
      </c>
      <c r="K151" s="20">
        <v>0</v>
      </c>
      <c r="L151" s="20">
        <v>1.4800000000000001E-2</v>
      </c>
      <c r="M151" s="31">
        <v>0</v>
      </c>
      <c r="N151" s="170">
        <f t="shared" ref="N151:N158" si="31">D151/D331*100</f>
        <v>18.247926974494323</v>
      </c>
    </row>
    <row r="152" spans="1:14" ht="12.75" customHeight="1">
      <c r="A152" s="209"/>
      <c r="B152" s="199" t="s">
        <v>24</v>
      </c>
      <c r="C152" s="23">
        <v>0.14460000000000001</v>
      </c>
      <c r="D152" s="23">
        <v>47.427100000000003</v>
      </c>
      <c r="E152" s="23">
        <v>3.6284000000000001</v>
      </c>
      <c r="F152" s="12">
        <f>(D152-E152)/E152*100</f>
        <v>1207.107816117297</v>
      </c>
      <c r="G152" s="30">
        <v>170</v>
      </c>
      <c r="H152" s="30">
        <v>305663.05570000003</v>
      </c>
      <c r="I152" s="20">
        <v>3</v>
      </c>
      <c r="J152" s="23">
        <v>0.2177</v>
      </c>
      <c r="K152" s="23">
        <v>0.3805</v>
      </c>
      <c r="L152" s="23">
        <v>8.1600000000000006E-2</v>
      </c>
      <c r="M152" s="31">
        <f>(K152-L152)/L152*100</f>
        <v>366.29901960784309</v>
      </c>
      <c r="N152" s="170">
        <f t="shared" si="31"/>
        <v>0.80523960056857991</v>
      </c>
    </row>
    <row r="153" spans="1:14" ht="12.75" customHeight="1">
      <c r="A153" s="209"/>
      <c r="B153" s="199" t="s">
        <v>25</v>
      </c>
      <c r="C153" s="20">
        <v>0</v>
      </c>
      <c r="D153" s="20">
        <v>0</v>
      </c>
      <c r="E153" s="20">
        <v>0</v>
      </c>
      <c r="F153" s="12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170">
        <f t="shared" si="31"/>
        <v>0</v>
      </c>
    </row>
    <row r="154" spans="1:14" ht="12.75" customHeight="1">
      <c r="A154" s="209"/>
      <c r="B154" s="199" t="s">
        <v>26</v>
      </c>
      <c r="C154" s="128">
        <v>2.3414000000000001</v>
      </c>
      <c r="D154" s="128">
        <v>22.920400000000001</v>
      </c>
      <c r="E154" s="128">
        <v>14.0443</v>
      </c>
      <c r="F154" s="12">
        <f>(D154-E154)/E154*100</f>
        <v>63.200729121422938</v>
      </c>
      <c r="G154" s="30">
        <v>11</v>
      </c>
      <c r="H154" s="30">
        <v>132130.70000000001</v>
      </c>
      <c r="I154" s="20">
        <v>31</v>
      </c>
      <c r="J154" s="23">
        <v>0</v>
      </c>
      <c r="K154" s="23">
        <v>2.2040999999999999</v>
      </c>
      <c r="L154" s="23">
        <v>3.5804999999999998</v>
      </c>
      <c r="M154" s="31">
        <f>(K154-L154)/L154*100</f>
        <v>-38.441558441558435</v>
      </c>
      <c r="N154" s="170">
        <f t="shared" si="31"/>
        <v>0.19578664863378042</v>
      </c>
    </row>
    <row r="155" spans="1:14" ht="12.75" customHeight="1">
      <c r="A155" s="209"/>
      <c r="B155" s="199" t="s">
        <v>27</v>
      </c>
      <c r="C155" s="34">
        <v>3.7513999999999998</v>
      </c>
      <c r="D155" s="34">
        <v>7.77</v>
      </c>
      <c r="E155" s="34">
        <v>4.1642999999999999</v>
      </c>
      <c r="F155" s="12">
        <f>(D155-E155)/E155*100</f>
        <v>86.585980837115471</v>
      </c>
      <c r="G155" s="129">
        <v>4</v>
      </c>
      <c r="H155" s="129">
        <v>274.54070000000002</v>
      </c>
      <c r="I155" s="20">
        <v>0</v>
      </c>
      <c r="J155" s="23">
        <v>0</v>
      </c>
      <c r="K155" s="23">
        <v>0</v>
      </c>
      <c r="L155" s="23">
        <v>0</v>
      </c>
      <c r="M155" s="20">
        <v>0</v>
      </c>
      <c r="N155" s="170">
        <f t="shared" si="31"/>
        <v>0.5238021271790444</v>
      </c>
    </row>
    <row r="156" spans="1:14" ht="12.75" customHeight="1">
      <c r="A156" s="209"/>
      <c r="B156" s="14" t="s">
        <v>28</v>
      </c>
      <c r="C156" s="20">
        <v>0</v>
      </c>
      <c r="D156" s="20">
        <v>0</v>
      </c>
      <c r="E156" s="20">
        <v>0</v>
      </c>
      <c r="F156" s="12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170">
        <f t="shared" si="31"/>
        <v>0</v>
      </c>
    </row>
    <row r="157" spans="1:14" ht="12.75" customHeight="1">
      <c r="A157" s="209"/>
      <c r="B157" s="14" t="s">
        <v>29</v>
      </c>
      <c r="C157" s="30">
        <v>0</v>
      </c>
      <c r="D157" s="128">
        <v>0</v>
      </c>
      <c r="E157" s="30">
        <v>0</v>
      </c>
      <c r="F157" s="12">
        <v>0</v>
      </c>
      <c r="G157" s="20">
        <v>0</v>
      </c>
      <c r="H157" s="20">
        <v>0</v>
      </c>
      <c r="I157" s="20">
        <v>0</v>
      </c>
      <c r="J157" s="31">
        <v>0</v>
      </c>
      <c r="K157" s="31">
        <v>0</v>
      </c>
      <c r="L157" s="31">
        <v>0</v>
      </c>
      <c r="M157" s="20">
        <v>0</v>
      </c>
      <c r="N157" s="170">
        <f t="shared" si="31"/>
        <v>0</v>
      </c>
    </row>
    <row r="158" spans="1:14" ht="12.75" customHeight="1">
      <c r="A158" s="209"/>
      <c r="B158" s="14" t="s">
        <v>30</v>
      </c>
      <c r="C158" s="34">
        <v>3.7513999999999998</v>
      </c>
      <c r="D158" s="34">
        <v>7.77</v>
      </c>
      <c r="E158" s="34">
        <v>4.1642999999999999</v>
      </c>
      <c r="F158" s="12">
        <v>0</v>
      </c>
      <c r="G158" s="129">
        <v>4</v>
      </c>
      <c r="H158" s="129">
        <v>274.54070000000002</v>
      </c>
      <c r="I158" s="129">
        <v>0</v>
      </c>
      <c r="J158" s="129">
        <v>0</v>
      </c>
      <c r="K158" s="129">
        <v>0</v>
      </c>
      <c r="L158" s="129">
        <v>0</v>
      </c>
      <c r="M158" s="20">
        <v>0</v>
      </c>
      <c r="N158" s="170">
        <f t="shared" si="31"/>
        <v>1.0305045787685811</v>
      </c>
    </row>
    <row r="159" spans="1:14" ht="12.75" customHeight="1" thickBot="1">
      <c r="A159" s="210"/>
      <c r="B159" s="15" t="s">
        <v>31</v>
      </c>
      <c r="C159" s="16">
        <f t="shared" ref="C159:L159" si="32">C147+C149+C150+C151+C152+C153+C154+C155</f>
        <v>15.309100000000001</v>
      </c>
      <c r="D159" s="16">
        <f t="shared" si="32"/>
        <v>147.29230000000001</v>
      </c>
      <c r="E159" s="16">
        <f t="shared" si="32"/>
        <v>25.2288</v>
      </c>
      <c r="F159" s="17">
        <f t="shared" ref="F159:F168" si="33">(D159-E159)/E159*100</f>
        <v>483.82602422628105</v>
      </c>
      <c r="G159" s="16">
        <f t="shared" si="32"/>
        <v>532</v>
      </c>
      <c r="H159" s="16">
        <f t="shared" si="32"/>
        <v>974908.64190000016</v>
      </c>
      <c r="I159" s="16">
        <f t="shared" si="32"/>
        <v>55</v>
      </c>
      <c r="J159" s="16">
        <f t="shared" si="32"/>
        <v>32.1051</v>
      </c>
      <c r="K159" s="16">
        <f t="shared" si="32"/>
        <v>35.670199999999994</v>
      </c>
      <c r="L159" s="16">
        <f t="shared" si="32"/>
        <v>41.639000000000003</v>
      </c>
      <c r="M159" s="16">
        <f>(K159-L159)/L159*100</f>
        <v>-14.334638199764663</v>
      </c>
      <c r="N159" s="171">
        <f>D159/D339*100</f>
        <v>0.15264011367067118</v>
      </c>
    </row>
    <row r="160" spans="1:14" ht="14.25" thickTop="1">
      <c r="A160" s="220" t="s">
        <v>40</v>
      </c>
      <c r="B160" s="199" t="s">
        <v>19</v>
      </c>
      <c r="C160" s="29">
        <v>385.03403500000002</v>
      </c>
      <c r="D160" s="29">
        <v>2262.0284239999996</v>
      </c>
      <c r="E160" s="29">
        <v>2458.4247300000002</v>
      </c>
      <c r="F160" s="12">
        <f t="shared" si="33"/>
        <v>-7.9887052714443101</v>
      </c>
      <c r="G160" s="29">
        <v>19347</v>
      </c>
      <c r="H160" s="29">
        <v>2210408.969846</v>
      </c>
      <c r="I160" s="30">
        <v>2088</v>
      </c>
      <c r="J160" s="30">
        <v>216.26</v>
      </c>
      <c r="K160" s="29">
        <v>1609.22</v>
      </c>
      <c r="L160" s="29">
        <v>1122.68</v>
      </c>
      <c r="M160" s="33">
        <f t="shared" ref="M160:M174" si="34">(K160-L160)/L160*100</f>
        <v>43.337371290127194</v>
      </c>
      <c r="N160" s="170">
        <f t="shared" ref="N160:N172" si="35">D160/D327*100</f>
        <v>4.5222005213158241</v>
      </c>
    </row>
    <row r="161" spans="1:14">
      <c r="A161" s="209"/>
      <c r="B161" s="199" t="s">
        <v>20</v>
      </c>
      <c r="C161" s="29">
        <v>139.901701</v>
      </c>
      <c r="D161" s="29">
        <v>732.65103299999998</v>
      </c>
      <c r="E161" s="29">
        <v>801.910121</v>
      </c>
      <c r="F161" s="12">
        <f t="shared" si="33"/>
        <v>-8.6367644186398813</v>
      </c>
      <c r="G161" s="29">
        <v>9118</v>
      </c>
      <c r="H161" s="29">
        <v>182360</v>
      </c>
      <c r="I161" s="30">
        <v>1024</v>
      </c>
      <c r="J161" s="30">
        <v>111.15</v>
      </c>
      <c r="K161" s="29">
        <v>536.53</v>
      </c>
      <c r="L161" s="29">
        <v>339.2</v>
      </c>
      <c r="M161" s="33">
        <f t="shared" si="34"/>
        <v>58.175117924528294</v>
      </c>
      <c r="N161" s="170">
        <f t="shared" si="35"/>
        <v>4.7649535892659403</v>
      </c>
    </row>
    <row r="162" spans="1:14">
      <c r="A162" s="209"/>
      <c r="B162" s="199" t="s">
        <v>21</v>
      </c>
      <c r="C162" s="29">
        <v>8.9452470000000002</v>
      </c>
      <c r="D162" s="29">
        <v>193.18527</v>
      </c>
      <c r="E162" s="29">
        <v>176.763396</v>
      </c>
      <c r="F162" s="12">
        <f t="shared" si="33"/>
        <v>9.2903137027306286</v>
      </c>
      <c r="G162" s="29">
        <v>59</v>
      </c>
      <c r="H162" s="29">
        <v>315370.47859899997</v>
      </c>
      <c r="I162" s="30">
        <v>13</v>
      </c>
      <c r="J162" s="30"/>
      <c r="K162" s="29">
        <v>15.08</v>
      </c>
      <c r="L162" s="29">
        <v>5.4</v>
      </c>
      <c r="M162" s="33">
        <f t="shared" si="34"/>
        <v>179.25925925925924</v>
      </c>
      <c r="N162" s="170">
        <f t="shared" si="35"/>
        <v>5.6677391641870374</v>
      </c>
    </row>
    <row r="163" spans="1:14">
      <c r="A163" s="209"/>
      <c r="B163" s="199" t="s">
        <v>22</v>
      </c>
      <c r="C163" s="29">
        <v>13.681416</v>
      </c>
      <c r="D163" s="29">
        <v>180.819152</v>
      </c>
      <c r="E163" s="29">
        <v>197.89428799999999</v>
      </c>
      <c r="F163" s="12">
        <f t="shared" si="33"/>
        <v>-8.6284127614638315</v>
      </c>
      <c r="G163" s="29">
        <v>5697</v>
      </c>
      <c r="H163" s="29">
        <v>302367.03999999998</v>
      </c>
      <c r="I163" s="30">
        <v>363</v>
      </c>
      <c r="J163" s="30">
        <v>14.85</v>
      </c>
      <c r="K163" s="29">
        <v>57.72</v>
      </c>
      <c r="L163" s="29">
        <v>51.33</v>
      </c>
      <c r="M163" s="33">
        <f t="shared" si="34"/>
        <v>12.448860315604911</v>
      </c>
      <c r="N163" s="170">
        <f t="shared" si="35"/>
        <v>8.5915696063725147</v>
      </c>
    </row>
    <row r="164" spans="1:14">
      <c r="A164" s="209"/>
      <c r="B164" s="199" t="s">
        <v>23</v>
      </c>
      <c r="C164" s="29">
        <v>0</v>
      </c>
      <c r="D164" s="29">
        <v>7.665096000000001</v>
      </c>
      <c r="E164" s="29">
        <v>13.199952</v>
      </c>
      <c r="F164" s="12">
        <f t="shared" si="33"/>
        <v>-41.930879748653624</v>
      </c>
      <c r="G164" s="29">
        <v>6</v>
      </c>
      <c r="H164" s="29">
        <v>3701.5</v>
      </c>
      <c r="I164" s="30">
        <v>0</v>
      </c>
      <c r="J164" s="30">
        <v>0</v>
      </c>
      <c r="K164" s="29">
        <v>0</v>
      </c>
      <c r="L164" s="29">
        <v>0</v>
      </c>
      <c r="M164" s="33">
        <v>0</v>
      </c>
      <c r="N164" s="170">
        <f t="shared" si="35"/>
        <v>2.7385577719963066</v>
      </c>
    </row>
    <row r="165" spans="1:14">
      <c r="A165" s="209"/>
      <c r="B165" s="199" t="s">
        <v>24</v>
      </c>
      <c r="C165" s="29">
        <v>14.021706</v>
      </c>
      <c r="D165" s="29">
        <v>145.13475299999999</v>
      </c>
      <c r="E165" s="29">
        <v>170.76084499999999</v>
      </c>
      <c r="F165" s="12">
        <f t="shared" si="33"/>
        <v>-15.007007022013742</v>
      </c>
      <c r="G165" s="29">
        <v>221</v>
      </c>
      <c r="H165" s="29">
        <v>257726.78768600003</v>
      </c>
      <c r="I165" s="30">
        <v>212</v>
      </c>
      <c r="J165" s="30">
        <v>10.8</v>
      </c>
      <c r="K165" s="29">
        <v>124.56</v>
      </c>
      <c r="L165" s="29">
        <v>91.56</v>
      </c>
      <c r="M165" s="33">
        <f t="shared" si="34"/>
        <v>36.041939711664483</v>
      </c>
      <c r="N165" s="170">
        <f t="shared" si="35"/>
        <v>2.4641660682255395</v>
      </c>
    </row>
    <row r="166" spans="1:14">
      <c r="A166" s="209"/>
      <c r="B166" s="199" t="s">
        <v>25</v>
      </c>
      <c r="C166" s="29">
        <v>50.6</v>
      </c>
      <c r="D166" s="29">
        <v>68.228399999999993</v>
      </c>
      <c r="E166" s="29">
        <v>6.5347540000000004</v>
      </c>
      <c r="F166" s="12">
        <f t="shared" si="33"/>
        <v>944.08520963451713</v>
      </c>
      <c r="G166" s="29">
        <v>21</v>
      </c>
      <c r="H166" s="29">
        <v>1728.51</v>
      </c>
      <c r="I166" s="130">
        <v>0</v>
      </c>
      <c r="J166" s="30">
        <v>0</v>
      </c>
      <c r="K166" s="29">
        <v>0</v>
      </c>
      <c r="L166" s="29">
        <v>116.09</v>
      </c>
      <c r="M166" s="33">
        <f t="shared" si="34"/>
        <v>-100</v>
      </c>
      <c r="N166" s="170">
        <f t="shared" si="35"/>
        <v>0.31582987350103314</v>
      </c>
    </row>
    <row r="167" spans="1:14">
      <c r="A167" s="209"/>
      <c r="B167" s="199" t="s">
        <v>26</v>
      </c>
      <c r="C167" s="29">
        <v>476.53593499999999</v>
      </c>
      <c r="D167" s="29">
        <v>3222.0639980000001</v>
      </c>
      <c r="E167" s="29">
        <v>897.35708099999999</v>
      </c>
      <c r="F167" s="12">
        <f t="shared" si="33"/>
        <v>259.06152257798919</v>
      </c>
      <c r="G167" s="29">
        <v>8944</v>
      </c>
      <c r="H167" s="29">
        <v>8542853.3066509999</v>
      </c>
      <c r="I167" s="30">
        <v>2124</v>
      </c>
      <c r="J167" s="30">
        <v>18.11</v>
      </c>
      <c r="K167" s="29">
        <v>396.42</v>
      </c>
      <c r="L167" s="29">
        <v>51.95</v>
      </c>
      <c r="M167" s="33">
        <f t="shared" si="34"/>
        <v>663.07988450433118</v>
      </c>
      <c r="N167" s="170">
        <f t="shared" si="35"/>
        <v>27.522953868692511</v>
      </c>
    </row>
    <row r="168" spans="1:14">
      <c r="A168" s="209"/>
      <c r="B168" s="199" t="s">
        <v>27</v>
      </c>
      <c r="C168" s="29">
        <v>0.39212900000000001</v>
      </c>
      <c r="D168" s="29">
        <v>18.263970999999998</v>
      </c>
      <c r="E168" s="29">
        <v>8.2723429999999993</v>
      </c>
      <c r="F168" s="12">
        <f t="shared" si="33"/>
        <v>120.78353134051622</v>
      </c>
      <c r="G168" s="29">
        <v>33</v>
      </c>
      <c r="H168" s="29">
        <v>4544.1031629999998</v>
      </c>
      <c r="I168" s="30">
        <v>0</v>
      </c>
      <c r="J168" s="30">
        <v>0</v>
      </c>
      <c r="K168" s="29">
        <v>0</v>
      </c>
      <c r="L168" s="30">
        <v>0</v>
      </c>
      <c r="M168" s="33">
        <v>0</v>
      </c>
      <c r="N168" s="170">
        <f t="shared" si="35"/>
        <v>1.2312364041874362</v>
      </c>
    </row>
    <row r="169" spans="1:14">
      <c r="A169" s="209"/>
      <c r="B169" s="14" t="s">
        <v>28</v>
      </c>
      <c r="C169" s="29">
        <v>0</v>
      </c>
      <c r="D169" s="29">
        <v>0</v>
      </c>
      <c r="E169" s="29">
        <v>0</v>
      </c>
      <c r="F169" s="12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11.45</v>
      </c>
      <c r="M169" s="33">
        <v>0</v>
      </c>
      <c r="N169" s="170">
        <f t="shared" si="35"/>
        <v>0</v>
      </c>
    </row>
    <row r="170" spans="1:14">
      <c r="A170" s="209"/>
      <c r="B170" s="14" t="s">
        <v>29</v>
      </c>
      <c r="C170" s="29">
        <v>0.141509</v>
      </c>
      <c r="D170" s="29">
        <v>3.9535489999999998</v>
      </c>
      <c r="E170" s="29">
        <v>0.93376200000000009</v>
      </c>
      <c r="F170" s="12">
        <f t="shared" ref="F170:F176" si="36">(D170-E170)/E170*100</f>
        <v>323.40007410881992</v>
      </c>
      <c r="G170" s="29">
        <v>5</v>
      </c>
      <c r="H170" s="29">
        <v>1489.8447000000001</v>
      </c>
      <c r="I170" s="29">
        <v>0</v>
      </c>
      <c r="J170" s="29">
        <v>0</v>
      </c>
      <c r="K170" s="29">
        <v>0</v>
      </c>
      <c r="L170" s="29">
        <v>0</v>
      </c>
      <c r="M170" s="33">
        <v>0</v>
      </c>
      <c r="N170" s="170">
        <f t="shared" si="35"/>
        <v>1.7595331580014129</v>
      </c>
    </row>
    <row r="171" spans="1:14">
      <c r="A171" s="209"/>
      <c r="B171" s="14" t="s">
        <v>30</v>
      </c>
      <c r="C171" s="34">
        <v>0.18212999999999999</v>
      </c>
      <c r="D171" s="34">
        <v>13.490798999999999</v>
      </c>
      <c r="E171" s="34">
        <v>6.5239630000000002</v>
      </c>
      <c r="F171" s="12">
        <f t="shared" si="36"/>
        <v>106.78840453264371</v>
      </c>
      <c r="G171" s="41">
        <v>18</v>
      </c>
      <c r="H171" s="41">
        <v>1532.608463</v>
      </c>
      <c r="I171" s="41">
        <v>0</v>
      </c>
      <c r="J171" s="131">
        <v>0</v>
      </c>
      <c r="K171" s="33">
        <v>0</v>
      </c>
      <c r="L171" s="131">
        <v>0</v>
      </c>
      <c r="M171" s="33">
        <v>0</v>
      </c>
      <c r="N171" s="170">
        <f t="shared" si="35"/>
        <v>1.7892316783457651</v>
      </c>
    </row>
    <row r="172" spans="1:14" ht="14.25" thickBot="1">
      <c r="A172" s="210"/>
      <c r="B172" s="15" t="s">
        <v>31</v>
      </c>
      <c r="C172" s="16">
        <f t="shared" ref="C172:L172" si="37">C160+C162+C163+C164+C165+C166+C167+C168</f>
        <v>949.21046799999999</v>
      </c>
      <c r="D172" s="16">
        <f t="shared" si="37"/>
        <v>6097.389064</v>
      </c>
      <c r="E172" s="16">
        <f t="shared" si="37"/>
        <v>3929.2073889999997</v>
      </c>
      <c r="F172" s="17">
        <f t="shared" si="36"/>
        <v>55.181146229896818</v>
      </c>
      <c r="G172" s="16">
        <f t="shared" si="37"/>
        <v>34328</v>
      </c>
      <c r="H172" s="16">
        <f t="shared" si="37"/>
        <v>11638700.695945</v>
      </c>
      <c r="I172" s="16">
        <f>I160+I162+I163+I164+I165+I166+I167+I168</f>
        <v>4800</v>
      </c>
      <c r="J172" s="16">
        <f t="shared" si="37"/>
        <v>260.02</v>
      </c>
      <c r="K172" s="16">
        <f t="shared" si="37"/>
        <v>2203</v>
      </c>
      <c r="L172" s="16">
        <f t="shared" si="37"/>
        <v>1439.01</v>
      </c>
      <c r="M172" s="16">
        <f t="shared" si="34"/>
        <v>53.091361422088802</v>
      </c>
      <c r="N172" s="171">
        <f t="shared" si="35"/>
        <v>6.3187699548670722</v>
      </c>
    </row>
    <row r="173" spans="1:14" ht="14.25" thickTop="1">
      <c r="A173" s="220" t="s">
        <v>41</v>
      </c>
      <c r="B173" s="199" t="s">
        <v>19</v>
      </c>
      <c r="C173" s="71">
        <v>134.56</v>
      </c>
      <c r="D173" s="106">
        <v>729.72</v>
      </c>
      <c r="E173" s="106">
        <v>642.15</v>
      </c>
      <c r="F173" s="12">
        <f t="shared" si="36"/>
        <v>13.637000700770857</v>
      </c>
      <c r="G173" s="72">
        <v>7811</v>
      </c>
      <c r="H173" s="72">
        <v>587213.25</v>
      </c>
      <c r="I173" s="72">
        <v>1319</v>
      </c>
      <c r="J173" s="72">
        <v>128.34</v>
      </c>
      <c r="K173" s="107">
        <v>541.14</v>
      </c>
      <c r="L173" s="107">
        <v>169.15</v>
      </c>
      <c r="M173" s="31">
        <f t="shared" si="34"/>
        <v>219.91723322494826</v>
      </c>
      <c r="N173" s="170">
        <f t="shared" ref="N173:N185" si="38">D173/D327*100</f>
        <v>1.4588411575214513</v>
      </c>
    </row>
    <row r="174" spans="1:14">
      <c r="A174" s="209"/>
      <c r="B174" s="199" t="s">
        <v>20</v>
      </c>
      <c r="C174" s="72">
        <v>62.92</v>
      </c>
      <c r="D174" s="107">
        <v>310.83999999999997</v>
      </c>
      <c r="E174" s="107">
        <v>297.18</v>
      </c>
      <c r="F174" s="12">
        <f t="shared" si="36"/>
        <v>4.5965408170132473</v>
      </c>
      <c r="G174" s="72">
        <v>3859</v>
      </c>
      <c r="H174" s="72">
        <v>77120</v>
      </c>
      <c r="I174" s="72">
        <v>657</v>
      </c>
      <c r="J174" s="72">
        <v>76.5</v>
      </c>
      <c r="K174" s="107">
        <v>324.26</v>
      </c>
      <c r="L174" s="107">
        <v>88.06</v>
      </c>
      <c r="M174" s="31">
        <f t="shared" si="34"/>
        <v>268.22620940267996</v>
      </c>
      <c r="N174" s="170">
        <f t="shared" si="38"/>
        <v>2.0216148029199936</v>
      </c>
    </row>
    <row r="175" spans="1:14">
      <c r="A175" s="209"/>
      <c r="B175" s="199" t="s">
        <v>21</v>
      </c>
      <c r="C175" s="72">
        <v>0.33</v>
      </c>
      <c r="D175" s="107">
        <v>35.659999999999997</v>
      </c>
      <c r="E175" s="107">
        <v>24.22</v>
      </c>
      <c r="F175" s="12">
        <f t="shared" si="36"/>
        <v>47.233691164326999</v>
      </c>
      <c r="G175" s="72">
        <v>17</v>
      </c>
      <c r="H175" s="72">
        <v>33943.480000000003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170">
        <f t="shared" si="38"/>
        <v>1.0462059482843062</v>
      </c>
    </row>
    <row r="176" spans="1:14">
      <c r="A176" s="209"/>
      <c r="B176" s="199" t="s">
        <v>22</v>
      </c>
      <c r="C176" s="72">
        <v>0.11</v>
      </c>
      <c r="D176" s="107">
        <v>0.13</v>
      </c>
      <c r="E176" s="107">
        <v>0.01</v>
      </c>
      <c r="F176" s="12">
        <f t="shared" si="36"/>
        <v>1200</v>
      </c>
      <c r="G176" s="72">
        <v>52</v>
      </c>
      <c r="H176" s="72">
        <v>498.29</v>
      </c>
      <c r="I176" s="72">
        <v>0</v>
      </c>
      <c r="J176" s="72">
        <v>0</v>
      </c>
      <c r="K176" s="72">
        <v>0</v>
      </c>
      <c r="L176" s="107">
        <v>0</v>
      </c>
      <c r="M176" s="72">
        <v>0</v>
      </c>
      <c r="N176" s="170">
        <f t="shared" si="38"/>
        <v>6.1769123263470836E-3</v>
      </c>
    </row>
    <row r="177" spans="1:14">
      <c r="A177" s="209"/>
      <c r="B177" s="199" t="s">
        <v>23</v>
      </c>
      <c r="C177" s="72">
        <v>0</v>
      </c>
      <c r="D177" s="72">
        <v>0</v>
      </c>
      <c r="E177" s="107">
        <v>0</v>
      </c>
      <c r="F177" s="1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170">
        <f t="shared" si="38"/>
        <v>0</v>
      </c>
    </row>
    <row r="178" spans="1:14">
      <c r="A178" s="209"/>
      <c r="B178" s="199" t="s">
        <v>24</v>
      </c>
      <c r="C178" s="72">
        <v>3.2</v>
      </c>
      <c r="D178" s="107">
        <v>26.13</v>
      </c>
      <c r="E178" s="107">
        <v>23.27</v>
      </c>
      <c r="F178" s="12">
        <f>(D178-E178)/E178*100</f>
        <v>12.290502793296088</v>
      </c>
      <c r="G178" s="72">
        <v>30</v>
      </c>
      <c r="H178" s="72">
        <v>18274.72</v>
      </c>
      <c r="I178" s="107">
        <v>14</v>
      </c>
      <c r="J178" s="72">
        <v>28.57</v>
      </c>
      <c r="K178" s="107">
        <v>29.16</v>
      </c>
      <c r="L178" s="107">
        <v>1.1200000000000001</v>
      </c>
      <c r="M178" s="31">
        <f>(K178-L178)/L178*100</f>
        <v>2503.571428571428</v>
      </c>
      <c r="N178" s="170">
        <f t="shared" si="38"/>
        <v>0.4436474244231039</v>
      </c>
    </row>
    <row r="179" spans="1:14">
      <c r="A179" s="209"/>
      <c r="B179" s="199" t="s">
        <v>25</v>
      </c>
      <c r="C179" s="74">
        <v>0</v>
      </c>
      <c r="D179" s="74">
        <v>0</v>
      </c>
      <c r="E179" s="139">
        <v>0</v>
      </c>
      <c r="F179" s="1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170">
        <f t="shared" si="38"/>
        <v>0</v>
      </c>
    </row>
    <row r="180" spans="1:14">
      <c r="A180" s="209"/>
      <c r="B180" s="199" t="s">
        <v>26</v>
      </c>
      <c r="C180" s="72">
        <v>1.56</v>
      </c>
      <c r="D180" s="107">
        <v>12.21</v>
      </c>
      <c r="E180" s="107">
        <v>39.42</v>
      </c>
      <c r="F180" s="12">
        <f>(D180-E180)/E180*100</f>
        <v>-69.025875190258759</v>
      </c>
      <c r="G180" s="72">
        <v>419</v>
      </c>
      <c r="H180" s="72">
        <v>51682.82</v>
      </c>
      <c r="I180" s="107">
        <v>24</v>
      </c>
      <c r="J180" s="72">
        <v>0</v>
      </c>
      <c r="K180" s="72">
        <v>5.38</v>
      </c>
      <c r="L180" s="107">
        <v>7.19</v>
      </c>
      <c r="M180" s="31">
        <f>(K180-L180)/L180*100</f>
        <v>-25.173852573018085</v>
      </c>
      <c r="N180" s="170">
        <f t="shared" si="38"/>
        <v>0.10429813527767662</v>
      </c>
    </row>
    <row r="181" spans="1:14">
      <c r="A181" s="209"/>
      <c r="B181" s="199" t="s">
        <v>27</v>
      </c>
      <c r="C181" s="72">
        <v>0</v>
      </c>
      <c r="D181" s="72">
        <v>0</v>
      </c>
      <c r="E181" s="107">
        <v>0</v>
      </c>
      <c r="F181" s="1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170">
        <f t="shared" si="38"/>
        <v>0</v>
      </c>
    </row>
    <row r="182" spans="1:14">
      <c r="A182" s="209"/>
      <c r="B182" s="14" t="s">
        <v>28</v>
      </c>
      <c r="C182" s="75">
        <v>0</v>
      </c>
      <c r="D182" s="75">
        <v>0</v>
      </c>
      <c r="E182" s="132">
        <v>0</v>
      </c>
      <c r="F182" s="12">
        <v>0</v>
      </c>
      <c r="G182" s="75">
        <v>0</v>
      </c>
      <c r="H182" s="75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170">
        <f t="shared" si="38"/>
        <v>0</v>
      </c>
    </row>
    <row r="183" spans="1:14">
      <c r="A183" s="209"/>
      <c r="B183" s="14" t="s">
        <v>29</v>
      </c>
      <c r="C183" s="75">
        <v>0</v>
      </c>
      <c r="D183" s="75">
        <v>0</v>
      </c>
      <c r="E183" s="132">
        <v>0</v>
      </c>
      <c r="F183" s="1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170">
        <f t="shared" si="38"/>
        <v>0</v>
      </c>
    </row>
    <row r="184" spans="1:14">
      <c r="A184" s="209"/>
      <c r="B184" s="14" t="s">
        <v>30</v>
      </c>
      <c r="C184" s="75">
        <v>0</v>
      </c>
      <c r="D184" s="75">
        <v>0</v>
      </c>
      <c r="E184" s="132"/>
      <c r="F184" s="12">
        <v>0</v>
      </c>
      <c r="G184" s="75">
        <v>0</v>
      </c>
      <c r="H184" s="75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170">
        <f t="shared" si="38"/>
        <v>0</v>
      </c>
    </row>
    <row r="185" spans="1:14" ht="14.25" thickBot="1">
      <c r="A185" s="210"/>
      <c r="B185" s="15" t="s">
        <v>31</v>
      </c>
      <c r="C185" s="16">
        <f t="shared" ref="C185:L185" si="39">C173+C175+C176+C177+C178+C179+C180+C181</f>
        <v>139.76000000000002</v>
      </c>
      <c r="D185" s="16">
        <f>D173+D175+D176+D177+D178+D179+D180+D181</f>
        <v>803.85</v>
      </c>
      <c r="E185" s="16">
        <f t="shared" si="39"/>
        <v>729.06999999999994</v>
      </c>
      <c r="F185" s="17">
        <f>(D185-E185)/E185*100</f>
        <v>10.256902629377164</v>
      </c>
      <c r="G185" s="16">
        <f t="shared" si="39"/>
        <v>8329</v>
      </c>
      <c r="H185" s="16">
        <f t="shared" si="39"/>
        <v>691612.55999999994</v>
      </c>
      <c r="I185" s="16">
        <f t="shared" si="39"/>
        <v>1357</v>
      </c>
      <c r="J185" s="16">
        <f t="shared" si="39"/>
        <v>156.91</v>
      </c>
      <c r="K185" s="16">
        <f>K173+K175+K176+K177+K178+K179+K180+K181</f>
        <v>575.67999999999995</v>
      </c>
      <c r="L185" s="16">
        <f t="shared" si="39"/>
        <v>177.46</v>
      </c>
      <c r="M185" s="16">
        <f>(K185-L185)/L185*100</f>
        <v>224.39986475825532</v>
      </c>
      <c r="N185" s="171">
        <f t="shared" si="38"/>
        <v>0.83303577562553521</v>
      </c>
    </row>
    <row r="186" spans="1:14" ht="14.25" thickTop="1">
      <c r="A186" s="62"/>
      <c r="N186" s="173"/>
    </row>
    <row r="187" spans="1:14">
      <c r="A187" s="62"/>
      <c r="N187" s="173"/>
    </row>
    <row r="188" spans="1:14">
      <c r="A188" s="62"/>
      <c r="N188" s="173"/>
    </row>
    <row r="189" spans="1:14" s="57" customFormat="1" ht="18.75">
      <c r="A189" s="221" t="str">
        <f>A1</f>
        <v>2023年1-6月丹东市财产保险业务统计表</v>
      </c>
      <c r="B189" s="221"/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</row>
    <row r="190" spans="1:14" s="57" customFormat="1" ht="14.25" thickBot="1">
      <c r="A190" s="63"/>
      <c r="B190" s="59" t="s">
        <v>0</v>
      </c>
      <c r="C190" s="58"/>
      <c r="D190" s="58"/>
      <c r="F190" s="155"/>
      <c r="G190" s="73" t="str">
        <f>G2</f>
        <v>（2023年6月）</v>
      </c>
      <c r="H190" s="58"/>
      <c r="I190" s="58"/>
      <c r="J190" s="58"/>
      <c r="K190" s="58"/>
      <c r="L190" s="59" t="s">
        <v>1</v>
      </c>
      <c r="N190" s="155"/>
    </row>
    <row r="191" spans="1:14" ht="13.5" customHeight="1">
      <c r="A191" s="208" t="s">
        <v>116</v>
      </c>
      <c r="B191" s="166" t="s">
        <v>3</v>
      </c>
      <c r="C191" s="213" t="s">
        <v>4</v>
      </c>
      <c r="D191" s="213"/>
      <c r="E191" s="213"/>
      <c r="F191" s="214"/>
      <c r="G191" s="213" t="s">
        <v>5</v>
      </c>
      <c r="H191" s="213"/>
      <c r="I191" s="213" t="s">
        <v>6</v>
      </c>
      <c r="J191" s="213"/>
      <c r="K191" s="213"/>
      <c r="L191" s="213"/>
      <c r="M191" s="213"/>
      <c r="N191" s="216" t="s">
        <v>7</v>
      </c>
    </row>
    <row r="192" spans="1:14">
      <c r="A192" s="209"/>
      <c r="B192" s="58" t="s">
        <v>8</v>
      </c>
      <c r="C192" s="215" t="s">
        <v>9</v>
      </c>
      <c r="D192" s="215" t="s">
        <v>10</v>
      </c>
      <c r="E192" s="215" t="s">
        <v>11</v>
      </c>
      <c r="F192" s="197" t="s">
        <v>12</v>
      </c>
      <c r="G192" s="215" t="s">
        <v>13</v>
      </c>
      <c r="H192" s="215" t="s">
        <v>14</v>
      </c>
      <c r="I192" s="199" t="s">
        <v>13</v>
      </c>
      <c r="J192" s="215" t="s">
        <v>15</v>
      </c>
      <c r="K192" s="215"/>
      <c r="L192" s="215"/>
      <c r="M192" s="200" t="s">
        <v>12</v>
      </c>
      <c r="N192" s="217"/>
    </row>
    <row r="193" spans="1:14">
      <c r="A193" s="219"/>
      <c r="B193" s="167" t="s">
        <v>16</v>
      </c>
      <c r="C193" s="215"/>
      <c r="D193" s="215"/>
      <c r="E193" s="215"/>
      <c r="F193" s="198" t="s">
        <v>17</v>
      </c>
      <c r="G193" s="215"/>
      <c r="H193" s="215"/>
      <c r="I193" s="33" t="s">
        <v>18</v>
      </c>
      <c r="J193" s="199" t="s">
        <v>9</v>
      </c>
      <c r="K193" s="199" t="s">
        <v>10</v>
      </c>
      <c r="L193" s="199" t="s">
        <v>11</v>
      </c>
      <c r="M193" s="201" t="s">
        <v>17</v>
      </c>
      <c r="N193" s="196" t="s">
        <v>17</v>
      </c>
    </row>
    <row r="194" spans="1:14" ht="15" customHeight="1">
      <c r="A194" s="218" t="s">
        <v>42</v>
      </c>
      <c r="B194" s="199" t="s">
        <v>19</v>
      </c>
      <c r="C194" s="199">
        <v>252.92471</v>
      </c>
      <c r="D194" s="32">
        <v>1487.612001</v>
      </c>
      <c r="E194" s="32">
        <v>1532.605427</v>
      </c>
      <c r="F194" s="156">
        <f>(D194-E194)/E194*100</f>
        <v>-2.9357475321010984</v>
      </c>
      <c r="G194" s="32">
        <v>12117</v>
      </c>
      <c r="H194" s="31">
        <v>1190915.3500000001</v>
      </c>
      <c r="I194" s="31">
        <v>1697</v>
      </c>
      <c r="J194" s="31">
        <v>92.299935000000005</v>
      </c>
      <c r="K194" s="31">
        <v>686.42463599999996</v>
      </c>
      <c r="L194" s="31">
        <v>426.0326</v>
      </c>
      <c r="M194" s="31">
        <f t="shared" ref="M194:M206" si="40">(K194-L194)/L194*100</f>
        <v>61.120213805234613</v>
      </c>
      <c r="N194" s="170">
        <f t="shared" ref="N194:N206" si="41">D194/D327*100</f>
        <v>2.9740031977767392</v>
      </c>
    </row>
    <row r="195" spans="1:14" ht="15" customHeight="1">
      <c r="A195" s="209"/>
      <c r="B195" s="199" t="s">
        <v>20</v>
      </c>
      <c r="C195" s="199">
        <v>99.555676000000005</v>
      </c>
      <c r="D195" s="32">
        <v>557.11940800000002</v>
      </c>
      <c r="E195" s="32">
        <v>599.01658299999997</v>
      </c>
      <c r="F195" s="156">
        <f>(D195-E195)/E195*100</f>
        <v>-6.994326399140764</v>
      </c>
      <c r="G195" s="32">
        <v>6324</v>
      </c>
      <c r="H195" s="31">
        <v>126480</v>
      </c>
      <c r="I195" s="31">
        <v>812</v>
      </c>
      <c r="J195" s="31">
        <v>48.343775000000022</v>
      </c>
      <c r="K195" s="31">
        <v>252.19394700000001</v>
      </c>
      <c r="L195" s="31">
        <v>161.321372</v>
      </c>
      <c r="M195" s="31">
        <f t="shared" si="40"/>
        <v>56.330152585114405</v>
      </c>
      <c r="N195" s="170">
        <f t="shared" si="41"/>
        <v>3.623345908527936</v>
      </c>
    </row>
    <row r="196" spans="1:14" ht="15" customHeight="1">
      <c r="A196" s="209"/>
      <c r="B196" s="199" t="s">
        <v>21</v>
      </c>
      <c r="C196" s="199">
        <v>11.888681000000002</v>
      </c>
      <c r="D196" s="32">
        <v>39.978810000000003</v>
      </c>
      <c r="E196" s="32">
        <v>43.762974</v>
      </c>
      <c r="F196" s="156">
        <f>(D196-E196)/E196*100</f>
        <v>-8.6469534725862029</v>
      </c>
      <c r="G196" s="32">
        <v>435</v>
      </c>
      <c r="H196" s="31">
        <v>48697.409</v>
      </c>
      <c r="I196" s="31">
        <v>3</v>
      </c>
      <c r="J196" s="31">
        <v>0</v>
      </c>
      <c r="K196" s="31">
        <v>2.916852</v>
      </c>
      <c r="L196" s="31">
        <v>450.54930000000002</v>
      </c>
      <c r="M196" s="31">
        <f t="shared" si="40"/>
        <v>-99.352600925137381</v>
      </c>
      <c r="N196" s="170">
        <f t="shared" si="41"/>
        <v>1.1729127545521061</v>
      </c>
    </row>
    <row r="197" spans="1:14" ht="15" customHeight="1">
      <c r="A197" s="209"/>
      <c r="B197" s="199" t="s">
        <v>22</v>
      </c>
      <c r="C197" s="199">
        <v>13.118921999999998</v>
      </c>
      <c r="D197" s="32">
        <v>40.389699999999998</v>
      </c>
      <c r="E197" s="32">
        <v>42.032125000000001</v>
      </c>
      <c r="F197" s="156">
        <f>(D197-E197)/E197*100</f>
        <v>-3.9075469060867203</v>
      </c>
      <c r="G197" s="32">
        <v>512</v>
      </c>
      <c r="H197" s="31">
        <v>359025.03080000001</v>
      </c>
      <c r="I197" s="31">
        <v>179</v>
      </c>
      <c r="J197" s="31">
        <v>18.846288999999999</v>
      </c>
      <c r="K197" s="31">
        <v>30.928488999999999</v>
      </c>
      <c r="L197" s="31">
        <v>6.8007999999999997</v>
      </c>
      <c r="M197" s="31">
        <f t="shared" si="40"/>
        <v>354.77721738618988</v>
      </c>
      <c r="N197" s="170">
        <f t="shared" si="41"/>
        <v>1.9191048906727755</v>
      </c>
    </row>
    <row r="198" spans="1:14" ht="15" customHeight="1">
      <c r="A198" s="209"/>
      <c r="B198" s="199" t="s">
        <v>23</v>
      </c>
      <c r="C198" s="199">
        <v>0.11320799999999975</v>
      </c>
      <c r="D198" s="32">
        <v>3.9622799999999998</v>
      </c>
      <c r="E198" s="32">
        <v>0</v>
      </c>
      <c r="F198" s="156">
        <v>0</v>
      </c>
      <c r="G198" s="32">
        <v>35</v>
      </c>
      <c r="H198" s="31">
        <v>35000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70">
        <f t="shared" si="41"/>
        <v>1.4156290656797414</v>
      </c>
    </row>
    <row r="199" spans="1:14" ht="15" customHeight="1">
      <c r="A199" s="209"/>
      <c r="B199" s="199" t="s">
        <v>24</v>
      </c>
      <c r="C199" s="199">
        <v>17.564845999999989</v>
      </c>
      <c r="D199" s="32">
        <v>147.05913799999999</v>
      </c>
      <c r="E199" s="32">
        <v>128.845179</v>
      </c>
      <c r="F199" s="156">
        <f>(D199-E199)/E199*100</f>
        <v>14.136313940003909</v>
      </c>
      <c r="G199" s="32">
        <v>405</v>
      </c>
      <c r="H199" s="31">
        <v>259725.62685299999</v>
      </c>
      <c r="I199" s="31">
        <v>29</v>
      </c>
      <c r="J199" s="31">
        <v>0.48305000000000575</v>
      </c>
      <c r="K199" s="31">
        <v>66.321110000000004</v>
      </c>
      <c r="L199" s="31">
        <v>4.8049999999999997</v>
      </c>
      <c r="M199" s="31">
        <f t="shared" si="40"/>
        <v>1280.2520291363167</v>
      </c>
      <c r="N199" s="170">
        <f t="shared" si="41"/>
        <v>2.4968391814612247</v>
      </c>
    </row>
    <row r="200" spans="1:14" ht="15" customHeight="1">
      <c r="A200" s="209"/>
      <c r="B200" s="199" t="s">
        <v>25</v>
      </c>
      <c r="C200" s="199">
        <v>34.448045</v>
      </c>
      <c r="D200" s="32">
        <v>47.786045000000001</v>
      </c>
      <c r="E200" s="32">
        <v>39.241988999999997</v>
      </c>
      <c r="F200" s="156">
        <f>(D200-E200)/E200*100</f>
        <v>21.77273939911661</v>
      </c>
      <c r="G200" s="32">
        <v>59</v>
      </c>
      <c r="H200" s="31">
        <v>1362.3904</v>
      </c>
      <c r="I200" s="31">
        <v>2</v>
      </c>
      <c r="J200" s="31">
        <v>0</v>
      </c>
      <c r="K200" s="31">
        <v>2.8220000000000001</v>
      </c>
      <c r="L200" s="33">
        <v>4.9543179999999998</v>
      </c>
      <c r="M200" s="31">
        <v>0</v>
      </c>
      <c r="N200" s="170">
        <f t="shared" si="41"/>
        <v>0.22120202946961501</v>
      </c>
    </row>
    <row r="201" spans="1:14" ht="15" customHeight="1">
      <c r="A201" s="209"/>
      <c r="B201" s="199" t="s">
        <v>26</v>
      </c>
      <c r="C201" s="199">
        <v>35.198200000000014</v>
      </c>
      <c r="D201" s="32">
        <v>228.99350000000001</v>
      </c>
      <c r="E201" s="32">
        <v>202.33329599999999</v>
      </c>
      <c r="F201" s="156">
        <f>(D201-E201)/E201*100</f>
        <v>13.17638002595481</v>
      </c>
      <c r="G201" s="32">
        <v>3687</v>
      </c>
      <c r="H201" s="31">
        <v>1831299.3602</v>
      </c>
      <c r="I201" s="31">
        <v>171</v>
      </c>
      <c r="J201" s="31">
        <v>3.4611579999999975</v>
      </c>
      <c r="K201" s="31">
        <v>64.338504</v>
      </c>
      <c r="L201" s="31">
        <v>46.811984000000002</v>
      </c>
      <c r="M201" s="31">
        <f t="shared" si="40"/>
        <v>37.440241797912257</v>
      </c>
      <c r="N201" s="170">
        <f t="shared" si="41"/>
        <v>1.9560683899024274</v>
      </c>
    </row>
    <row r="202" spans="1:14" ht="15" customHeight="1">
      <c r="A202" s="209"/>
      <c r="B202" s="199" t="s">
        <v>27</v>
      </c>
      <c r="C202" s="199">
        <v>132.66463400000004</v>
      </c>
      <c r="D202" s="32">
        <v>407.83054900000002</v>
      </c>
      <c r="E202" s="32">
        <v>1484.5739550000001</v>
      </c>
      <c r="F202" s="156">
        <f>(D202-E202)/E202*100</f>
        <v>-72.528781902279832</v>
      </c>
      <c r="G202" s="32">
        <v>387</v>
      </c>
      <c r="H202" s="31">
        <v>44479.114077000006</v>
      </c>
      <c r="I202" s="31">
        <v>98</v>
      </c>
      <c r="J202" s="31">
        <v>72.184999999999945</v>
      </c>
      <c r="K202" s="31">
        <v>642.759681</v>
      </c>
      <c r="L202" s="31">
        <v>598.06540700000005</v>
      </c>
      <c r="M202" s="31">
        <f t="shared" si="40"/>
        <v>7.4731414786543482</v>
      </c>
      <c r="N202" s="170">
        <f t="shared" si="41"/>
        <v>27.493244413744854</v>
      </c>
    </row>
    <row r="203" spans="1:14" ht="15" customHeight="1">
      <c r="A203" s="209"/>
      <c r="B203" s="14" t="s">
        <v>28</v>
      </c>
      <c r="C203" s="199">
        <v>0</v>
      </c>
      <c r="D203" s="32">
        <v>0</v>
      </c>
      <c r="E203" s="32">
        <v>0</v>
      </c>
      <c r="F203" s="156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>
        <v>0</v>
      </c>
      <c r="N203" s="170">
        <f t="shared" si="41"/>
        <v>0</v>
      </c>
    </row>
    <row r="204" spans="1:14" ht="15" customHeight="1">
      <c r="A204" s="209"/>
      <c r="B204" s="14" t="s">
        <v>29</v>
      </c>
      <c r="C204" s="199">
        <v>2</v>
      </c>
      <c r="D204" s="32">
        <v>64</v>
      </c>
      <c r="E204" s="32">
        <v>30</v>
      </c>
      <c r="F204" s="156">
        <f>(D204-E204)/E204*100</f>
        <v>113.33333333333333</v>
      </c>
      <c r="G204" s="32">
        <v>23</v>
      </c>
      <c r="H204" s="31">
        <v>31989.306369000002</v>
      </c>
      <c r="I204" s="31">
        <v>1</v>
      </c>
      <c r="J204" s="31">
        <v>0</v>
      </c>
      <c r="K204" s="31">
        <v>0</v>
      </c>
      <c r="L204" s="34">
        <v>0</v>
      </c>
      <c r="M204" s="31">
        <v>0</v>
      </c>
      <c r="N204" s="170">
        <f t="shared" si="41"/>
        <v>28.483299969746277</v>
      </c>
    </row>
    <row r="205" spans="1:14" ht="15" customHeight="1">
      <c r="A205" s="209"/>
      <c r="B205" s="14" t="s">
        <v>30</v>
      </c>
      <c r="C205" s="199">
        <v>129.60757699999999</v>
      </c>
      <c r="D205" s="32">
        <v>326.954564</v>
      </c>
      <c r="E205" s="32">
        <v>1454.126534</v>
      </c>
      <c r="F205" s="156">
        <f>(D205-E205)/E205*100</f>
        <v>-77.515397982552727</v>
      </c>
      <c r="G205" s="32">
        <v>364</v>
      </c>
      <c r="H205" s="31">
        <v>4880.0077080000001</v>
      </c>
      <c r="I205" s="31">
        <v>97</v>
      </c>
      <c r="J205" s="31">
        <v>72.184999999999945</v>
      </c>
      <c r="K205" s="31">
        <v>642.759681</v>
      </c>
      <c r="L205" s="31">
        <v>598.06540700000005</v>
      </c>
      <c r="M205" s="31">
        <f t="shared" si="40"/>
        <v>7.4731414786543482</v>
      </c>
      <c r="N205" s="170">
        <f t="shared" si="41"/>
        <v>43.362699517539916</v>
      </c>
    </row>
    <row r="206" spans="1:14" ht="15" customHeight="1" thickBot="1">
      <c r="A206" s="210"/>
      <c r="B206" s="15" t="s">
        <v>31</v>
      </c>
      <c r="C206" s="16">
        <f>C194+C196+C197+C198+C199+C200+C201+C202</f>
        <v>497.92124600000005</v>
      </c>
      <c r="D206" s="16">
        <f t="shared" ref="D206:L206" si="42">D194+D196+D197+D198+D199+D200+D201+D202</f>
        <v>2403.6120230000001</v>
      </c>
      <c r="E206" s="16">
        <f t="shared" si="42"/>
        <v>3473.394945</v>
      </c>
      <c r="F206" s="157">
        <f>(D206-E206)/E206*100</f>
        <v>-30.799345854405853</v>
      </c>
      <c r="G206" s="16">
        <f t="shared" si="42"/>
        <v>17637</v>
      </c>
      <c r="H206" s="16">
        <f>H194+H196+H197+H198+H199+H200+H201+H202</f>
        <v>3770504.2813299997</v>
      </c>
      <c r="I206" s="16">
        <f t="shared" si="42"/>
        <v>2179</v>
      </c>
      <c r="J206" s="16">
        <f t="shared" si="42"/>
        <v>187.27543199999997</v>
      </c>
      <c r="K206" s="16">
        <f t="shared" si="42"/>
        <v>1496.511272</v>
      </c>
      <c r="L206" s="16">
        <f t="shared" si="42"/>
        <v>1538.019409</v>
      </c>
      <c r="M206" s="16">
        <f t="shared" si="40"/>
        <v>-2.6988044986368589</v>
      </c>
      <c r="N206" s="171">
        <f t="shared" si="41"/>
        <v>2.4908811418581416</v>
      </c>
    </row>
    <row r="207" spans="1:14" ht="14.25" thickTop="1">
      <c r="A207" s="220" t="s">
        <v>43</v>
      </c>
      <c r="B207" s="199" t="s">
        <v>19</v>
      </c>
      <c r="C207" s="82">
        <v>63.43</v>
      </c>
      <c r="D207" s="82">
        <v>200.39</v>
      </c>
      <c r="E207" s="82">
        <v>197.51</v>
      </c>
      <c r="F207" s="161">
        <f>(D207-E207)/E207*100</f>
        <v>1.458154017518098</v>
      </c>
      <c r="G207" s="83">
        <v>1857</v>
      </c>
      <c r="H207" s="83">
        <v>221765.23</v>
      </c>
      <c r="I207" s="83">
        <v>158</v>
      </c>
      <c r="J207" s="83">
        <v>21.63</v>
      </c>
      <c r="K207" s="83">
        <v>83.17</v>
      </c>
      <c r="L207" s="83">
        <v>158.72999999999999</v>
      </c>
      <c r="M207" s="31">
        <f t="shared" ref="M207:M221" si="43">(K207-L207)/L207*100</f>
        <v>-47.602847602847596</v>
      </c>
      <c r="N207" s="170">
        <f t="shared" ref="N207:N219" si="44">D207/D327*100</f>
        <v>0.40061555056148052</v>
      </c>
    </row>
    <row r="208" spans="1:14">
      <c r="A208" s="209"/>
      <c r="B208" s="199" t="s">
        <v>20</v>
      </c>
      <c r="C208" s="83">
        <v>12.14</v>
      </c>
      <c r="D208" s="83">
        <v>52.48</v>
      </c>
      <c r="E208" s="83">
        <v>76.77</v>
      </c>
      <c r="F208" s="161">
        <f>(D208-E208)/E208*100</f>
        <v>-31.639963527419567</v>
      </c>
      <c r="G208" s="83">
        <v>616</v>
      </c>
      <c r="H208" s="83">
        <v>12320</v>
      </c>
      <c r="I208" s="83">
        <v>70</v>
      </c>
      <c r="J208" s="83">
        <v>20.97</v>
      </c>
      <c r="K208" s="83">
        <v>46.06</v>
      </c>
      <c r="L208" s="83">
        <v>61.55</v>
      </c>
      <c r="M208" s="31">
        <f t="shared" si="43"/>
        <v>-25.166531275385857</v>
      </c>
      <c r="N208" s="170">
        <f t="shared" si="44"/>
        <v>0.34131496865667632</v>
      </c>
    </row>
    <row r="209" spans="1:14">
      <c r="A209" s="209"/>
      <c r="B209" s="199" t="s">
        <v>21</v>
      </c>
      <c r="C209" s="83">
        <v>0</v>
      </c>
      <c r="D209" s="83">
        <v>1.74</v>
      </c>
      <c r="E209" s="83">
        <v>0</v>
      </c>
      <c r="F209" s="161">
        <v>0</v>
      </c>
      <c r="G209" s="83">
        <v>2</v>
      </c>
      <c r="H209" s="83">
        <v>1226.46</v>
      </c>
      <c r="I209" s="83">
        <v>1</v>
      </c>
      <c r="J209" s="83">
        <v>0</v>
      </c>
      <c r="K209" s="83">
        <v>0</v>
      </c>
      <c r="L209" s="83">
        <v>0</v>
      </c>
      <c r="M209" s="31">
        <v>0</v>
      </c>
      <c r="N209" s="170">
        <f t="shared" si="44"/>
        <v>5.1048747897215169E-2</v>
      </c>
    </row>
    <row r="210" spans="1:14">
      <c r="A210" s="209"/>
      <c r="B210" s="199" t="s">
        <v>22</v>
      </c>
      <c r="C210" s="83">
        <v>0.03</v>
      </c>
      <c r="D210" s="83">
        <v>0.21</v>
      </c>
      <c r="E210" s="83">
        <v>0.35</v>
      </c>
      <c r="F210" s="161">
        <f>(D210-E210)/E210*100</f>
        <v>-40</v>
      </c>
      <c r="G210" s="83">
        <v>23</v>
      </c>
      <c r="H210" s="83">
        <v>274.7</v>
      </c>
      <c r="I210" s="83">
        <v>1</v>
      </c>
      <c r="J210" s="83">
        <v>0</v>
      </c>
      <c r="K210" s="83">
        <v>7.0000000000000007E-2</v>
      </c>
      <c r="L210" s="83">
        <v>0</v>
      </c>
      <c r="M210" s="31">
        <v>0</v>
      </c>
      <c r="N210" s="170">
        <f t="shared" si="44"/>
        <v>9.9780891425606741E-3</v>
      </c>
    </row>
    <row r="211" spans="1:14">
      <c r="A211" s="209"/>
      <c r="B211" s="199" t="s">
        <v>23</v>
      </c>
      <c r="C211" s="83">
        <v>0</v>
      </c>
      <c r="D211" s="83">
        <v>0</v>
      </c>
      <c r="E211" s="83">
        <v>0</v>
      </c>
      <c r="F211" s="161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31">
        <v>0</v>
      </c>
      <c r="N211" s="170">
        <f t="shared" si="44"/>
        <v>0</v>
      </c>
    </row>
    <row r="212" spans="1:14">
      <c r="A212" s="209"/>
      <c r="B212" s="199" t="s">
        <v>24</v>
      </c>
      <c r="C212" s="83">
        <v>3.63</v>
      </c>
      <c r="D212" s="83">
        <v>5.16</v>
      </c>
      <c r="E212" s="83">
        <v>6.42</v>
      </c>
      <c r="F212" s="161">
        <f>(D212-E212)/E212*100</f>
        <v>-19.626168224299061</v>
      </c>
      <c r="G212" s="83">
        <v>5</v>
      </c>
      <c r="H212" s="83">
        <v>8810</v>
      </c>
      <c r="I212" s="83">
        <v>1</v>
      </c>
      <c r="J212" s="83">
        <v>0</v>
      </c>
      <c r="K212" s="83">
        <v>0</v>
      </c>
      <c r="L212" s="83">
        <v>0.08</v>
      </c>
      <c r="M212" s="31">
        <f>(K212-L212)/L212*100</f>
        <v>-100</v>
      </c>
      <c r="N212" s="170">
        <f t="shared" si="44"/>
        <v>8.7608905856227187E-2</v>
      </c>
    </row>
    <row r="213" spans="1:14">
      <c r="A213" s="209"/>
      <c r="B213" s="199" t="s">
        <v>25</v>
      </c>
      <c r="C213" s="84">
        <v>1169.01</v>
      </c>
      <c r="D213" s="84">
        <v>1644.75</v>
      </c>
      <c r="E213" s="84">
        <v>1419.55</v>
      </c>
      <c r="F213" s="161">
        <f>(D213-E213)/E213*100</f>
        <v>15.864182311295838</v>
      </c>
      <c r="G213" s="84">
        <v>186</v>
      </c>
      <c r="H213" s="84">
        <v>29307.41</v>
      </c>
      <c r="I213" s="84">
        <v>167</v>
      </c>
      <c r="J213" s="84">
        <v>1.08</v>
      </c>
      <c r="K213" s="84">
        <v>30.91</v>
      </c>
      <c r="L213" s="84">
        <v>4.54</v>
      </c>
      <c r="M213" s="31">
        <f t="shared" si="43"/>
        <v>580.83700440528639</v>
      </c>
      <c r="N213" s="170">
        <f t="shared" si="44"/>
        <v>7.6135624525978089</v>
      </c>
    </row>
    <row r="214" spans="1:14">
      <c r="A214" s="209"/>
      <c r="B214" s="199" t="s">
        <v>26</v>
      </c>
      <c r="C214" s="83">
        <v>2.73</v>
      </c>
      <c r="D214" s="83">
        <v>13.78</v>
      </c>
      <c r="E214" s="83">
        <v>3.42</v>
      </c>
      <c r="F214" s="161">
        <f>(D214-E214)/E214*100</f>
        <v>302.9239766081871</v>
      </c>
      <c r="G214" s="83">
        <v>789</v>
      </c>
      <c r="H214" s="83">
        <v>46738.07</v>
      </c>
      <c r="I214" s="83">
        <v>4</v>
      </c>
      <c r="J214" s="83">
        <v>0</v>
      </c>
      <c r="K214" s="83">
        <v>6.31</v>
      </c>
      <c r="L214" s="83">
        <v>0.79</v>
      </c>
      <c r="M214" s="31">
        <f t="shared" si="43"/>
        <v>698.73417721518979</v>
      </c>
      <c r="N214" s="170">
        <f t="shared" si="44"/>
        <v>0.11770911581706664</v>
      </c>
    </row>
    <row r="215" spans="1:14">
      <c r="A215" s="209"/>
      <c r="B215" s="199" t="s">
        <v>27</v>
      </c>
      <c r="C215" s="85">
        <v>0</v>
      </c>
      <c r="D215" s="85">
        <v>0.27</v>
      </c>
      <c r="E215" s="85">
        <v>0.06</v>
      </c>
      <c r="F215" s="161">
        <f>(D215-E215)/E215*100</f>
        <v>350.00000000000006</v>
      </c>
      <c r="G215" s="85">
        <v>5</v>
      </c>
      <c r="H215" s="85">
        <v>1019.74</v>
      </c>
      <c r="I215" s="85">
        <v>0</v>
      </c>
      <c r="J215" s="85">
        <v>0</v>
      </c>
      <c r="K215" s="85">
        <v>0</v>
      </c>
      <c r="L215" s="85">
        <v>0</v>
      </c>
      <c r="M215" s="31">
        <v>0</v>
      </c>
      <c r="N215" s="170">
        <f t="shared" si="44"/>
        <v>1.8201618318962935E-2</v>
      </c>
    </row>
    <row r="216" spans="1:14">
      <c r="A216" s="209"/>
      <c r="B216" s="14" t="s">
        <v>28</v>
      </c>
      <c r="C216" s="85">
        <v>0</v>
      </c>
      <c r="D216" s="85">
        <v>0</v>
      </c>
      <c r="E216" s="85">
        <v>0</v>
      </c>
      <c r="F216" s="161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31">
        <v>0</v>
      </c>
      <c r="N216" s="170">
        <f t="shared" si="44"/>
        <v>0</v>
      </c>
    </row>
    <row r="217" spans="1:14">
      <c r="A217" s="209"/>
      <c r="B217" s="14" t="s">
        <v>29</v>
      </c>
      <c r="C217" s="85">
        <v>0</v>
      </c>
      <c r="D217" s="85">
        <v>0.35</v>
      </c>
      <c r="E217" s="85">
        <v>0</v>
      </c>
      <c r="F217" s="161">
        <v>0</v>
      </c>
      <c r="G217" s="85">
        <v>3</v>
      </c>
      <c r="H217" s="85">
        <v>980.74</v>
      </c>
      <c r="I217" s="85">
        <v>0</v>
      </c>
      <c r="J217" s="85">
        <v>0</v>
      </c>
      <c r="K217" s="85">
        <v>0</v>
      </c>
      <c r="L217" s="85">
        <v>0</v>
      </c>
      <c r="M217" s="31">
        <v>0</v>
      </c>
      <c r="N217" s="170">
        <f t="shared" si="44"/>
        <v>0.15576804670954994</v>
      </c>
    </row>
    <row r="218" spans="1:14">
      <c r="A218" s="209"/>
      <c r="B218" s="14" t="s">
        <v>30</v>
      </c>
      <c r="C218" s="34">
        <v>0</v>
      </c>
      <c r="D218" s="34">
        <v>0</v>
      </c>
      <c r="E218" s="34">
        <v>0</v>
      </c>
      <c r="F218" s="156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1">
        <v>0</v>
      </c>
      <c r="N218" s="170">
        <f t="shared" si="44"/>
        <v>0</v>
      </c>
    </row>
    <row r="219" spans="1:14" ht="14.25" thickBot="1">
      <c r="A219" s="210"/>
      <c r="B219" s="15" t="s">
        <v>31</v>
      </c>
      <c r="C219" s="16">
        <f t="shared" ref="C219:L219" si="45">C207+C209+C210+C211+C212+C213+C214+C215</f>
        <v>1238.83</v>
      </c>
      <c r="D219" s="16">
        <f t="shared" si="45"/>
        <v>1866.3</v>
      </c>
      <c r="E219" s="16">
        <f t="shared" si="45"/>
        <v>1627.31</v>
      </c>
      <c r="F219" s="157">
        <f>(D219-E219)/E219*100</f>
        <v>14.68619992502965</v>
      </c>
      <c r="G219" s="16">
        <f t="shared" si="45"/>
        <v>2867</v>
      </c>
      <c r="H219" s="16">
        <f t="shared" si="45"/>
        <v>309141.61</v>
      </c>
      <c r="I219" s="16">
        <f t="shared" si="45"/>
        <v>332</v>
      </c>
      <c r="J219" s="16">
        <f t="shared" si="45"/>
        <v>22.71</v>
      </c>
      <c r="K219" s="16">
        <f t="shared" si="45"/>
        <v>121.38</v>
      </c>
      <c r="L219" s="16">
        <f t="shared" si="45"/>
        <v>165.05999999999997</v>
      </c>
      <c r="M219" s="16">
        <f t="shared" si="43"/>
        <v>-26.463104325699739</v>
      </c>
      <c r="N219" s="171">
        <f t="shared" si="44"/>
        <v>1.9340606680972028</v>
      </c>
    </row>
    <row r="220" spans="1:14" ht="14.25" thickTop="1">
      <c r="A220" s="220" t="s">
        <v>44</v>
      </c>
      <c r="B220" s="199" t="s">
        <v>19</v>
      </c>
      <c r="C220" s="71">
        <v>5.12</v>
      </c>
      <c r="D220" s="71">
        <v>27.21</v>
      </c>
      <c r="E220" s="71">
        <v>15.32</v>
      </c>
      <c r="F220" s="156">
        <f>(D220-E220)/E220*100</f>
        <v>77.61096605744126</v>
      </c>
      <c r="G220" s="72">
        <v>173</v>
      </c>
      <c r="H220" s="72">
        <v>16492.03</v>
      </c>
      <c r="I220" s="72">
        <v>8</v>
      </c>
      <c r="J220" s="72">
        <v>0</v>
      </c>
      <c r="K220" s="72">
        <v>1.06</v>
      </c>
      <c r="L220" s="72">
        <v>8.6449999999999996</v>
      </c>
      <c r="M220" s="31">
        <f t="shared" si="43"/>
        <v>-87.738577212261418</v>
      </c>
      <c r="N220" s="170">
        <f>D220/D327*100</f>
        <v>5.4397670197005275E-2</v>
      </c>
    </row>
    <row r="221" spans="1:14">
      <c r="A221" s="209"/>
      <c r="B221" s="199" t="s">
        <v>20</v>
      </c>
      <c r="C221" s="72">
        <v>1.7</v>
      </c>
      <c r="D221" s="72">
        <v>7.4</v>
      </c>
      <c r="E221" s="72">
        <v>3.2</v>
      </c>
      <c r="F221" s="156">
        <f>(D221-E221)/E221*100</f>
        <v>131.25</v>
      </c>
      <c r="G221" s="72">
        <v>93</v>
      </c>
      <c r="H221" s="72">
        <v>1860</v>
      </c>
      <c r="I221" s="72">
        <v>4</v>
      </c>
      <c r="J221" s="72">
        <v>0</v>
      </c>
      <c r="K221" s="72">
        <v>0.59</v>
      </c>
      <c r="L221" s="72">
        <v>0.53</v>
      </c>
      <c r="M221" s="31">
        <f t="shared" si="43"/>
        <v>11.320754716981121</v>
      </c>
      <c r="N221" s="170">
        <f>D221/D328*100</f>
        <v>4.8127491769424643E-2</v>
      </c>
    </row>
    <row r="222" spans="1:14">
      <c r="A222" s="209"/>
      <c r="B222" s="199" t="s">
        <v>21</v>
      </c>
      <c r="C222" s="72">
        <v>1.26</v>
      </c>
      <c r="D222" s="72">
        <v>1.26</v>
      </c>
      <c r="E222" s="72">
        <v>0</v>
      </c>
      <c r="F222" s="72">
        <v>0</v>
      </c>
      <c r="G222" s="72">
        <v>1</v>
      </c>
      <c r="H222" s="72">
        <v>890</v>
      </c>
      <c r="I222" s="72">
        <v>0</v>
      </c>
      <c r="J222" s="72">
        <v>0</v>
      </c>
      <c r="K222" s="72">
        <v>0</v>
      </c>
      <c r="L222" s="72">
        <v>0</v>
      </c>
      <c r="M222" s="31">
        <v>0</v>
      </c>
      <c r="N222" s="170">
        <f>D222/D329*100</f>
        <v>3.6966334684190291E-2</v>
      </c>
    </row>
    <row r="223" spans="1:14">
      <c r="A223" s="209"/>
      <c r="B223" s="199" t="s">
        <v>22</v>
      </c>
      <c r="C223" s="72">
        <v>0.42</v>
      </c>
      <c r="D223" s="72">
        <v>4.53</v>
      </c>
      <c r="E223" s="72">
        <v>8.2100000000000009</v>
      </c>
      <c r="F223" s="156">
        <f>(D223-E223)/E223*100</f>
        <v>-44.823386114494525</v>
      </c>
      <c r="G223" s="72">
        <v>452</v>
      </c>
      <c r="H223" s="72">
        <v>2804.9</v>
      </c>
      <c r="I223" s="72">
        <v>1</v>
      </c>
      <c r="J223" s="72">
        <v>0</v>
      </c>
      <c r="K223" s="72">
        <v>0.25</v>
      </c>
      <c r="L223" s="72">
        <v>0.43</v>
      </c>
      <c r="M223" s="31">
        <v>0</v>
      </c>
      <c r="N223" s="170">
        <f>D223/D330*100</f>
        <v>0.21524163721809453</v>
      </c>
    </row>
    <row r="224" spans="1:14">
      <c r="A224" s="209"/>
      <c r="B224" s="199" t="s">
        <v>23</v>
      </c>
      <c r="C224" s="72">
        <v>0</v>
      </c>
      <c r="D224" s="72">
        <v>0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31">
        <v>0</v>
      </c>
      <c r="N224" s="170">
        <f t="shared" ref="N224:N231" si="46">D224/D331*100</f>
        <v>0</v>
      </c>
    </row>
    <row r="225" spans="1:14">
      <c r="A225" s="209"/>
      <c r="B225" s="199" t="s">
        <v>24</v>
      </c>
      <c r="C225" s="72">
        <v>9.68</v>
      </c>
      <c r="D225" s="72">
        <v>207.76</v>
      </c>
      <c r="E225" s="72">
        <v>188</v>
      </c>
      <c r="F225" s="156">
        <f>(D225-E225)/E225*100</f>
        <v>10.510638297872335</v>
      </c>
      <c r="G225" s="72">
        <v>636</v>
      </c>
      <c r="H225" s="72">
        <v>43212.7</v>
      </c>
      <c r="I225" s="72">
        <v>62</v>
      </c>
      <c r="J225" s="72">
        <v>55.23</v>
      </c>
      <c r="K225" s="72">
        <v>98.14</v>
      </c>
      <c r="L225" s="72">
        <v>55.52</v>
      </c>
      <c r="M225" s="31">
        <f>(K225-L225)/L225*100</f>
        <v>76.765129682997113</v>
      </c>
      <c r="N225" s="170">
        <f t="shared" si="46"/>
        <v>3.5274469536220461</v>
      </c>
    </row>
    <row r="226" spans="1:14">
      <c r="A226" s="209"/>
      <c r="B226" s="199" t="s">
        <v>25</v>
      </c>
      <c r="C226" s="74">
        <v>1225.2</v>
      </c>
      <c r="D226" s="74">
        <v>1288.3499999999999</v>
      </c>
      <c r="E226" s="74">
        <v>1320.47</v>
      </c>
      <c r="F226" s="156">
        <f>(D226-E226)/E226*100</f>
        <v>-2.4324672275780683</v>
      </c>
      <c r="G226" s="74">
        <v>200</v>
      </c>
      <c r="H226" s="74">
        <v>27826.1</v>
      </c>
      <c r="I226" s="79">
        <v>441</v>
      </c>
      <c r="J226" s="72">
        <v>2.37</v>
      </c>
      <c r="K226" s="72">
        <v>112.12</v>
      </c>
      <c r="L226" s="79">
        <v>125.9</v>
      </c>
      <c r="M226" s="31">
        <f>(K226-L226)/L226*100</f>
        <v>-10.945194598888007</v>
      </c>
      <c r="N226" s="170">
        <f t="shared" si="46"/>
        <v>5.9637836666997339</v>
      </c>
    </row>
    <row r="227" spans="1:14">
      <c r="A227" s="209"/>
      <c r="B227" s="199" t="s">
        <v>26</v>
      </c>
      <c r="C227" s="72">
        <v>2.14</v>
      </c>
      <c r="D227" s="72">
        <v>35.54</v>
      </c>
      <c r="E227" s="72">
        <v>17.12</v>
      </c>
      <c r="F227" s="156">
        <f>(D227-E227)/E227*100</f>
        <v>107.5934579439252</v>
      </c>
      <c r="G227" s="72">
        <v>1684</v>
      </c>
      <c r="H227" s="72">
        <v>185897.28</v>
      </c>
      <c r="I227" s="72">
        <v>5</v>
      </c>
      <c r="J227" s="72">
        <v>0.04</v>
      </c>
      <c r="K227" s="72">
        <v>0.37</v>
      </c>
      <c r="L227" s="72">
        <v>0.27</v>
      </c>
      <c r="M227" s="31">
        <v>0</v>
      </c>
      <c r="N227" s="170">
        <f t="shared" si="46"/>
        <v>0.30358359768784826</v>
      </c>
    </row>
    <row r="228" spans="1:14">
      <c r="A228" s="209"/>
      <c r="B228" s="199" t="s">
        <v>27</v>
      </c>
      <c r="C228" s="72">
        <v>0</v>
      </c>
      <c r="D228" s="72">
        <v>0.19</v>
      </c>
      <c r="E228" s="72">
        <v>0.1</v>
      </c>
      <c r="F228" s="72">
        <v>0</v>
      </c>
      <c r="G228" s="72">
        <v>9</v>
      </c>
      <c r="H228" s="72">
        <v>989.6</v>
      </c>
      <c r="I228" s="72">
        <v>0</v>
      </c>
      <c r="J228" s="72">
        <v>0</v>
      </c>
      <c r="K228" s="72">
        <v>0</v>
      </c>
      <c r="L228" s="72">
        <v>0</v>
      </c>
      <c r="M228" s="31">
        <v>0</v>
      </c>
      <c r="N228" s="170">
        <f t="shared" si="46"/>
        <v>1.2808546224455399E-2</v>
      </c>
    </row>
    <row r="229" spans="1:14">
      <c r="A229" s="209"/>
      <c r="B229" s="14" t="s">
        <v>28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5">
        <v>0</v>
      </c>
      <c r="M229" s="31">
        <v>0</v>
      </c>
      <c r="N229" s="170">
        <f t="shared" si="46"/>
        <v>0</v>
      </c>
    </row>
    <row r="230" spans="1:14">
      <c r="A230" s="209"/>
      <c r="B230" s="14" t="s">
        <v>29</v>
      </c>
      <c r="C230" s="72">
        <v>0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31">
        <v>0</v>
      </c>
      <c r="N230" s="170">
        <f t="shared" si="46"/>
        <v>0</v>
      </c>
    </row>
    <row r="231" spans="1:14">
      <c r="A231" s="209"/>
      <c r="B231" s="14" t="s">
        <v>30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31">
        <v>0</v>
      </c>
      <c r="N231" s="170">
        <f t="shared" si="46"/>
        <v>0</v>
      </c>
    </row>
    <row r="232" spans="1:14" ht="14.25" thickBot="1">
      <c r="A232" s="210"/>
      <c r="B232" s="15" t="s">
        <v>31</v>
      </c>
      <c r="C232" s="16">
        <f t="shared" ref="C232:L232" si="47">C220+C222+C223+C224+C225+C226+C227+C228</f>
        <v>1243.8200000000002</v>
      </c>
      <c r="D232" s="16">
        <f>D220+D222+D223+D224+D225+D226+D227+D228</f>
        <v>1564.84</v>
      </c>
      <c r="E232" s="16">
        <f t="shared" si="47"/>
        <v>1549.2199999999998</v>
      </c>
      <c r="F232" s="17">
        <f>(D232-E232)/E232*100</f>
        <v>1.0082493125572947</v>
      </c>
      <c r="G232" s="16">
        <f t="shared" si="47"/>
        <v>3155</v>
      </c>
      <c r="H232" s="16">
        <f t="shared" si="47"/>
        <v>278112.61</v>
      </c>
      <c r="I232" s="16">
        <f t="shared" si="47"/>
        <v>517</v>
      </c>
      <c r="J232" s="16">
        <f t="shared" si="47"/>
        <v>57.639999999999993</v>
      </c>
      <c r="K232" s="16">
        <f t="shared" si="47"/>
        <v>211.94</v>
      </c>
      <c r="L232" s="16">
        <f t="shared" si="47"/>
        <v>190.76500000000001</v>
      </c>
      <c r="M232" s="16">
        <f t="shared" ref="M232" si="48">(K232-L232)/L232*100</f>
        <v>11.100044557439773</v>
      </c>
      <c r="N232" s="171">
        <f>D232/D339*100</f>
        <v>1.6216554122409188</v>
      </c>
    </row>
    <row r="233" spans="1:14" ht="14.25" thickTop="1"/>
    <row r="236" spans="1:14" s="57" customFormat="1" ht="18.75">
      <c r="A236" s="212" t="str">
        <f>A1</f>
        <v>2023年1-6月丹东市财产保险业务统计表</v>
      </c>
      <c r="B236" s="212"/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</row>
    <row r="237" spans="1:14" s="57" customFormat="1" ht="14.25" thickBot="1">
      <c r="B237" s="59" t="s">
        <v>0</v>
      </c>
      <c r="C237" s="58"/>
      <c r="D237" s="58"/>
      <c r="F237" s="155"/>
      <c r="G237" s="73" t="str">
        <f>G2</f>
        <v>（2023年6月）</v>
      </c>
      <c r="H237" s="58"/>
      <c r="I237" s="58"/>
      <c r="J237" s="58"/>
      <c r="K237" s="58"/>
      <c r="L237" s="59" t="s">
        <v>1</v>
      </c>
      <c r="N237" s="169"/>
    </row>
    <row r="238" spans="1:14" ht="13.5" customHeight="1">
      <c r="A238" s="208" t="s">
        <v>117</v>
      </c>
      <c r="B238" s="166" t="s">
        <v>3</v>
      </c>
      <c r="C238" s="213" t="s">
        <v>4</v>
      </c>
      <c r="D238" s="213"/>
      <c r="E238" s="213"/>
      <c r="F238" s="214"/>
      <c r="G238" s="213" t="s">
        <v>5</v>
      </c>
      <c r="H238" s="213"/>
      <c r="I238" s="213" t="s">
        <v>6</v>
      </c>
      <c r="J238" s="213"/>
      <c r="K238" s="213"/>
      <c r="L238" s="213"/>
      <c r="M238" s="213"/>
      <c r="N238" s="216" t="s">
        <v>7</v>
      </c>
    </row>
    <row r="239" spans="1:14">
      <c r="A239" s="209"/>
      <c r="B239" s="58" t="s">
        <v>8</v>
      </c>
      <c r="C239" s="215" t="s">
        <v>9</v>
      </c>
      <c r="D239" s="215" t="s">
        <v>10</v>
      </c>
      <c r="E239" s="215" t="s">
        <v>11</v>
      </c>
      <c r="F239" s="197" t="s">
        <v>12</v>
      </c>
      <c r="G239" s="215" t="s">
        <v>13</v>
      </c>
      <c r="H239" s="215" t="s">
        <v>14</v>
      </c>
      <c r="I239" s="199" t="s">
        <v>13</v>
      </c>
      <c r="J239" s="215" t="s">
        <v>15</v>
      </c>
      <c r="K239" s="215"/>
      <c r="L239" s="215"/>
      <c r="M239" s="200" t="s">
        <v>12</v>
      </c>
      <c r="N239" s="217"/>
    </row>
    <row r="240" spans="1:14">
      <c r="A240" s="219"/>
      <c r="B240" s="167" t="s">
        <v>16</v>
      </c>
      <c r="C240" s="215"/>
      <c r="D240" s="215"/>
      <c r="E240" s="215"/>
      <c r="F240" s="198" t="s">
        <v>17</v>
      </c>
      <c r="G240" s="215"/>
      <c r="H240" s="215"/>
      <c r="I240" s="33" t="s">
        <v>18</v>
      </c>
      <c r="J240" s="199" t="s">
        <v>9</v>
      </c>
      <c r="K240" s="199" t="s">
        <v>10</v>
      </c>
      <c r="L240" s="199" t="s">
        <v>11</v>
      </c>
      <c r="M240" s="201" t="s">
        <v>17</v>
      </c>
      <c r="N240" s="196" t="s">
        <v>17</v>
      </c>
    </row>
    <row r="241" spans="1:14" ht="14.25" customHeight="1">
      <c r="A241" s="218" t="s">
        <v>45</v>
      </c>
      <c r="B241" s="199" t="s">
        <v>19</v>
      </c>
      <c r="C241" s="32">
        <v>15.646743000000001</v>
      </c>
      <c r="D241" s="32">
        <v>119.70244700000001</v>
      </c>
      <c r="E241" s="32">
        <v>150.41546600000001</v>
      </c>
      <c r="F241" s="156">
        <f>(D241-E241)/E241*100</f>
        <v>-20.41879057835715</v>
      </c>
      <c r="G241" s="31">
        <v>973</v>
      </c>
      <c r="H241" s="31">
        <v>97672.915299999993</v>
      </c>
      <c r="I241" s="31">
        <v>248</v>
      </c>
      <c r="J241" s="31">
        <v>72.652411000000001</v>
      </c>
      <c r="K241" s="31">
        <v>239.19353000000001</v>
      </c>
      <c r="L241" s="31">
        <v>197.61050599999999</v>
      </c>
      <c r="M241" s="31">
        <f>(K241-L241)/L241*100</f>
        <v>21.042921675429557</v>
      </c>
      <c r="N241" s="170">
        <f>D241/D327*100</f>
        <v>0.23930666055422653</v>
      </c>
    </row>
    <row r="242" spans="1:14" ht="14.25" customHeight="1">
      <c r="A242" s="209"/>
      <c r="B242" s="199" t="s">
        <v>20</v>
      </c>
      <c r="C242" s="31">
        <v>5.3799159999999997</v>
      </c>
      <c r="D242" s="31">
        <v>35.675784999999998</v>
      </c>
      <c r="E242" s="31">
        <v>46.687016999999997</v>
      </c>
      <c r="F242" s="156">
        <f>(D242-E242)/E242*100</f>
        <v>-23.585212137241495</v>
      </c>
      <c r="G242" s="31">
        <v>441</v>
      </c>
      <c r="H242" s="31">
        <v>8820</v>
      </c>
      <c r="I242" s="31">
        <v>107</v>
      </c>
      <c r="J242" s="31">
        <v>6.31818200000001</v>
      </c>
      <c r="K242" s="31">
        <v>81.762252000000004</v>
      </c>
      <c r="L242" s="31">
        <v>55.512841000000002</v>
      </c>
      <c r="M242" s="31">
        <f>(K242-L242)/L242*100</f>
        <v>47.285295666997122</v>
      </c>
      <c r="N242" s="170">
        <f>D242/D328*100</f>
        <v>0.23202514175071121</v>
      </c>
    </row>
    <row r="243" spans="1:14" ht="14.25" customHeight="1">
      <c r="A243" s="209"/>
      <c r="B243" s="199" t="s">
        <v>21</v>
      </c>
      <c r="C243" s="31">
        <v>3.0190570000000001</v>
      </c>
      <c r="D243" s="31">
        <v>16.155394000000001</v>
      </c>
      <c r="E243" s="31">
        <v>15.657897</v>
      </c>
      <c r="F243" s="156">
        <f>(D243-E243)/E243*100</f>
        <v>3.1772913054671457</v>
      </c>
      <c r="G243" s="31">
        <v>10</v>
      </c>
      <c r="H243" s="31">
        <v>32981.08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70">
        <f>D243/D329*100</f>
        <v>0.47397277901504747</v>
      </c>
    </row>
    <row r="244" spans="1:14" ht="14.25" customHeight="1">
      <c r="A244" s="209"/>
      <c r="B244" s="199" t="s">
        <v>22</v>
      </c>
      <c r="C244" s="31">
        <v>0</v>
      </c>
      <c r="D244" s="31">
        <v>1.2579070000000001</v>
      </c>
      <c r="E244" s="31">
        <v>0</v>
      </c>
      <c r="F244" s="156">
        <v>0</v>
      </c>
      <c r="G244" s="31">
        <v>2</v>
      </c>
      <c r="H244" s="31">
        <v>1676.154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70">
        <f>D244/D330*100</f>
        <v>5.9769086566909858E-2</v>
      </c>
    </row>
    <row r="245" spans="1:14" ht="14.25" customHeight="1">
      <c r="A245" s="209"/>
      <c r="B245" s="199" t="s">
        <v>23</v>
      </c>
      <c r="C245" s="31">
        <v>0</v>
      </c>
      <c r="D245" s="31">
        <v>0</v>
      </c>
      <c r="E245" s="31">
        <v>0</v>
      </c>
      <c r="F245" s="156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70">
        <f t="shared" ref="N245:N252" si="49">D245/D331*100</f>
        <v>0</v>
      </c>
    </row>
    <row r="246" spans="1:14" ht="14.25" customHeight="1">
      <c r="A246" s="209"/>
      <c r="B246" s="199" t="s">
        <v>24</v>
      </c>
      <c r="C246" s="31">
        <v>11.610244</v>
      </c>
      <c r="D246" s="31">
        <v>33.429651</v>
      </c>
      <c r="E246" s="31">
        <v>18.004915</v>
      </c>
      <c r="F246" s="156">
        <f>(D246-E246)/E246*100</f>
        <v>85.669585221590864</v>
      </c>
      <c r="G246" s="31">
        <v>78</v>
      </c>
      <c r="H246" s="31">
        <v>19755.430283000002</v>
      </c>
      <c r="I246" s="31">
        <v>3</v>
      </c>
      <c r="J246" s="31">
        <v>4.4610000000000196E-3</v>
      </c>
      <c r="K246" s="31">
        <v>0.14541999999999999</v>
      </c>
      <c r="L246" s="31">
        <v>0.78370700000000004</v>
      </c>
      <c r="M246" s="31">
        <f>(K246-L246)/L246*100</f>
        <v>-81.444596003353297</v>
      </c>
      <c r="N246" s="170">
        <f t="shared" si="49"/>
        <v>0.56758433086541293</v>
      </c>
    </row>
    <row r="247" spans="1:14" ht="14.25" customHeight="1">
      <c r="A247" s="209"/>
      <c r="B247" s="199" t="s">
        <v>25</v>
      </c>
      <c r="C247" s="33">
        <v>0</v>
      </c>
      <c r="D247" s="33">
        <v>0</v>
      </c>
      <c r="E247" s="33">
        <v>0</v>
      </c>
      <c r="F247" s="156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>
        <v>0</v>
      </c>
      <c r="N247" s="170">
        <f t="shared" si="49"/>
        <v>0</v>
      </c>
    </row>
    <row r="248" spans="1:14" ht="14.25" customHeight="1">
      <c r="A248" s="209"/>
      <c r="B248" s="199" t="s">
        <v>26</v>
      </c>
      <c r="C248" s="31">
        <v>0.62271700000000196</v>
      </c>
      <c r="D248" s="31">
        <v>8.7484579999999994</v>
      </c>
      <c r="E248" s="31">
        <v>7.4887389999999998</v>
      </c>
      <c r="F248" s="156">
        <f>(D248-E248)/E248*100</f>
        <v>16.821510270287156</v>
      </c>
      <c r="G248" s="31">
        <v>431</v>
      </c>
      <c r="H248" s="31">
        <v>48143.99</v>
      </c>
      <c r="I248" s="31">
        <v>3</v>
      </c>
      <c r="J248" s="31">
        <v>6.0279999999999197E-3</v>
      </c>
      <c r="K248" s="31">
        <v>1.395146</v>
      </c>
      <c r="L248" s="31">
        <v>1.8975059999999999</v>
      </c>
      <c r="M248" s="31">
        <f t="shared" ref="M248" si="50">(K248-L248)/L248*100</f>
        <v>-26.474751594988366</v>
      </c>
      <c r="N248" s="170">
        <f t="shared" si="49"/>
        <v>7.4729554132274528E-2</v>
      </c>
    </row>
    <row r="249" spans="1:14" ht="14.25" customHeight="1">
      <c r="A249" s="209"/>
      <c r="B249" s="199" t="s">
        <v>27</v>
      </c>
      <c r="C249" s="31">
        <v>0.301871</v>
      </c>
      <c r="D249" s="31">
        <v>0.301871</v>
      </c>
      <c r="E249" s="31">
        <v>0</v>
      </c>
      <c r="F249" s="156">
        <v>0</v>
      </c>
      <c r="G249" s="31">
        <v>1</v>
      </c>
      <c r="H249" s="31">
        <v>21.332203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70">
        <f t="shared" si="49"/>
        <v>2.0350150828013558E-2</v>
      </c>
    </row>
    <row r="250" spans="1:14" ht="14.25" customHeight="1">
      <c r="A250" s="209"/>
      <c r="B250" s="14" t="s">
        <v>28</v>
      </c>
      <c r="C250" s="34">
        <v>0</v>
      </c>
      <c r="D250" s="34">
        <v>0</v>
      </c>
      <c r="E250" s="34">
        <v>0</v>
      </c>
      <c r="F250" s="156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>
        <v>0</v>
      </c>
      <c r="N250" s="170">
        <f t="shared" si="49"/>
        <v>0</v>
      </c>
    </row>
    <row r="251" spans="1:14" ht="14.25" customHeight="1">
      <c r="A251" s="209"/>
      <c r="B251" s="14" t="s">
        <v>29</v>
      </c>
      <c r="C251" s="34">
        <v>0</v>
      </c>
      <c r="D251" s="34">
        <v>0</v>
      </c>
      <c r="E251" s="34">
        <v>0</v>
      </c>
      <c r="F251" s="156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>
        <v>0</v>
      </c>
      <c r="N251" s="170">
        <f t="shared" si="49"/>
        <v>0</v>
      </c>
    </row>
    <row r="252" spans="1:14" ht="14.25" customHeight="1">
      <c r="A252" s="209"/>
      <c r="B252" s="14" t="s">
        <v>30</v>
      </c>
      <c r="C252" s="34">
        <v>0.301871</v>
      </c>
      <c r="D252" s="34">
        <v>0.301871</v>
      </c>
      <c r="E252" s="34">
        <v>0</v>
      </c>
      <c r="F252" s="156">
        <v>0</v>
      </c>
      <c r="G252" s="34">
        <v>1</v>
      </c>
      <c r="H252" s="34">
        <v>21.332203</v>
      </c>
      <c r="I252" s="34">
        <v>0</v>
      </c>
      <c r="J252" s="34">
        <v>0</v>
      </c>
      <c r="K252" s="34">
        <v>0</v>
      </c>
      <c r="L252" s="34">
        <v>0</v>
      </c>
      <c r="M252" s="31">
        <v>0</v>
      </c>
      <c r="N252" s="170">
        <f t="shared" si="49"/>
        <v>4.0035964954626822E-2</v>
      </c>
    </row>
    <row r="253" spans="1:14" ht="14.25" customHeight="1" thickBot="1">
      <c r="A253" s="210"/>
      <c r="B253" s="15" t="s">
        <v>31</v>
      </c>
      <c r="C253" s="16">
        <f t="shared" ref="C253:L253" si="51">C241+C243+C244+C245+C246+C247+C248+C249</f>
        <v>31.200631999999999</v>
      </c>
      <c r="D253" s="16">
        <f t="shared" si="51"/>
        <v>179.59572800000001</v>
      </c>
      <c r="E253" s="16">
        <f>E241+E243+E244+E245+E246+E247+E248+E249</f>
        <v>191.56701700000002</v>
      </c>
      <c r="F253" s="157">
        <f>(D253-E253)/E253*100</f>
        <v>-6.2491389110057565</v>
      </c>
      <c r="G253" s="16">
        <f t="shared" si="51"/>
        <v>1495</v>
      </c>
      <c r="H253" s="16">
        <f t="shared" si="51"/>
        <v>200250.90178599997</v>
      </c>
      <c r="I253" s="16">
        <f t="shared" si="51"/>
        <v>254</v>
      </c>
      <c r="J253" s="16">
        <f t="shared" si="51"/>
        <v>72.662900000000008</v>
      </c>
      <c r="K253" s="16">
        <f t="shared" si="51"/>
        <v>240.73409600000002</v>
      </c>
      <c r="L253" s="16">
        <f t="shared" si="51"/>
        <v>200.29171899999997</v>
      </c>
      <c r="M253" s="16">
        <f t="shared" ref="M253:M259" si="52">(K253-L253)/L253*100</f>
        <v>20.191736933467556</v>
      </c>
      <c r="N253" s="171">
        <f>D253/D339*100</f>
        <v>0.18611639805126909</v>
      </c>
    </row>
    <row r="254" spans="1:14" ht="14.25" thickTop="1">
      <c r="A254" s="220" t="s">
        <v>46</v>
      </c>
      <c r="B254" s="199" t="s">
        <v>19</v>
      </c>
      <c r="C254" s="138">
        <v>97.721800000000002</v>
      </c>
      <c r="D254" s="138">
        <v>508.57490000000001</v>
      </c>
      <c r="E254" s="138">
        <v>636.47739999999999</v>
      </c>
      <c r="F254" s="156">
        <f>(D254-E254)/E254*100</f>
        <v>-20.095371807388602</v>
      </c>
      <c r="G254" s="134">
        <v>2562</v>
      </c>
      <c r="H254" s="135">
        <v>352205.16149999999</v>
      </c>
      <c r="I254" s="133">
        <v>705</v>
      </c>
      <c r="J254" s="133">
        <v>63.508499999999998</v>
      </c>
      <c r="K254" s="133">
        <v>430.1044</v>
      </c>
      <c r="L254" s="133">
        <v>246.3546</v>
      </c>
      <c r="M254" s="31">
        <f t="shared" si="52"/>
        <v>74.587525461265997</v>
      </c>
      <c r="N254" s="170">
        <f>D254/D327*100</f>
        <v>1.0167324395690898</v>
      </c>
    </row>
    <row r="255" spans="1:14">
      <c r="A255" s="209"/>
      <c r="B255" s="199" t="s">
        <v>20</v>
      </c>
      <c r="C255" s="133">
        <v>23.496700000000001</v>
      </c>
      <c r="D255" s="133">
        <v>127.0278</v>
      </c>
      <c r="E255" s="133">
        <v>147.5265</v>
      </c>
      <c r="F255" s="156">
        <f>(D255-E255)/E255*100</f>
        <v>-13.894927352035058</v>
      </c>
      <c r="G255" s="136">
        <v>2035</v>
      </c>
      <c r="H255" s="137">
        <v>37765.684099999999</v>
      </c>
      <c r="I255" s="133">
        <v>354</v>
      </c>
      <c r="J255" s="133">
        <v>6.05</v>
      </c>
      <c r="K255" s="133">
        <v>50.2</v>
      </c>
      <c r="L255" s="133">
        <v>57.25</v>
      </c>
      <c r="M255" s="31">
        <f t="shared" si="52"/>
        <v>-12.314410480349339</v>
      </c>
      <c r="N255" s="170">
        <f>D255/D328*100</f>
        <v>0.82615262148488089</v>
      </c>
    </row>
    <row r="256" spans="1:14">
      <c r="A256" s="209"/>
      <c r="B256" s="199" t="s">
        <v>21</v>
      </c>
      <c r="C256" s="133">
        <v>0</v>
      </c>
      <c r="D256" s="133">
        <v>31.550799999999999</v>
      </c>
      <c r="E256" s="133">
        <v>53.2883</v>
      </c>
      <c r="F256" s="156">
        <f>(D256-E256)/E256*100</f>
        <v>-40.792256461549727</v>
      </c>
      <c r="G256" s="133">
        <v>0</v>
      </c>
      <c r="H256" s="23">
        <v>37765.484100000001</v>
      </c>
      <c r="I256" s="133">
        <v>18</v>
      </c>
      <c r="J256" s="133">
        <v>0.2802</v>
      </c>
      <c r="K256" s="133">
        <v>22.785399999999999</v>
      </c>
      <c r="L256" s="133">
        <v>10.146599999999999</v>
      </c>
      <c r="M256" s="31">
        <f t="shared" si="52"/>
        <v>124.56192222025113</v>
      </c>
      <c r="N256" s="170">
        <f>D256/D329*100</f>
        <v>0.92564875583646899</v>
      </c>
    </row>
    <row r="257" spans="1:14">
      <c r="A257" s="209"/>
      <c r="B257" s="199" t="s">
        <v>22</v>
      </c>
      <c r="C257" s="133">
        <v>4.8000000000000001E-2</v>
      </c>
      <c r="D257" s="133">
        <v>0.71109999999999995</v>
      </c>
      <c r="E257" s="133">
        <v>1.7994000000000001</v>
      </c>
      <c r="F257" s="156">
        <f>(D257-E257)/E257*100</f>
        <v>-60.481271534956107</v>
      </c>
      <c r="G257" s="133">
        <v>11</v>
      </c>
      <c r="H257" s="133">
        <v>4969.6000000000004</v>
      </c>
      <c r="I257" s="133">
        <v>3</v>
      </c>
      <c r="J257" s="133">
        <v>0.25</v>
      </c>
      <c r="K257" s="133">
        <v>1.5609999999999999</v>
      </c>
      <c r="L257" s="133">
        <v>0.1</v>
      </c>
      <c r="M257" s="31">
        <f t="shared" si="52"/>
        <v>1460.9999999999998</v>
      </c>
      <c r="N257" s="170">
        <f>D257/D330*100</f>
        <v>3.378771042511855E-2</v>
      </c>
    </row>
    <row r="258" spans="1:14">
      <c r="A258" s="209"/>
      <c r="B258" s="199" t="s">
        <v>23</v>
      </c>
      <c r="C258" s="133">
        <v>0</v>
      </c>
      <c r="D258" s="133">
        <v>5.7</v>
      </c>
      <c r="E258" s="133">
        <v>8.5000000000000006E-2</v>
      </c>
      <c r="F258" s="156">
        <v>0</v>
      </c>
      <c r="G258" s="133">
        <v>0</v>
      </c>
      <c r="H258" s="133">
        <v>8060</v>
      </c>
      <c r="I258" s="133">
        <v>0</v>
      </c>
      <c r="J258" s="133">
        <v>0</v>
      </c>
      <c r="K258" s="133">
        <v>0</v>
      </c>
      <c r="L258" s="133">
        <v>1.2426999999999999</v>
      </c>
      <c r="M258" s="31">
        <f t="shared" si="52"/>
        <v>-100</v>
      </c>
      <c r="N258" s="170">
        <f t="shared" ref="N258:N265" si="53">D258/D331*100</f>
        <v>2.0364753814406171</v>
      </c>
    </row>
    <row r="259" spans="1:14">
      <c r="A259" s="209"/>
      <c r="B259" s="199" t="s">
        <v>24</v>
      </c>
      <c r="C259" s="133">
        <v>12.0017</v>
      </c>
      <c r="D259" s="133">
        <v>102.6734</v>
      </c>
      <c r="E259" s="133">
        <v>133.3545</v>
      </c>
      <c r="F259" s="156">
        <f>(D259-E259)/E259*100</f>
        <v>-23.007172611347947</v>
      </c>
      <c r="G259" s="133">
        <v>38</v>
      </c>
      <c r="H259" s="133">
        <v>113109.35</v>
      </c>
      <c r="I259" s="133">
        <v>33</v>
      </c>
      <c r="J259" s="133">
        <v>2.4529000000000001</v>
      </c>
      <c r="K259" s="133">
        <v>164.0598</v>
      </c>
      <c r="L259" s="133">
        <v>21.163699999999999</v>
      </c>
      <c r="M259" s="31">
        <f t="shared" si="52"/>
        <v>675.19431857378436</v>
      </c>
      <c r="N259" s="170">
        <f t="shared" si="53"/>
        <v>1.7432372547555728</v>
      </c>
    </row>
    <row r="260" spans="1:14">
      <c r="A260" s="209"/>
      <c r="B260" s="199" t="s">
        <v>25</v>
      </c>
      <c r="C260" s="133">
        <v>0</v>
      </c>
      <c r="D260" s="133">
        <v>0</v>
      </c>
      <c r="E260" s="133">
        <v>0</v>
      </c>
      <c r="F260" s="156">
        <v>0</v>
      </c>
      <c r="G260" s="133">
        <v>0</v>
      </c>
      <c r="H260" s="133">
        <v>0</v>
      </c>
      <c r="I260" s="133">
        <v>0</v>
      </c>
      <c r="J260" s="133">
        <v>0</v>
      </c>
      <c r="K260" s="133">
        <v>0</v>
      </c>
      <c r="L260" s="133">
        <v>0</v>
      </c>
      <c r="M260" s="31">
        <v>0</v>
      </c>
      <c r="N260" s="170">
        <f t="shared" si="53"/>
        <v>0</v>
      </c>
    </row>
    <row r="261" spans="1:14">
      <c r="A261" s="209"/>
      <c r="B261" s="199" t="s">
        <v>26</v>
      </c>
      <c r="C261" s="133">
        <v>0.1966</v>
      </c>
      <c r="D261" s="133">
        <v>6.1311999999999998</v>
      </c>
      <c r="E261" s="133">
        <v>7.0366999999999997</v>
      </c>
      <c r="F261" s="156">
        <f>(D261-E261)/E261*100</f>
        <v>-12.868247900294172</v>
      </c>
      <c r="G261" s="133">
        <v>52</v>
      </c>
      <c r="H261" s="133">
        <v>9012.7000000000007</v>
      </c>
      <c r="I261" s="133">
        <v>0</v>
      </c>
      <c r="J261" s="133">
        <v>1.7509999999999999</v>
      </c>
      <c r="K261" s="133">
        <v>1.7509999999999999</v>
      </c>
      <c r="L261" s="133">
        <v>1.0119</v>
      </c>
      <c r="M261" s="31">
        <f>(K261-L261)/L261*100</f>
        <v>73.040814309714392</v>
      </c>
      <c r="N261" s="170">
        <f t="shared" si="53"/>
        <v>5.2372868715355521E-2</v>
      </c>
    </row>
    <row r="262" spans="1:14">
      <c r="A262" s="209"/>
      <c r="B262" s="199" t="s">
        <v>27</v>
      </c>
      <c r="C262" s="41">
        <v>0</v>
      </c>
      <c r="D262" s="41">
        <v>2.1800000000000002</v>
      </c>
      <c r="E262" s="29">
        <v>2.0310000000000001</v>
      </c>
      <c r="F262" s="156">
        <f>(D262-E262)/E262*100</f>
        <v>7.3362875430822259</v>
      </c>
      <c r="G262" s="41">
        <v>1</v>
      </c>
      <c r="H262" s="41">
        <v>154.38427999999999</v>
      </c>
      <c r="I262" s="133">
        <v>0</v>
      </c>
      <c r="J262" s="133">
        <v>0</v>
      </c>
      <c r="K262" s="133">
        <v>0</v>
      </c>
      <c r="L262" s="133">
        <v>0</v>
      </c>
      <c r="M262" s="31">
        <v>0</v>
      </c>
      <c r="N262" s="170">
        <f t="shared" si="53"/>
        <v>0.1469612145753304</v>
      </c>
    </row>
    <row r="263" spans="1:14">
      <c r="A263" s="209"/>
      <c r="B263" s="14" t="s">
        <v>28</v>
      </c>
      <c r="C263" s="34">
        <v>0</v>
      </c>
      <c r="D263" s="34">
        <v>0</v>
      </c>
      <c r="E263" s="34">
        <v>0</v>
      </c>
      <c r="F263" s="156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31">
        <v>0</v>
      </c>
      <c r="N263" s="170">
        <f t="shared" si="53"/>
        <v>0</v>
      </c>
    </row>
    <row r="264" spans="1:14">
      <c r="A264" s="209"/>
      <c r="B264" s="14" t="s">
        <v>29</v>
      </c>
      <c r="C264" s="41">
        <v>0</v>
      </c>
      <c r="D264" s="41">
        <v>0</v>
      </c>
      <c r="E264" s="41">
        <v>0</v>
      </c>
      <c r="F264" s="156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>
        <v>0</v>
      </c>
      <c r="N264" s="170">
        <f t="shared" si="53"/>
        <v>0</v>
      </c>
    </row>
    <row r="265" spans="1:14">
      <c r="A265" s="209"/>
      <c r="B265" s="14" t="s">
        <v>30</v>
      </c>
      <c r="C265" s="41">
        <v>0</v>
      </c>
      <c r="D265" s="41">
        <v>2.1800000000000002</v>
      </c>
      <c r="E265" s="41">
        <v>0</v>
      </c>
      <c r="F265" s="156">
        <v>0</v>
      </c>
      <c r="G265" s="41">
        <v>1</v>
      </c>
      <c r="H265" s="41">
        <v>154.38427999999999</v>
      </c>
      <c r="I265" s="41">
        <v>0</v>
      </c>
      <c r="J265" s="41">
        <v>0</v>
      </c>
      <c r="K265" s="41">
        <v>0</v>
      </c>
      <c r="L265" s="41">
        <v>0</v>
      </c>
      <c r="M265" s="31">
        <v>0</v>
      </c>
      <c r="N265" s="170">
        <f t="shared" si="53"/>
        <v>0.28912483677162254</v>
      </c>
    </row>
    <row r="266" spans="1:14" ht="14.25" thickBot="1">
      <c r="A266" s="210"/>
      <c r="B266" s="15" t="s">
        <v>31</v>
      </c>
      <c r="C266" s="16">
        <f t="shared" ref="C266:L266" si="54">C254+C256+C257+C258+C259+C260+C261+C262</f>
        <v>109.96810000000001</v>
      </c>
      <c r="D266" s="16">
        <f t="shared" si="54"/>
        <v>657.52140000000009</v>
      </c>
      <c r="E266" s="16">
        <f t="shared" si="54"/>
        <v>834.07230000000004</v>
      </c>
      <c r="F266" s="157">
        <f>(D266-E266)/E266*100</f>
        <v>-21.167337651664003</v>
      </c>
      <c r="G266" s="16">
        <f t="shared" si="54"/>
        <v>2664</v>
      </c>
      <c r="H266" s="16">
        <f>H254+H256+H257+H258+H259+H260+H261+H262</f>
        <v>525276.67987999995</v>
      </c>
      <c r="I266" s="16">
        <f t="shared" si="54"/>
        <v>759</v>
      </c>
      <c r="J266" s="16">
        <f t="shared" si="54"/>
        <v>68.24260000000001</v>
      </c>
      <c r="K266" s="16">
        <f t="shared" si="54"/>
        <v>620.26159999999993</v>
      </c>
      <c r="L266" s="16">
        <f t="shared" si="54"/>
        <v>280.01950000000005</v>
      </c>
      <c r="M266" s="16">
        <f>(K266-L266)/L266*100</f>
        <v>121.50657364933508</v>
      </c>
      <c r="N266" s="171">
        <f>D266/D339*100</f>
        <v>0.68139435148272431</v>
      </c>
    </row>
    <row r="267" spans="1:14" ht="14.25" thickTop="1">
      <c r="A267" s="220" t="s">
        <v>47</v>
      </c>
      <c r="B267" s="199" t="s">
        <v>19</v>
      </c>
      <c r="C267" s="71">
        <v>26.98</v>
      </c>
      <c r="D267" s="71">
        <v>165.13</v>
      </c>
      <c r="E267" s="71">
        <v>277.77999999999997</v>
      </c>
      <c r="F267" s="12">
        <f>(D267-E267)/E267*100</f>
        <v>-40.553675570595431</v>
      </c>
      <c r="G267" s="72">
        <v>1360</v>
      </c>
      <c r="H267" s="72">
        <v>161268.74</v>
      </c>
      <c r="I267" s="72">
        <v>298</v>
      </c>
      <c r="J267" s="72">
        <v>4.8600000000000003</v>
      </c>
      <c r="K267" s="72">
        <v>115.87</v>
      </c>
      <c r="L267" s="72">
        <v>110.98</v>
      </c>
      <c r="M267" s="31">
        <f>(K267-L267)/L267*100</f>
        <v>4.4061993151919268</v>
      </c>
      <c r="N267" s="170">
        <f t="shared" ref="N267:N279" si="55">D267/D327*100</f>
        <v>0.3301244865722705</v>
      </c>
    </row>
    <row r="268" spans="1:14">
      <c r="A268" s="209"/>
      <c r="B268" s="199" t="s">
        <v>20</v>
      </c>
      <c r="C268" s="72">
        <v>10.3</v>
      </c>
      <c r="D268" s="72">
        <v>37.06</v>
      </c>
      <c r="E268" s="72">
        <v>108.07</v>
      </c>
      <c r="F268" s="12">
        <f>(D268-E268)/E268*100</f>
        <v>-65.707411862681582</v>
      </c>
      <c r="G268" s="72">
        <v>438</v>
      </c>
      <c r="H268" s="72">
        <v>8740</v>
      </c>
      <c r="I268" s="72">
        <v>118</v>
      </c>
      <c r="J268" s="72">
        <v>2.16</v>
      </c>
      <c r="K268" s="72">
        <v>47.43</v>
      </c>
      <c r="L268" s="72">
        <v>16.38</v>
      </c>
      <c r="M268" s="31">
        <f t="shared" ref="M268" si="56">(K268-L268)/L268*100</f>
        <v>189.56043956043956</v>
      </c>
      <c r="N268" s="170">
        <f t="shared" si="55"/>
        <v>0.24102768175336178</v>
      </c>
    </row>
    <row r="269" spans="1:14">
      <c r="A269" s="209"/>
      <c r="B269" s="199" t="s">
        <v>21</v>
      </c>
      <c r="C269" s="72">
        <v>0</v>
      </c>
      <c r="D269" s="72">
        <v>0</v>
      </c>
      <c r="E269" s="72">
        <v>0</v>
      </c>
      <c r="F269" s="1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31">
        <v>0</v>
      </c>
      <c r="N269" s="170">
        <f t="shared" si="55"/>
        <v>0</v>
      </c>
    </row>
    <row r="270" spans="1:14">
      <c r="A270" s="209"/>
      <c r="B270" s="199" t="s">
        <v>22</v>
      </c>
      <c r="C270" s="72">
        <v>8.0000000000000002E-3</v>
      </c>
      <c r="D270" s="72">
        <v>0.01</v>
      </c>
      <c r="E270" s="72">
        <v>0.1</v>
      </c>
      <c r="F270" s="12">
        <v>0</v>
      </c>
      <c r="G270" s="72">
        <v>7</v>
      </c>
      <c r="H270" s="72">
        <v>73</v>
      </c>
      <c r="I270" s="72">
        <v>0</v>
      </c>
      <c r="J270" s="72">
        <v>0</v>
      </c>
      <c r="K270" s="72">
        <v>0</v>
      </c>
      <c r="L270" s="72">
        <v>0</v>
      </c>
      <c r="M270" s="31">
        <v>0</v>
      </c>
      <c r="N270" s="170">
        <f t="shared" si="55"/>
        <v>4.7514710202669876E-4</v>
      </c>
    </row>
    <row r="271" spans="1:14">
      <c r="A271" s="209"/>
      <c r="B271" s="199" t="s">
        <v>23</v>
      </c>
      <c r="C271" s="72">
        <v>0</v>
      </c>
      <c r="D271" s="72">
        <v>0</v>
      </c>
      <c r="E271" s="72">
        <v>0</v>
      </c>
      <c r="F271" s="1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31">
        <v>0</v>
      </c>
      <c r="N271" s="170">
        <f t="shared" si="55"/>
        <v>0</v>
      </c>
    </row>
    <row r="272" spans="1:14">
      <c r="A272" s="209"/>
      <c r="B272" s="199" t="s">
        <v>24</v>
      </c>
      <c r="C272" s="72">
        <v>0.72</v>
      </c>
      <c r="D272" s="72">
        <v>1.48</v>
      </c>
      <c r="E272" s="72">
        <v>2.2000000000000002</v>
      </c>
      <c r="F272" s="12">
        <f>(D272-E272)/E272*100</f>
        <v>-32.727272727272734</v>
      </c>
      <c r="G272" s="72">
        <v>35</v>
      </c>
      <c r="H272" s="72">
        <v>3162</v>
      </c>
      <c r="I272" s="72">
        <v>4</v>
      </c>
      <c r="J272" s="72">
        <v>15.71</v>
      </c>
      <c r="K272" s="72">
        <v>28.63</v>
      </c>
      <c r="L272" s="72">
        <v>0</v>
      </c>
      <c r="M272" s="31">
        <v>0</v>
      </c>
      <c r="N272" s="170">
        <f t="shared" si="55"/>
        <v>2.51281357882202E-2</v>
      </c>
    </row>
    <row r="273" spans="1:14">
      <c r="A273" s="209"/>
      <c r="B273" s="199" t="s">
        <v>25</v>
      </c>
      <c r="C273" s="74">
        <v>0</v>
      </c>
      <c r="D273" s="74">
        <v>0</v>
      </c>
      <c r="E273" s="74">
        <v>0</v>
      </c>
      <c r="F273" s="1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31">
        <v>0</v>
      </c>
      <c r="N273" s="170">
        <f t="shared" si="55"/>
        <v>0</v>
      </c>
    </row>
    <row r="274" spans="1:14">
      <c r="A274" s="209"/>
      <c r="B274" s="199" t="s">
        <v>26</v>
      </c>
      <c r="C274" s="72">
        <v>7.0000000000000007E-2</v>
      </c>
      <c r="D274" s="72">
        <v>1.0900000000000001</v>
      </c>
      <c r="E274" s="72">
        <v>2.58</v>
      </c>
      <c r="F274" s="12">
        <f>(D274-E274)/E274*100</f>
        <v>-57.751937984496124</v>
      </c>
      <c r="G274" s="72">
        <v>63</v>
      </c>
      <c r="H274" s="72">
        <v>5521.58</v>
      </c>
      <c r="I274" s="72">
        <v>2</v>
      </c>
      <c r="J274" s="72">
        <v>0</v>
      </c>
      <c r="K274" s="72">
        <v>0.4</v>
      </c>
      <c r="L274" s="72">
        <v>28.74</v>
      </c>
      <c r="M274" s="31">
        <f>(K274-L274)/L274*100</f>
        <v>-98.608211551844121</v>
      </c>
      <c r="N274" s="170">
        <f t="shared" si="55"/>
        <v>9.3108081451816153E-3</v>
      </c>
    </row>
    <row r="275" spans="1:14">
      <c r="A275" s="209"/>
      <c r="B275" s="199" t="s">
        <v>27</v>
      </c>
      <c r="C275" s="72">
        <v>0</v>
      </c>
      <c r="D275" s="72">
        <v>0</v>
      </c>
      <c r="E275" s="72">
        <v>0</v>
      </c>
      <c r="F275" s="1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31">
        <v>0</v>
      </c>
      <c r="N275" s="170">
        <f t="shared" si="55"/>
        <v>0</v>
      </c>
    </row>
    <row r="276" spans="1:14">
      <c r="A276" s="209"/>
      <c r="B276" s="14" t="s">
        <v>28</v>
      </c>
      <c r="C276" s="72">
        <v>0</v>
      </c>
      <c r="D276" s="72">
        <v>0</v>
      </c>
      <c r="E276" s="72">
        <v>0</v>
      </c>
      <c r="F276" s="1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31">
        <v>0</v>
      </c>
      <c r="N276" s="170">
        <f t="shared" si="55"/>
        <v>0</v>
      </c>
    </row>
    <row r="277" spans="1:14">
      <c r="A277" s="209"/>
      <c r="B277" s="14" t="s">
        <v>29</v>
      </c>
      <c r="C277" s="72">
        <v>0</v>
      </c>
      <c r="D277" s="72">
        <v>0</v>
      </c>
      <c r="E277" s="72">
        <v>0</v>
      </c>
      <c r="F277" s="1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31">
        <v>0</v>
      </c>
      <c r="N277" s="170">
        <f t="shared" si="55"/>
        <v>0</v>
      </c>
    </row>
    <row r="278" spans="1:14">
      <c r="A278" s="209"/>
      <c r="B278" s="14" t="s">
        <v>30</v>
      </c>
      <c r="C278" s="72">
        <v>0</v>
      </c>
      <c r="D278" s="72">
        <v>0</v>
      </c>
      <c r="E278" s="72">
        <v>0</v>
      </c>
      <c r="F278" s="1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31">
        <v>0</v>
      </c>
      <c r="N278" s="170">
        <f t="shared" si="55"/>
        <v>0</v>
      </c>
    </row>
    <row r="279" spans="1:14" ht="14.25" thickBot="1">
      <c r="A279" s="210"/>
      <c r="B279" s="15" t="s">
        <v>31</v>
      </c>
      <c r="C279" s="16">
        <f>C267+C269+C270+C271+C272+C273+C274+C275</f>
        <v>27.777999999999999</v>
      </c>
      <c r="D279" s="16">
        <f t="shared" ref="D279:L279" si="57">D267+D269+D270+D271+D272+D273+D274+D275</f>
        <v>167.70999999999998</v>
      </c>
      <c r="E279" s="16">
        <f t="shared" si="57"/>
        <v>282.65999999999997</v>
      </c>
      <c r="F279" s="17">
        <f>(D279-E279)/E279*100</f>
        <v>-40.667232717752775</v>
      </c>
      <c r="G279" s="16">
        <f t="shared" si="57"/>
        <v>1465</v>
      </c>
      <c r="H279" s="16">
        <f t="shared" si="57"/>
        <v>170025.31999999998</v>
      </c>
      <c r="I279" s="16">
        <f t="shared" si="57"/>
        <v>304</v>
      </c>
      <c r="J279" s="16">
        <f t="shared" si="57"/>
        <v>20.57</v>
      </c>
      <c r="K279" s="16">
        <f t="shared" si="57"/>
        <v>144.9</v>
      </c>
      <c r="L279" s="16">
        <f t="shared" si="57"/>
        <v>139.72</v>
      </c>
      <c r="M279" s="16">
        <f t="shared" ref="M279" si="58">(K279-L279)/L279*100</f>
        <v>3.7074148296593239</v>
      </c>
      <c r="N279" s="171">
        <f t="shared" si="55"/>
        <v>0.17379912910388567</v>
      </c>
    </row>
    <row r="280" spans="1:14" ht="14.25" thickTop="1">
      <c r="A280" s="64"/>
      <c r="B280" s="65"/>
      <c r="C280" s="66"/>
      <c r="D280" s="66"/>
      <c r="E280" s="66"/>
      <c r="F280" s="162"/>
      <c r="G280" s="66"/>
      <c r="H280" s="66"/>
      <c r="I280" s="66"/>
      <c r="J280" s="66"/>
      <c r="K280" s="66"/>
      <c r="L280" s="66"/>
      <c r="M280" s="66"/>
      <c r="N280" s="155"/>
    </row>
    <row r="281" spans="1:14">
      <c r="A281" s="86"/>
      <c r="B281" s="86"/>
      <c r="C281" s="86"/>
      <c r="D281" s="86"/>
      <c r="E281" s="86"/>
      <c r="F281" s="163"/>
      <c r="G281" s="86"/>
      <c r="H281" s="86"/>
      <c r="I281" s="86"/>
      <c r="J281" s="86"/>
      <c r="K281" s="86"/>
      <c r="L281" s="86"/>
      <c r="M281" s="86"/>
      <c r="N281" s="163"/>
    </row>
    <row r="282" spans="1:14">
      <c r="A282" s="86"/>
      <c r="B282" s="86"/>
      <c r="C282" s="86"/>
      <c r="D282" s="86"/>
      <c r="E282" s="86"/>
      <c r="F282" s="163"/>
      <c r="G282" s="86"/>
      <c r="H282" s="86"/>
      <c r="I282" s="86"/>
      <c r="J282" s="86"/>
      <c r="K282" s="86"/>
      <c r="L282" s="86"/>
      <c r="M282" s="86"/>
      <c r="N282" s="163"/>
    </row>
    <row r="283" spans="1:14" ht="18.75">
      <c r="A283" s="212" t="str">
        <f>A1</f>
        <v>2023年1-6月丹东市财产保险业务统计表</v>
      </c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</row>
    <row r="284" spans="1:14" ht="14.25" thickBot="1">
      <c r="A284" s="57"/>
      <c r="B284" s="59" t="s">
        <v>0</v>
      </c>
      <c r="C284" s="58"/>
      <c r="D284" s="58"/>
      <c r="E284" s="57"/>
      <c r="F284" s="155"/>
      <c r="G284" s="73" t="str">
        <f>G2</f>
        <v>（2023年6月）</v>
      </c>
      <c r="H284" s="58"/>
      <c r="I284" s="58"/>
      <c r="J284" s="58"/>
      <c r="K284" s="58"/>
      <c r="L284" s="59" t="s">
        <v>1</v>
      </c>
      <c r="M284" s="57"/>
      <c r="N284" s="169"/>
    </row>
    <row r="285" spans="1:14" ht="13.5" customHeight="1">
      <c r="A285" s="208" t="s">
        <v>117</v>
      </c>
      <c r="B285" s="166" t="s">
        <v>3</v>
      </c>
      <c r="C285" s="213" t="s">
        <v>4</v>
      </c>
      <c r="D285" s="213"/>
      <c r="E285" s="213"/>
      <c r="F285" s="214"/>
      <c r="G285" s="213" t="s">
        <v>5</v>
      </c>
      <c r="H285" s="213"/>
      <c r="I285" s="213" t="s">
        <v>6</v>
      </c>
      <c r="J285" s="213"/>
      <c r="K285" s="213"/>
      <c r="L285" s="213"/>
      <c r="M285" s="213"/>
      <c r="N285" s="216" t="s">
        <v>7</v>
      </c>
    </row>
    <row r="286" spans="1:14">
      <c r="A286" s="209"/>
      <c r="B286" s="58" t="s">
        <v>8</v>
      </c>
      <c r="C286" s="215" t="s">
        <v>9</v>
      </c>
      <c r="D286" s="215" t="s">
        <v>10</v>
      </c>
      <c r="E286" s="215" t="s">
        <v>11</v>
      </c>
      <c r="F286" s="197" t="s">
        <v>12</v>
      </c>
      <c r="G286" s="215" t="s">
        <v>13</v>
      </c>
      <c r="H286" s="215" t="s">
        <v>14</v>
      </c>
      <c r="I286" s="199" t="s">
        <v>13</v>
      </c>
      <c r="J286" s="215" t="s">
        <v>15</v>
      </c>
      <c r="K286" s="215"/>
      <c r="L286" s="215"/>
      <c r="M286" s="200" t="s">
        <v>12</v>
      </c>
      <c r="N286" s="217"/>
    </row>
    <row r="287" spans="1:14">
      <c r="A287" s="219"/>
      <c r="B287" s="167" t="s">
        <v>16</v>
      </c>
      <c r="C287" s="215"/>
      <c r="D287" s="215"/>
      <c r="E287" s="215"/>
      <c r="F287" s="198" t="s">
        <v>17</v>
      </c>
      <c r="G287" s="215"/>
      <c r="H287" s="215"/>
      <c r="I287" s="33" t="s">
        <v>18</v>
      </c>
      <c r="J287" s="199" t="s">
        <v>9</v>
      </c>
      <c r="K287" s="199" t="s">
        <v>10</v>
      </c>
      <c r="L287" s="199" t="s">
        <v>11</v>
      </c>
      <c r="M287" s="201" t="s">
        <v>17</v>
      </c>
      <c r="N287" s="196" t="s">
        <v>17</v>
      </c>
    </row>
    <row r="288" spans="1:14" ht="14.25" customHeight="1">
      <c r="A288" s="209" t="s">
        <v>118</v>
      </c>
      <c r="B288" s="199" t="s">
        <v>19</v>
      </c>
      <c r="C288" s="19">
        <v>16.66</v>
      </c>
      <c r="D288" s="19">
        <v>107.35</v>
      </c>
      <c r="E288" s="19">
        <v>168.83</v>
      </c>
      <c r="F288" s="12">
        <f>(D288-E288)/E288*100</f>
        <v>-36.415329029200976</v>
      </c>
      <c r="G288" s="20">
        <v>684</v>
      </c>
      <c r="H288" s="20">
        <v>81581.33</v>
      </c>
      <c r="I288" s="20">
        <v>79</v>
      </c>
      <c r="J288" s="20">
        <v>8.61</v>
      </c>
      <c r="K288" s="20">
        <v>63.62</v>
      </c>
      <c r="L288" s="20">
        <v>64.25</v>
      </c>
      <c r="M288" s="31">
        <f>(K288-L288)/L288*100</f>
        <v>-0.98054474708171602</v>
      </c>
      <c r="N288" s="170">
        <f>D288/D327*100</f>
        <v>0.21461190355194837</v>
      </c>
    </row>
    <row r="289" spans="1:14" ht="14.25" customHeight="1">
      <c r="A289" s="209"/>
      <c r="B289" s="199" t="s">
        <v>20</v>
      </c>
      <c r="C289" s="20">
        <v>3.16</v>
      </c>
      <c r="D289" s="20">
        <v>24.22</v>
      </c>
      <c r="E289" s="20">
        <v>77.900000000000006</v>
      </c>
      <c r="F289" s="12">
        <f>(D289-E289)/E289*100</f>
        <v>-68.908857509627737</v>
      </c>
      <c r="G289" s="20">
        <v>192</v>
      </c>
      <c r="H289" s="20">
        <v>3940</v>
      </c>
      <c r="I289" s="20">
        <v>30</v>
      </c>
      <c r="J289" s="20">
        <v>1.8</v>
      </c>
      <c r="K289" s="20">
        <v>30.64</v>
      </c>
      <c r="L289" s="20">
        <v>17.09</v>
      </c>
      <c r="M289" s="31">
        <f>(K289-L289)/L289*100</f>
        <v>79.286132241076658</v>
      </c>
      <c r="N289" s="170">
        <f>D289/D328*100</f>
        <v>0.15751997981830604</v>
      </c>
    </row>
    <row r="290" spans="1:14" ht="14.25" customHeight="1">
      <c r="A290" s="209"/>
      <c r="B290" s="199" t="s">
        <v>21</v>
      </c>
      <c r="C290" s="20">
        <v>2</v>
      </c>
      <c r="D290" s="20">
        <v>6.95</v>
      </c>
      <c r="E290" s="20">
        <v>5</v>
      </c>
      <c r="F290" s="12">
        <f>(D290-E290)/E290*100</f>
        <v>39</v>
      </c>
      <c r="G290" s="20">
        <v>3</v>
      </c>
      <c r="H290" s="20">
        <v>3072.94</v>
      </c>
      <c r="I290" s="20">
        <v>0</v>
      </c>
      <c r="J290" s="20">
        <v>0</v>
      </c>
      <c r="K290" s="20">
        <v>0</v>
      </c>
      <c r="L290" s="20">
        <v>0.38</v>
      </c>
      <c r="M290" s="31">
        <v>0</v>
      </c>
      <c r="N290" s="170">
        <f>D290/D329*100</f>
        <v>0.20390160798025597</v>
      </c>
    </row>
    <row r="291" spans="1:14" ht="14.25" customHeight="1">
      <c r="A291" s="209"/>
      <c r="B291" s="199" t="s">
        <v>22</v>
      </c>
      <c r="C291" s="20">
        <v>0</v>
      </c>
      <c r="D291" s="20">
        <v>0</v>
      </c>
      <c r="E291" s="20">
        <v>0</v>
      </c>
      <c r="F291" s="12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31">
        <v>0</v>
      </c>
      <c r="N291" s="170">
        <f>D291/D330*100</f>
        <v>0</v>
      </c>
    </row>
    <row r="292" spans="1:14" ht="14.25" customHeight="1">
      <c r="A292" s="209"/>
      <c r="B292" s="199" t="s">
        <v>23</v>
      </c>
      <c r="C292" s="20">
        <v>0</v>
      </c>
      <c r="D292" s="20">
        <v>0</v>
      </c>
      <c r="E292" s="20">
        <v>0</v>
      </c>
      <c r="F292" s="12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31">
        <v>0</v>
      </c>
      <c r="N292" s="170">
        <f t="shared" ref="N292:N299" si="59">D292/D331*100</f>
        <v>0</v>
      </c>
    </row>
    <row r="293" spans="1:14" ht="14.25" customHeight="1">
      <c r="A293" s="209"/>
      <c r="B293" s="199" t="s">
        <v>24</v>
      </c>
      <c r="C293" s="20">
        <v>3.22</v>
      </c>
      <c r="D293" s="20">
        <v>14.34</v>
      </c>
      <c r="E293" s="20">
        <v>9.2799999999999994</v>
      </c>
      <c r="F293" s="12">
        <f>(D293-E293)/E293*100</f>
        <v>54.525862068965523</v>
      </c>
      <c r="G293" s="20">
        <v>21</v>
      </c>
      <c r="H293" s="20">
        <v>10580.59</v>
      </c>
      <c r="I293" s="20">
        <v>3</v>
      </c>
      <c r="J293" s="20">
        <v>0</v>
      </c>
      <c r="K293" s="20">
        <v>0.66</v>
      </c>
      <c r="L293" s="20">
        <v>0.44</v>
      </c>
      <c r="M293" s="31">
        <f>(K293-L293)/L293*100</f>
        <v>50.000000000000014</v>
      </c>
      <c r="N293" s="170">
        <f t="shared" si="59"/>
        <v>0.24347126162370114</v>
      </c>
    </row>
    <row r="294" spans="1:14" ht="14.25" customHeight="1">
      <c r="A294" s="209"/>
      <c r="B294" s="199" t="s">
        <v>25</v>
      </c>
      <c r="C294" s="20">
        <v>0</v>
      </c>
      <c r="D294" s="20">
        <v>0</v>
      </c>
      <c r="E294" s="20">
        <v>0</v>
      </c>
      <c r="F294" s="12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2">
        <v>0</v>
      </c>
      <c r="M294" s="31">
        <v>0</v>
      </c>
      <c r="N294" s="170">
        <f t="shared" si="59"/>
        <v>0</v>
      </c>
    </row>
    <row r="295" spans="1:14" ht="14.25" customHeight="1">
      <c r="A295" s="209"/>
      <c r="B295" s="199" t="s">
        <v>26</v>
      </c>
      <c r="C295" s="20">
        <v>3.49</v>
      </c>
      <c r="D295" s="20">
        <v>58.51</v>
      </c>
      <c r="E295" s="20">
        <v>28.78</v>
      </c>
      <c r="F295" s="12">
        <f>(D295-E295)/E295*100</f>
        <v>103.30090340514244</v>
      </c>
      <c r="G295" s="20">
        <v>376</v>
      </c>
      <c r="H295" s="20">
        <v>33778</v>
      </c>
      <c r="I295" s="20">
        <v>8</v>
      </c>
      <c r="J295" s="20">
        <v>0.85</v>
      </c>
      <c r="K295" s="20">
        <v>23.46</v>
      </c>
      <c r="L295" s="20">
        <v>1.38</v>
      </c>
      <c r="M295" s="31">
        <v>0</v>
      </c>
      <c r="N295" s="170">
        <f t="shared" si="59"/>
        <v>0.49979393080236351</v>
      </c>
    </row>
    <row r="296" spans="1:14" ht="14.25" customHeight="1">
      <c r="A296" s="209"/>
      <c r="B296" s="199" t="s">
        <v>27</v>
      </c>
      <c r="C296" s="20">
        <v>0</v>
      </c>
      <c r="D296" s="20">
        <v>0</v>
      </c>
      <c r="E296" s="31">
        <v>8.07</v>
      </c>
      <c r="F296" s="12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31">
        <v>0</v>
      </c>
      <c r="N296" s="170">
        <f t="shared" si="59"/>
        <v>0</v>
      </c>
    </row>
    <row r="297" spans="1:14" ht="14.25" customHeight="1">
      <c r="A297" s="209"/>
      <c r="B297" s="14" t="s">
        <v>28</v>
      </c>
      <c r="C297" s="20">
        <v>0</v>
      </c>
      <c r="D297" s="20">
        <v>0</v>
      </c>
      <c r="E297" s="20">
        <v>0</v>
      </c>
      <c r="F297" s="12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40">
        <v>0</v>
      </c>
      <c r="M297" s="31">
        <v>0</v>
      </c>
      <c r="N297" s="170">
        <f t="shared" si="59"/>
        <v>0</v>
      </c>
    </row>
    <row r="298" spans="1:14" ht="14.25" customHeight="1">
      <c r="A298" s="209"/>
      <c r="B298" s="14" t="s">
        <v>29</v>
      </c>
      <c r="C298" s="20">
        <v>0</v>
      </c>
      <c r="D298" s="20">
        <v>0</v>
      </c>
      <c r="E298" s="20">
        <v>0</v>
      </c>
      <c r="F298" s="12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40">
        <v>0</v>
      </c>
      <c r="M298" s="31">
        <v>0</v>
      </c>
      <c r="N298" s="170">
        <f t="shared" si="59"/>
        <v>0</v>
      </c>
    </row>
    <row r="299" spans="1:14" ht="14.25" customHeight="1">
      <c r="A299" s="209"/>
      <c r="B299" s="14" t="s">
        <v>30</v>
      </c>
      <c r="C299" s="20">
        <v>0</v>
      </c>
      <c r="D299" s="20">
        <v>0</v>
      </c>
      <c r="E299" s="31">
        <v>8.07</v>
      </c>
      <c r="F299" s="12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31">
        <v>0</v>
      </c>
      <c r="M299" s="31">
        <v>0</v>
      </c>
      <c r="N299" s="170">
        <f t="shared" si="59"/>
        <v>0</v>
      </c>
    </row>
    <row r="300" spans="1:14" ht="14.25" customHeight="1" thickBot="1">
      <c r="A300" s="210"/>
      <c r="B300" s="15" t="s">
        <v>31</v>
      </c>
      <c r="C300" s="16">
        <f>C288+C290+C291+C292+C293+C294+C295+C296</f>
        <v>25.369999999999997</v>
      </c>
      <c r="D300" s="16">
        <f t="shared" ref="D300:E300" si="60">D288+D290+D291+D292+D293+D294+D295+D296</f>
        <v>187.14999999999998</v>
      </c>
      <c r="E300" s="16">
        <f t="shared" si="60"/>
        <v>219.96</v>
      </c>
      <c r="F300" s="17">
        <f>(D300-E300)/E300*100</f>
        <v>-14.916348426986739</v>
      </c>
      <c r="G300" s="16">
        <f t="shared" ref="G300:L300" si="61">G288+G290+G291+G292+G293+G294+G295+G296</f>
        <v>1084</v>
      </c>
      <c r="H300" s="16">
        <f t="shared" si="61"/>
        <v>129012.86</v>
      </c>
      <c r="I300" s="16">
        <f t="shared" si="61"/>
        <v>90</v>
      </c>
      <c r="J300" s="16">
        <f t="shared" si="61"/>
        <v>9.4599999999999991</v>
      </c>
      <c r="K300" s="16">
        <f t="shared" si="61"/>
        <v>87.740000000000009</v>
      </c>
      <c r="L300" s="16">
        <f t="shared" si="61"/>
        <v>66.449999999999989</v>
      </c>
      <c r="M300" s="16">
        <f>(K300-L300)/L300*100</f>
        <v>32.039127163280703</v>
      </c>
      <c r="N300" s="171">
        <f>D300/D339*100</f>
        <v>0.19394494670438378</v>
      </c>
    </row>
    <row r="301" spans="1:14" ht="14.25" thickTop="1">
      <c r="A301" s="209" t="s">
        <v>48</v>
      </c>
      <c r="B301" s="199" t="s">
        <v>19</v>
      </c>
      <c r="C301" s="32">
        <v>0</v>
      </c>
      <c r="D301" s="32">
        <v>0</v>
      </c>
      <c r="E301" s="32">
        <v>51.15</v>
      </c>
      <c r="F301" s="26">
        <f>(D301-E301)/E301*100</f>
        <v>-100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170">
        <f>D301/D327*100</f>
        <v>0</v>
      </c>
    </row>
    <row r="302" spans="1:14">
      <c r="A302" s="209"/>
      <c r="B302" s="199" t="s">
        <v>20</v>
      </c>
      <c r="C302" s="31">
        <v>0</v>
      </c>
      <c r="D302" s="31">
        <v>0</v>
      </c>
      <c r="E302" s="31">
        <v>0</v>
      </c>
      <c r="F302" s="12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70">
        <f>D302/D328*100</f>
        <v>0</v>
      </c>
    </row>
    <row r="303" spans="1:14">
      <c r="A303" s="209"/>
      <c r="B303" s="199" t="s">
        <v>21</v>
      </c>
      <c r="C303" s="31">
        <v>0</v>
      </c>
      <c r="D303" s="31">
        <v>0</v>
      </c>
      <c r="E303" s="31">
        <v>0</v>
      </c>
      <c r="F303" s="12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70">
        <f>D303/D329*100</f>
        <v>0</v>
      </c>
    </row>
    <row r="304" spans="1:14">
      <c r="A304" s="209"/>
      <c r="B304" s="199" t="s">
        <v>22</v>
      </c>
      <c r="C304" s="31">
        <v>0</v>
      </c>
      <c r="D304" s="31">
        <v>0</v>
      </c>
      <c r="E304" s="31">
        <v>0.21</v>
      </c>
      <c r="F304" s="12">
        <f>(D304-E304)/E304*100</f>
        <v>-100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70">
        <f>D304/D330*100</f>
        <v>0</v>
      </c>
    </row>
    <row r="305" spans="1:14">
      <c r="A305" s="209"/>
      <c r="B305" s="199" t="s">
        <v>23</v>
      </c>
      <c r="C305" s="31">
        <v>0</v>
      </c>
      <c r="D305" s="31">
        <v>0</v>
      </c>
      <c r="E305" s="31">
        <v>0</v>
      </c>
      <c r="F305" s="12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70">
        <f t="shared" ref="N305:N312" si="62">D305/D331*100</f>
        <v>0</v>
      </c>
    </row>
    <row r="306" spans="1:14">
      <c r="A306" s="209"/>
      <c r="B306" s="199" t="s">
        <v>24</v>
      </c>
      <c r="C306" s="31">
        <v>0</v>
      </c>
      <c r="D306" s="31">
        <v>0</v>
      </c>
      <c r="E306" s="31">
        <v>2.93</v>
      </c>
      <c r="F306" s="12">
        <f>(D306-E306)/E306*100</f>
        <v>-100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70">
        <f t="shared" si="62"/>
        <v>0</v>
      </c>
    </row>
    <row r="307" spans="1:14">
      <c r="A307" s="209"/>
      <c r="B307" s="199" t="s">
        <v>25</v>
      </c>
      <c r="C307" s="33">
        <v>0</v>
      </c>
      <c r="D307" s="33">
        <v>0</v>
      </c>
      <c r="E307" s="33">
        <v>0</v>
      </c>
      <c r="F307" s="12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1">
        <v>0</v>
      </c>
      <c r="N307" s="170">
        <f t="shared" si="62"/>
        <v>0</v>
      </c>
    </row>
    <row r="308" spans="1:14">
      <c r="A308" s="209"/>
      <c r="B308" s="199" t="s">
        <v>26</v>
      </c>
      <c r="C308" s="31">
        <v>0</v>
      </c>
      <c r="D308" s="31">
        <v>0</v>
      </c>
      <c r="E308" s="31">
        <v>0.93</v>
      </c>
      <c r="F308" s="12">
        <f>(D308-E308)/E308*100</f>
        <v>-100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70">
        <f t="shared" si="62"/>
        <v>0</v>
      </c>
    </row>
    <row r="309" spans="1:14">
      <c r="A309" s="209"/>
      <c r="B309" s="199" t="s">
        <v>27</v>
      </c>
      <c r="C309" s="31">
        <v>0</v>
      </c>
      <c r="D309" s="31">
        <v>0</v>
      </c>
      <c r="E309" s="31">
        <v>2.41</v>
      </c>
      <c r="F309" s="12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70">
        <f t="shared" si="62"/>
        <v>0</v>
      </c>
    </row>
    <row r="310" spans="1:14">
      <c r="A310" s="209"/>
      <c r="B310" s="14" t="s">
        <v>28</v>
      </c>
      <c r="C310" s="34">
        <v>0</v>
      </c>
      <c r="D310" s="34">
        <v>0</v>
      </c>
      <c r="E310" s="34">
        <v>0</v>
      </c>
      <c r="F310" s="12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1">
        <v>0</v>
      </c>
      <c r="N310" s="170">
        <f t="shared" si="62"/>
        <v>0</v>
      </c>
    </row>
    <row r="311" spans="1:14">
      <c r="A311" s="209"/>
      <c r="B311" s="14" t="s">
        <v>29</v>
      </c>
      <c r="C311" s="34">
        <v>0</v>
      </c>
      <c r="D311" s="34">
        <v>0</v>
      </c>
      <c r="E311" s="34">
        <v>0</v>
      </c>
      <c r="F311" s="12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1">
        <v>0</v>
      </c>
      <c r="N311" s="170">
        <f t="shared" si="62"/>
        <v>0</v>
      </c>
    </row>
    <row r="312" spans="1:14">
      <c r="A312" s="209"/>
      <c r="B312" s="14" t="s">
        <v>30</v>
      </c>
      <c r="C312" s="34">
        <v>0</v>
      </c>
      <c r="D312" s="34">
        <v>0</v>
      </c>
      <c r="E312" s="34">
        <v>2.41</v>
      </c>
      <c r="F312" s="12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1">
        <v>0</v>
      </c>
      <c r="N312" s="170">
        <f t="shared" si="62"/>
        <v>0</v>
      </c>
    </row>
    <row r="313" spans="1:14" ht="14.25" thickBot="1">
      <c r="A313" s="210"/>
      <c r="B313" s="15" t="s">
        <v>31</v>
      </c>
      <c r="C313" s="16">
        <f>C301+C303+C304+C305+C306+C307+C308+C309</f>
        <v>0</v>
      </c>
      <c r="D313" s="16">
        <f t="shared" ref="D313" si="63">D301+D303+D304+D305+D306+D307+D308+D309</f>
        <v>0</v>
      </c>
      <c r="E313" s="16">
        <v>57.629999999999995</v>
      </c>
      <c r="F313" s="17">
        <f>(D313-E313)/E313*100</f>
        <v>-100</v>
      </c>
      <c r="G313" s="16">
        <f t="shared" ref="G313:L313" si="64">G301+G303+G304+G305+G306+G307+G308+G309</f>
        <v>0</v>
      </c>
      <c r="H313" s="16">
        <f t="shared" si="64"/>
        <v>0</v>
      </c>
      <c r="I313" s="16">
        <f t="shared" si="64"/>
        <v>0</v>
      </c>
      <c r="J313" s="16">
        <f t="shared" si="64"/>
        <v>0</v>
      </c>
      <c r="K313" s="16">
        <f t="shared" si="64"/>
        <v>0</v>
      </c>
      <c r="L313" s="16">
        <f t="shared" si="64"/>
        <v>0</v>
      </c>
      <c r="M313" s="16">
        <v>0</v>
      </c>
      <c r="N313" s="171">
        <f>D313/D339*100</f>
        <v>0</v>
      </c>
    </row>
    <row r="314" spans="1:14" ht="14.25" thickTop="1">
      <c r="A314" s="209" t="s">
        <v>95</v>
      </c>
      <c r="B314" s="199" t="s">
        <v>19</v>
      </c>
      <c r="C314" s="32">
        <v>25.09</v>
      </c>
      <c r="D314" s="32">
        <v>294.55999999999995</v>
      </c>
      <c r="E314" s="32">
        <v>550.62</v>
      </c>
      <c r="F314" s="26">
        <f>(D314-E314)/E314*100</f>
        <v>-46.503941011950175</v>
      </c>
      <c r="G314" s="31">
        <v>2594</v>
      </c>
      <c r="H314" s="31">
        <v>399706.99</v>
      </c>
      <c r="I314" s="31">
        <v>522</v>
      </c>
      <c r="J314" s="31">
        <v>38.9</v>
      </c>
      <c r="K314" s="31">
        <v>276</v>
      </c>
      <c r="L314" s="31">
        <v>143.1</v>
      </c>
      <c r="M314" s="32">
        <f>(K314-L314)/L314*100</f>
        <v>92.872117400419299</v>
      </c>
      <c r="N314" s="170">
        <f t="shared" ref="N314:N326" si="65">D314/D327*100</f>
        <v>0.58887827023998052</v>
      </c>
    </row>
    <row r="315" spans="1:14">
      <c r="A315" s="209"/>
      <c r="B315" s="199" t="s">
        <v>20</v>
      </c>
      <c r="C315" s="31">
        <v>1.3399999999999999</v>
      </c>
      <c r="D315" s="31">
        <v>29.739999999999952</v>
      </c>
      <c r="E315" s="31">
        <v>169.66</v>
      </c>
      <c r="F315" s="12">
        <f>(D315-E315)/E315*100</f>
        <v>-82.470824000943082</v>
      </c>
      <c r="G315" s="31">
        <v>386</v>
      </c>
      <c r="H315" s="31">
        <v>7720</v>
      </c>
      <c r="I315" s="31">
        <v>134</v>
      </c>
      <c r="J315" s="31">
        <v>21.28</v>
      </c>
      <c r="K315" s="31">
        <v>20.8</v>
      </c>
      <c r="L315" s="31">
        <v>74</v>
      </c>
      <c r="M315" s="31">
        <f>(K315-L315)/L315*100</f>
        <v>-71.891891891891888</v>
      </c>
      <c r="N315" s="170">
        <f t="shared" si="65"/>
        <v>0.19342048719225494</v>
      </c>
    </row>
    <row r="316" spans="1:14">
      <c r="A316" s="209"/>
      <c r="B316" s="199" t="s">
        <v>21</v>
      </c>
      <c r="C316" s="31">
        <v>0</v>
      </c>
      <c r="D316" s="31">
        <v>9.1700000000000017</v>
      </c>
      <c r="E316" s="31">
        <v>9.1700000000000017</v>
      </c>
      <c r="F316" s="12">
        <f>(D316-E316)/E316*100</f>
        <v>0</v>
      </c>
      <c r="G316" s="31">
        <v>4</v>
      </c>
      <c r="H316" s="31">
        <v>53811.17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70">
        <f t="shared" si="65"/>
        <v>0.26903276909049606</v>
      </c>
    </row>
    <row r="317" spans="1:14">
      <c r="A317" s="209"/>
      <c r="B317" s="199" t="s">
        <v>22</v>
      </c>
      <c r="C317" s="31">
        <v>0.36</v>
      </c>
      <c r="D317" s="31">
        <v>0.48</v>
      </c>
      <c r="E317" s="31">
        <v>7.0000000000000007E-2</v>
      </c>
      <c r="F317" s="12">
        <f>(D317-E317)/E317*100</f>
        <v>585.71428571428555</v>
      </c>
      <c r="G317" s="31">
        <v>49</v>
      </c>
      <c r="H317" s="31">
        <v>5829</v>
      </c>
      <c r="I317" s="31">
        <v>1</v>
      </c>
      <c r="J317" s="31">
        <v>0.31</v>
      </c>
      <c r="K317" s="31">
        <v>0.31</v>
      </c>
      <c r="L317" s="31">
        <v>0</v>
      </c>
      <c r="M317" s="31">
        <v>0</v>
      </c>
      <c r="N317" s="170">
        <f t="shared" si="65"/>
        <v>2.2807060897281541E-2</v>
      </c>
    </row>
    <row r="318" spans="1:14">
      <c r="A318" s="209"/>
      <c r="B318" s="199" t="s">
        <v>23</v>
      </c>
      <c r="C318" s="31">
        <v>0</v>
      </c>
      <c r="D318" s="31">
        <v>0</v>
      </c>
      <c r="E318" s="31">
        <v>0</v>
      </c>
      <c r="F318" s="12">
        <v>0</v>
      </c>
      <c r="G318" s="31">
        <v>0</v>
      </c>
      <c r="H318" s="31">
        <v>0</v>
      </c>
      <c r="I318" s="31">
        <v>0</v>
      </c>
      <c r="J318" s="31">
        <v>0</v>
      </c>
      <c r="K318" s="31"/>
      <c r="L318" s="31">
        <v>0</v>
      </c>
      <c r="M318" s="31">
        <v>0</v>
      </c>
      <c r="N318" s="170">
        <f t="shared" si="65"/>
        <v>0</v>
      </c>
    </row>
    <row r="319" spans="1:14">
      <c r="A319" s="209"/>
      <c r="B319" s="199" t="s">
        <v>24</v>
      </c>
      <c r="C319" s="31">
        <v>11.23</v>
      </c>
      <c r="D319" s="31">
        <v>78.220000000000013</v>
      </c>
      <c r="E319" s="31">
        <v>17.27</v>
      </c>
      <c r="F319" s="12">
        <f>(D319-E319)/E319*100</f>
        <v>352.92414591777657</v>
      </c>
      <c r="G319" s="31">
        <v>181</v>
      </c>
      <c r="H319" s="31">
        <v>29313</v>
      </c>
      <c r="I319" s="31">
        <v>4</v>
      </c>
      <c r="J319" s="31">
        <v>0.53</v>
      </c>
      <c r="K319" s="31">
        <v>4</v>
      </c>
      <c r="L319" s="31">
        <v>0</v>
      </c>
      <c r="M319" s="31">
        <v>0</v>
      </c>
      <c r="N319" s="170">
        <f t="shared" si="65"/>
        <v>1.328055933347692</v>
      </c>
    </row>
    <row r="320" spans="1:14">
      <c r="A320" s="209"/>
      <c r="B320" s="199" t="s">
        <v>25</v>
      </c>
      <c r="C320" s="31">
        <v>0</v>
      </c>
      <c r="D320" s="31">
        <v>0</v>
      </c>
      <c r="E320" s="31">
        <v>0</v>
      </c>
      <c r="F320" s="12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70">
        <f t="shared" si="65"/>
        <v>0</v>
      </c>
    </row>
    <row r="321" spans="1:14">
      <c r="A321" s="209"/>
      <c r="B321" s="199" t="s">
        <v>26</v>
      </c>
      <c r="C321" s="31">
        <v>3.4</v>
      </c>
      <c r="D321" s="31">
        <v>27.720000000000002</v>
      </c>
      <c r="E321" s="31">
        <v>39.94</v>
      </c>
      <c r="F321" s="12">
        <f>(D321-E321)/E321*100</f>
        <v>-30.595893840761129</v>
      </c>
      <c r="G321" s="31">
        <v>1143</v>
      </c>
      <c r="H321" s="31">
        <v>120457.75000000001</v>
      </c>
      <c r="I321" s="31">
        <v>74</v>
      </c>
      <c r="J321" s="31">
        <v>1.53</v>
      </c>
      <c r="K321" s="31">
        <v>22</v>
      </c>
      <c r="L321" s="31">
        <v>5.19</v>
      </c>
      <c r="M321" s="31">
        <v>0</v>
      </c>
      <c r="N321" s="170">
        <f t="shared" si="65"/>
        <v>0.2367849557655361</v>
      </c>
    </row>
    <row r="322" spans="1:14">
      <c r="A322" s="209"/>
      <c r="B322" s="199" t="s">
        <v>27</v>
      </c>
      <c r="C322" s="31">
        <v>0</v>
      </c>
      <c r="D322" s="31">
        <v>6.8999999999999995</v>
      </c>
      <c r="E322" s="31">
        <v>0</v>
      </c>
      <c r="F322" s="12">
        <v>0</v>
      </c>
      <c r="G322" s="31">
        <v>2</v>
      </c>
      <c r="H322" s="31">
        <v>7459.2300000000005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70">
        <f t="shared" si="65"/>
        <v>0.46515246815127498</v>
      </c>
    </row>
    <row r="323" spans="1:14">
      <c r="A323" s="209"/>
      <c r="B323" s="14" t="s">
        <v>28</v>
      </c>
      <c r="C323" s="31">
        <v>0</v>
      </c>
      <c r="D323" s="31">
        <v>0</v>
      </c>
      <c r="E323" s="31">
        <v>0</v>
      </c>
      <c r="F323" s="12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170">
        <f t="shared" si="65"/>
        <v>0</v>
      </c>
    </row>
    <row r="324" spans="1:14">
      <c r="A324" s="209"/>
      <c r="B324" s="14" t="s">
        <v>29</v>
      </c>
      <c r="C324" s="31">
        <v>0</v>
      </c>
      <c r="D324" s="34">
        <v>6.8999999999999995</v>
      </c>
      <c r="E324" s="31">
        <v>0</v>
      </c>
      <c r="F324" s="12">
        <v>0</v>
      </c>
      <c r="G324" s="34">
        <v>2</v>
      </c>
      <c r="H324" s="34">
        <v>7459.2300000000005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170">
        <f t="shared" si="65"/>
        <v>3.0708557779882706</v>
      </c>
    </row>
    <row r="325" spans="1:14">
      <c r="A325" s="209"/>
      <c r="B325" s="14" t="s">
        <v>30</v>
      </c>
      <c r="C325" s="31">
        <v>0</v>
      </c>
      <c r="D325" s="31">
        <v>0</v>
      </c>
      <c r="E325" s="31">
        <v>0</v>
      </c>
      <c r="F325" s="12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170">
        <f t="shared" si="65"/>
        <v>0</v>
      </c>
    </row>
    <row r="326" spans="1:14" ht="14.25" thickBot="1">
      <c r="A326" s="210"/>
      <c r="B326" s="15" t="s">
        <v>31</v>
      </c>
      <c r="C326" s="16">
        <f>C314+C316+C317+C318+C319+C320+C321+C322</f>
        <v>40.08</v>
      </c>
      <c r="D326" s="16">
        <f t="shared" ref="D326:E326" si="66">D314+D316+D317+D318+D319+D320+D321+D322</f>
        <v>417.05</v>
      </c>
      <c r="E326" s="16">
        <f t="shared" si="66"/>
        <v>617.06999999999994</v>
      </c>
      <c r="F326" s="17">
        <f t="shared" ref="F326:F339" si="67">(D326-E326)/E326*100</f>
        <v>-32.414474856985422</v>
      </c>
      <c r="G326" s="16">
        <f t="shared" ref="G326:L326" si="68">G314+G316+G317+G318+G319+G320+G321+G322</f>
        <v>3973</v>
      </c>
      <c r="H326" s="16">
        <f t="shared" si="68"/>
        <v>616577.14</v>
      </c>
      <c r="I326" s="16">
        <f t="shared" si="68"/>
        <v>601</v>
      </c>
      <c r="J326" s="16">
        <f t="shared" si="68"/>
        <v>41.27</v>
      </c>
      <c r="K326" s="16">
        <f t="shared" si="68"/>
        <v>302.31</v>
      </c>
      <c r="L326" s="16">
        <f t="shared" si="68"/>
        <v>148.29</v>
      </c>
      <c r="M326" s="16">
        <f>(K326-L326)/L326*100</f>
        <v>103.86405017196037</v>
      </c>
      <c r="N326" s="171">
        <f t="shared" si="65"/>
        <v>0.43219203859504818</v>
      </c>
    </row>
    <row r="327" spans="1:14" ht="14.25" thickTop="1">
      <c r="A327" s="222" t="s">
        <v>49</v>
      </c>
      <c r="B327" s="199" t="s">
        <v>19</v>
      </c>
      <c r="C327" s="31">
        <f t="shared" ref="C327:C338" si="69">C6+C19+C32+C53+C66+C79+C100+C113+C126+C147+C160+C173+C194+C207+C220+C241+C254+C267+C288+C301+C314</f>
        <v>9074.6889659999979</v>
      </c>
      <c r="D327" s="31">
        <f t="shared" ref="D327:E327" si="70">D6+D19+D32+D53+D66+D79+D100+D113+D126+D147+D160+D173+D194+D207+D220+D241+D254+D267+D288+D301+D314</f>
        <v>50020.524594999988</v>
      </c>
      <c r="E327" s="31">
        <f t="shared" si="70"/>
        <v>46138.326380000006</v>
      </c>
      <c r="F327" s="164">
        <f t="shared" si="67"/>
        <v>8.4142588593825387</v>
      </c>
      <c r="G327" s="31">
        <f t="shared" ref="G327:G338" si="71">G6+G19+G32+G53+G66+G79+G100+G113+G126+G147+G160+G173+G194+G207+G220+G241+G254+G267+G288+G301+G314</f>
        <v>359354</v>
      </c>
      <c r="H327" s="31">
        <f t="shared" ref="H327:K327" si="72">H6+H19+H32+H53+H66+H79+H100+H113+H126+H147+H160+H173+H194+H207+H220+H241+H254+H267+H288+H301+H314</f>
        <v>52052395.666190989</v>
      </c>
      <c r="I327" s="31">
        <f t="shared" si="72"/>
        <v>41557</v>
      </c>
      <c r="J327" s="31">
        <f t="shared" si="72"/>
        <v>5730.2594889999991</v>
      </c>
      <c r="K327" s="31">
        <f t="shared" si="72"/>
        <v>32648.026094999997</v>
      </c>
      <c r="L327" s="31">
        <f t="shared" ref="L327:L338" si="73">L6+L19+L32+L53+L66+L79+L100+L113+L126+L147+L160+L173+L194+L207+L220+L241+L254+L267+L288+L301+L314</f>
        <v>19305.785853999998</v>
      </c>
      <c r="M327" s="32">
        <f t="shared" ref="M327:M339" si="74">(K327-L327)/L327*100</f>
        <v>69.11006027882361</v>
      </c>
      <c r="N327" s="170">
        <f>D327/D339*100</f>
        <v>51.836644278400165</v>
      </c>
    </row>
    <row r="328" spans="1:14">
      <c r="A328" s="223"/>
      <c r="B328" s="199" t="s">
        <v>20</v>
      </c>
      <c r="C328" s="31">
        <f t="shared" si="69"/>
        <v>2851.5919739999999</v>
      </c>
      <c r="D328" s="31">
        <f t="shared" ref="D328:E328" si="75">D7+D20+D33+D54+D67+D80+D101+D114+D127+D148+D161+D174+D195+D208+D221+D242+D255+D268+D289+D302+D315</f>
        <v>15375.827262000001</v>
      </c>
      <c r="E328" s="31">
        <f t="shared" si="75"/>
        <v>14872.361635000005</v>
      </c>
      <c r="F328" s="156">
        <f t="shared" si="67"/>
        <v>3.3852433080645423</v>
      </c>
      <c r="G328" s="31">
        <f t="shared" si="71"/>
        <v>185451</v>
      </c>
      <c r="H328" s="31">
        <f t="shared" ref="H328:K328" si="76">H7+H20+H33+H54+H67+H80+H101+H114+H127+H148+H161+H174+H195+H208+H221+H242+H255+H268+H289+H302+H315</f>
        <v>3708265.6841000002</v>
      </c>
      <c r="I328" s="31">
        <f t="shared" si="76"/>
        <v>23095</v>
      </c>
      <c r="J328" s="31">
        <f t="shared" si="76"/>
        <v>2202.5606790000002</v>
      </c>
      <c r="K328" s="31">
        <f t="shared" si="76"/>
        <v>11989.704759</v>
      </c>
      <c r="L328" s="31">
        <f t="shared" si="73"/>
        <v>6330.6571650000005</v>
      </c>
      <c r="M328" s="31">
        <f t="shared" si="74"/>
        <v>89.391155554701399</v>
      </c>
      <c r="N328" s="170">
        <f>D328/D339*100</f>
        <v>15.934084952521516</v>
      </c>
    </row>
    <row r="329" spans="1:14">
      <c r="A329" s="223"/>
      <c r="B329" s="199" t="s">
        <v>21</v>
      </c>
      <c r="C329" s="31">
        <f t="shared" si="69"/>
        <v>1306.2177239999999</v>
      </c>
      <c r="D329" s="31">
        <f t="shared" ref="D329:E329" si="77">D8+D21+D34+D55+D68+D81+D102+D115+D128+D149+D162+D175+D196+D209+D222+D243+D256+D269+D290+D303+D316</f>
        <v>3408.5067149999995</v>
      </c>
      <c r="E329" s="31">
        <f t="shared" si="77"/>
        <v>2190.8351220000004</v>
      </c>
      <c r="F329" s="156">
        <f t="shared" si="67"/>
        <v>55.580247950762896</v>
      </c>
      <c r="G329" s="31">
        <f t="shared" si="71"/>
        <v>2096</v>
      </c>
      <c r="H329" s="31">
        <f t="shared" ref="H329:K329" si="78">H8+H21+H34+H55+H68+H81+H102+H115+H128+H149+H162+H175+H196+H209+H222+H243+H256+H269+H290+H303+H316</f>
        <v>4164675.9691529996</v>
      </c>
      <c r="I329" s="31">
        <f t="shared" si="78"/>
        <v>302</v>
      </c>
      <c r="J329" s="31">
        <f t="shared" si="78"/>
        <v>92.650081999999998</v>
      </c>
      <c r="K329" s="31">
        <f t="shared" si="78"/>
        <v>611.57819399999983</v>
      </c>
      <c r="L329" s="31">
        <f t="shared" si="73"/>
        <v>922.62814100000003</v>
      </c>
      <c r="M329" s="31">
        <f t="shared" si="74"/>
        <v>-33.713468425411946</v>
      </c>
      <c r="N329" s="170">
        <f>D329/D339*100</f>
        <v>3.5322610375752563</v>
      </c>
    </row>
    <row r="330" spans="1:14">
      <c r="A330" s="223"/>
      <c r="B330" s="199" t="s">
        <v>22</v>
      </c>
      <c r="C330" s="31">
        <f t="shared" si="69"/>
        <v>335.28549699999996</v>
      </c>
      <c r="D330" s="31">
        <f t="shared" ref="D330:E330" si="79">D9+D22+D35+D56+D69+D82+D103+D116+D129+D150+D163+D176+D197+D210+D223+D244+D257+D270+D291+D304+D317</f>
        <v>2104.6113840000007</v>
      </c>
      <c r="E330" s="31">
        <f t="shared" si="79"/>
        <v>1132.4173949999999</v>
      </c>
      <c r="F330" s="156">
        <f t="shared" si="67"/>
        <v>85.851205862128324</v>
      </c>
      <c r="G330" s="31">
        <f t="shared" si="71"/>
        <v>142294</v>
      </c>
      <c r="H330" s="31">
        <f t="shared" ref="H330:K330" si="80">H9+H22+H35+H56+H69+H82+H103+H116+H129+H150+H163+H176+H197+H210+H223+H244+H257+H270+H291+H304+H317</f>
        <v>4418446.7436000006</v>
      </c>
      <c r="I330" s="31">
        <f t="shared" si="80"/>
        <v>2081</v>
      </c>
      <c r="J330" s="31">
        <f t="shared" si="80"/>
        <v>80.427426999999994</v>
      </c>
      <c r="K330" s="31">
        <f t="shared" si="80"/>
        <v>422.92886099999993</v>
      </c>
      <c r="L330" s="31">
        <f t="shared" si="73"/>
        <v>330.79357999999991</v>
      </c>
      <c r="M330" s="31">
        <f t="shared" si="74"/>
        <v>27.852802040474923</v>
      </c>
      <c r="N330" s="170">
        <f>D330/D339*100</f>
        <v>2.1810245402261264</v>
      </c>
    </row>
    <row r="331" spans="1:14">
      <c r="A331" s="223"/>
      <c r="B331" s="199" t="s">
        <v>23</v>
      </c>
      <c r="C331" s="31">
        <f t="shared" si="69"/>
        <v>28.097382699999976</v>
      </c>
      <c r="D331" s="31">
        <f t="shared" ref="D331:E331" si="81">D10+D23+D36+D57+D70+D83+D104+D117+D130+D151+D164+D177+D198+D211+D224+D245+D258+D271+D292+D305+D318</f>
        <v>279.89535508000006</v>
      </c>
      <c r="E331" s="31">
        <f t="shared" si="81"/>
        <v>202.64214909</v>
      </c>
      <c r="F331" s="156">
        <f t="shared" si="67"/>
        <v>38.122970140673637</v>
      </c>
      <c r="G331" s="31">
        <f t="shared" si="71"/>
        <v>3034</v>
      </c>
      <c r="H331" s="31">
        <f t="shared" ref="H331:K331" si="82">H10+H23+H36+H57+H70+H83+H104+H117+H130+H151+H164+H177+H198+H211+H224+H245+H258+H271+H292+H305+H318</f>
        <v>1148798.4957352399</v>
      </c>
      <c r="I331" s="31">
        <f t="shared" si="82"/>
        <v>36</v>
      </c>
      <c r="J331" s="31">
        <f t="shared" si="82"/>
        <v>7.5765869999999982</v>
      </c>
      <c r="K331" s="31">
        <f t="shared" si="82"/>
        <v>54.015508000000004</v>
      </c>
      <c r="L331" s="31">
        <f t="shared" si="73"/>
        <v>48.688414999999999</v>
      </c>
      <c r="M331" s="31">
        <f t="shared" si="74"/>
        <v>10.941192067969361</v>
      </c>
      <c r="N331" s="170">
        <f>D331/D339*100</f>
        <v>0.29005765281215706</v>
      </c>
    </row>
    <row r="332" spans="1:14">
      <c r="A332" s="223"/>
      <c r="B332" s="199" t="s">
        <v>24</v>
      </c>
      <c r="C332" s="31">
        <f t="shared" si="69"/>
        <v>831.48620199999993</v>
      </c>
      <c r="D332" s="31">
        <f t="shared" ref="D332:E332" si="83">D11+D24+D37+D58+D71+D84+D105+D118+D131+D152+D165+D178+D199+D212+D225+D246+D259+D272+D293+D306+D319</f>
        <v>5889.8121709999996</v>
      </c>
      <c r="E332" s="31">
        <f t="shared" si="83"/>
        <v>5493.8067050000009</v>
      </c>
      <c r="F332" s="156">
        <f t="shared" si="67"/>
        <v>7.2082162199042763</v>
      </c>
      <c r="G332" s="31">
        <f t="shared" si="71"/>
        <v>33492</v>
      </c>
      <c r="H332" s="31">
        <f t="shared" ref="H332:K332" si="84">H11+H24+H37+H58+H71+H84+H105+H118+H131+H152+H165+H178+H199+H212+H225+H246+H259+H272+H293+H306+H319</f>
        <v>9077445.8497860022</v>
      </c>
      <c r="I332" s="31">
        <f t="shared" si="84"/>
        <v>1298</v>
      </c>
      <c r="J332" s="31">
        <f t="shared" si="84"/>
        <v>402.581523</v>
      </c>
      <c r="K332" s="31">
        <f t="shared" si="84"/>
        <v>2281.3361637499997</v>
      </c>
      <c r="L332" s="31">
        <f t="shared" si="73"/>
        <v>2407.5692478499996</v>
      </c>
      <c r="M332" s="31">
        <f t="shared" si="74"/>
        <v>-5.2431756308869666</v>
      </c>
      <c r="N332" s="170">
        <f>D332/D339*100</f>
        <v>6.103656465954721</v>
      </c>
    </row>
    <row r="333" spans="1:14">
      <c r="A333" s="223"/>
      <c r="B333" s="199" t="s">
        <v>25</v>
      </c>
      <c r="C333" s="31">
        <f t="shared" si="69"/>
        <v>14494.111346</v>
      </c>
      <c r="D333" s="31">
        <f t="shared" ref="D333:E333" si="85">D12+D25+D38+D59+D72+D85+D106+D119+D132+D153+D166+D179+D200+D213+D226+D247+D260+D273+D294+D307+D320</f>
        <v>21602.896281999998</v>
      </c>
      <c r="E333" s="31">
        <f t="shared" si="85"/>
        <v>16356.430212999996</v>
      </c>
      <c r="F333" s="156">
        <f t="shared" si="67"/>
        <v>32.075862524269759</v>
      </c>
      <c r="G333" s="31">
        <f t="shared" si="71"/>
        <v>4971</v>
      </c>
      <c r="H333" s="31">
        <f t="shared" ref="H333:K333" si="86">H12+H25+H38+H59+H72+H85+H106+H119+H132+H153+H166+H179+H200+H213+H226+H247+H260+H273+H294+H307+H320</f>
        <v>898247.95551300026</v>
      </c>
      <c r="I333" s="31">
        <f t="shared" si="86"/>
        <v>4783</v>
      </c>
      <c r="J333" s="31">
        <f t="shared" si="86"/>
        <v>1114.7299489999998</v>
      </c>
      <c r="K333" s="31">
        <f t="shared" si="86"/>
        <v>5927.5414309999996</v>
      </c>
      <c r="L333" s="31">
        <f t="shared" si="73"/>
        <v>3518.6432240000004</v>
      </c>
      <c r="M333" s="31">
        <f t="shared" si="74"/>
        <v>68.460996288835418</v>
      </c>
      <c r="N333" s="170">
        <f>D333/D339*100</f>
        <v>22.387243217060224</v>
      </c>
    </row>
    <row r="334" spans="1:14">
      <c r="A334" s="223"/>
      <c r="B334" s="199" t="s">
        <v>26</v>
      </c>
      <c r="C334" s="31">
        <f t="shared" si="69"/>
        <v>804.76659599999982</v>
      </c>
      <c r="D334" s="31">
        <f t="shared" ref="D334:E334" si="87">D13+D26+D39+D60+D73+D86+D107+D120+D133+D154+D167+D180+D201+D214+D227+D248+D261+D274+D295+D308+D321</f>
        <v>11706.824832000002</v>
      </c>
      <c r="E334" s="31">
        <f t="shared" si="87"/>
        <v>12364.4187</v>
      </c>
      <c r="F334" s="156">
        <f t="shared" si="67"/>
        <v>-5.3184373964948159</v>
      </c>
      <c r="G334" s="31">
        <f t="shared" si="71"/>
        <v>405927</v>
      </c>
      <c r="H334" s="31">
        <f t="shared" ref="H334:K334" si="88">H13+H26+H39+H60+H73+H86+H107+H120+H133+H154+H167+H180+H201+H214+H227+H248+H261+H274+H295+H308+H321</f>
        <v>107263871.69799498</v>
      </c>
      <c r="I334" s="31">
        <f t="shared" si="88"/>
        <v>39461</v>
      </c>
      <c r="J334" s="31">
        <f t="shared" si="88"/>
        <v>530.85631000000046</v>
      </c>
      <c r="K334" s="31">
        <f t="shared" si="88"/>
        <v>5386.7428120000004</v>
      </c>
      <c r="L334" s="31">
        <f t="shared" si="73"/>
        <v>5679.2693009999994</v>
      </c>
      <c r="M334" s="31">
        <f t="shared" si="74"/>
        <v>-5.1507768604755411</v>
      </c>
      <c r="N334" s="170">
        <f>D334/D339*100</f>
        <v>12.13187025444722</v>
      </c>
    </row>
    <row r="335" spans="1:14">
      <c r="A335" s="223"/>
      <c r="B335" s="199" t="s">
        <v>27</v>
      </c>
      <c r="C335" s="31">
        <f t="shared" si="69"/>
        <v>298.26062800000011</v>
      </c>
      <c r="D335" s="31">
        <f t="shared" ref="D335:E335" si="89">D14+D27+D40+D61+D74+D87+D108+D121+D134+D155+D168+D181+D202+D215+D228+D249+D262+D275+D296+D309+D322</f>
        <v>1483.3845830000002</v>
      </c>
      <c r="E335" s="31">
        <f t="shared" si="89"/>
        <v>1926.41193</v>
      </c>
      <c r="F335" s="156">
        <f t="shared" si="67"/>
        <v>-22.99753962798599</v>
      </c>
      <c r="G335" s="31">
        <f t="shared" si="71"/>
        <v>22229</v>
      </c>
      <c r="H335" s="31">
        <f t="shared" ref="H335:K335" si="90">H14+H27+H40+H61+H74+H87+H108+H121+H134+H155+H168+H181+H202+H215+H228+H249+H262+H275+H296+H309+H322</f>
        <v>362036.43298899371</v>
      </c>
      <c r="I335" s="31">
        <f t="shared" si="90"/>
        <v>126</v>
      </c>
      <c r="J335" s="31">
        <f t="shared" si="90"/>
        <v>76.361750999999941</v>
      </c>
      <c r="K335" s="31">
        <f t="shared" si="90"/>
        <v>1598.5729729999998</v>
      </c>
      <c r="L335" s="31">
        <f t="shared" si="73"/>
        <v>893.88378400000011</v>
      </c>
      <c r="M335" s="31">
        <f t="shared" si="74"/>
        <v>78.834542209348285</v>
      </c>
      <c r="N335" s="170">
        <f>D335/D339*100</f>
        <v>1.5372425535241232</v>
      </c>
    </row>
    <row r="336" spans="1:14">
      <c r="A336" s="223"/>
      <c r="B336" s="14" t="s">
        <v>28</v>
      </c>
      <c r="C336" s="31">
        <f t="shared" si="69"/>
        <v>45.671250999999998</v>
      </c>
      <c r="D336" s="31">
        <f t="shared" ref="D336:E336" si="91">D15+D28+D41+D62+D75+D88+D109+D122+D135+D156+D169+D182+D203+D216+D229+D250+D263+D276+D297+D310+D323</f>
        <v>268.95693799999998</v>
      </c>
      <c r="E336" s="31">
        <f t="shared" si="91"/>
        <v>222.19224099999997</v>
      </c>
      <c r="F336" s="156">
        <f t="shared" si="67"/>
        <v>21.04695321021584</v>
      </c>
      <c r="G336" s="31">
        <f t="shared" si="71"/>
        <v>86</v>
      </c>
      <c r="H336" s="31">
        <f t="shared" ref="H336:K336" si="92">H15+H28+H41+H62+H75+H88+H109+H122+H135+H156+H169+H182+H203+H216+H229+H250+H263+H276+H297+H310+H323</f>
        <v>63707.359543999999</v>
      </c>
      <c r="I336" s="31">
        <f t="shared" si="92"/>
        <v>1</v>
      </c>
      <c r="J336" s="31">
        <f t="shared" si="92"/>
        <v>0</v>
      </c>
      <c r="K336" s="31">
        <f t="shared" si="92"/>
        <v>3.7379500000000001</v>
      </c>
      <c r="L336" s="31">
        <f t="shared" si="73"/>
        <v>11.45</v>
      </c>
      <c r="M336" s="31">
        <f>(K336-L336)/L336*100</f>
        <v>-67.35414847161573</v>
      </c>
      <c r="N336" s="170">
        <f>D336/D339*100</f>
        <v>0.27872208926627973</v>
      </c>
    </row>
    <row r="337" spans="1:14">
      <c r="A337" s="223"/>
      <c r="B337" s="14" t="s">
        <v>29</v>
      </c>
      <c r="C337" s="31">
        <f t="shared" si="69"/>
        <v>9.141697999999991</v>
      </c>
      <c r="D337" s="31">
        <f>D16+D29+D42+D63+D76+D89+D110+D123+D136+D157+D170+D183+D204+D217+D230+D251+D264+D277+D298+D311+D324</f>
        <v>224.69306600000004</v>
      </c>
      <c r="E337" s="31">
        <f t="shared" ref="E337" si="93">E16+E29+E42+E63+E76+E89+E110+E123+E136+E157+E170+E183+E204+E217+E230+E251+E264+E277+E298+E311+E324</f>
        <v>46.327809000000002</v>
      </c>
      <c r="F337" s="156">
        <f t="shared" si="67"/>
        <v>385.00689078561868</v>
      </c>
      <c r="G337" s="31">
        <f t="shared" si="71"/>
        <v>146</v>
      </c>
      <c r="H337" s="31">
        <f t="shared" ref="H337:K337" si="94">H16+H29+H42+H63+H76+H89+H110+H123+H136+H157+H170+H183+H204+H217+H230+H251+H264+H277+H298+H311+H324</f>
        <v>102277.939657</v>
      </c>
      <c r="I337" s="31">
        <f t="shared" si="94"/>
        <v>2</v>
      </c>
      <c r="J337" s="31">
        <f t="shared" si="94"/>
        <v>0.15</v>
      </c>
      <c r="K337" s="31">
        <f t="shared" si="94"/>
        <v>0.15</v>
      </c>
      <c r="L337" s="31">
        <f t="shared" si="73"/>
        <v>9.2242150000000009</v>
      </c>
      <c r="M337" s="31">
        <f t="shared" si="74"/>
        <v>-98.373845362450894</v>
      </c>
      <c r="N337" s="170">
        <f>D337/D339*100</f>
        <v>0.23285110718789526</v>
      </c>
    </row>
    <row r="338" spans="1:14">
      <c r="A338" s="223"/>
      <c r="B338" s="14" t="s">
        <v>30</v>
      </c>
      <c r="C338" s="31">
        <f t="shared" si="69"/>
        <v>210.40032100000002</v>
      </c>
      <c r="D338" s="31">
        <f t="shared" ref="D338:E338" si="95">D17+D30+D43+D64+D77+D90+D111+D124+D137+D158+D171+D184+D205+D218+D231+D252+D265+D278+D299+D312+D325</f>
        <v>753.99956099999986</v>
      </c>
      <c r="E338" s="31">
        <f t="shared" si="95"/>
        <v>1599.891983</v>
      </c>
      <c r="F338" s="156">
        <f t="shared" si="67"/>
        <v>-52.871845786353944</v>
      </c>
      <c r="G338" s="31">
        <f t="shared" si="71"/>
        <v>609</v>
      </c>
      <c r="H338" s="31">
        <f t="shared" ref="H338:K338" si="96">H17+H30+H43+H64+H77+H90+H111+H124+H137+H158+H171+H184+H205+H218+H231+H252+H265+H278+H299+H312+H325</f>
        <v>77307.30191899999</v>
      </c>
      <c r="I338" s="31">
        <f t="shared" si="96"/>
        <v>102</v>
      </c>
      <c r="J338" s="31">
        <f t="shared" si="96"/>
        <v>77.004062999999945</v>
      </c>
      <c r="K338" s="31">
        <f t="shared" si="96"/>
        <v>1599.5352830000002</v>
      </c>
      <c r="L338" s="31">
        <f t="shared" si="73"/>
        <v>763.31531200000006</v>
      </c>
      <c r="M338" s="31">
        <f t="shared" si="74"/>
        <v>109.55105417825027</v>
      </c>
      <c r="N338" s="170">
        <f>D338/D339*100</f>
        <v>0.7813753923231298</v>
      </c>
    </row>
    <row r="339" spans="1:14" ht="14.25" thickBot="1">
      <c r="A339" s="224"/>
      <c r="B339" s="15" t="s">
        <v>50</v>
      </c>
      <c r="C339" s="16">
        <f>C327+C329+C330+C331+C332+C333+C334+C335</f>
        <v>27172.914341699998</v>
      </c>
      <c r="D339" s="16">
        <f>D327+D329+D330+D331+D332+D333+D334+D335</f>
        <v>96496.455917079991</v>
      </c>
      <c r="E339" s="16">
        <f t="shared" ref="E339:L339" si="97">E327+E329+E330+E331+E332+E333+E334+E335</f>
        <v>85805.288594090001</v>
      </c>
      <c r="F339" s="157">
        <f t="shared" si="67"/>
        <v>12.459799970565408</v>
      </c>
      <c r="G339" s="16">
        <f>G327+G329+G330+G331+G332+G333+G334+G335</f>
        <v>973397</v>
      </c>
      <c r="H339" s="16">
        <f t="shared" si="97"/>
        <v>179385918.8109622</v>
      </c>
      <c r="I339" s="16">
        <f t="shared" si="97"/>
        <v>89644</v>
      </c>
      <c r="J339" s="16">
        <f t="shared" si="97"/>
        <v>8035.4431179999983</v>
      </c>
      <c r="K339" s="16">
        <f t="shared" si="97"/>
        <v>48930.742037749995</v>
      </c>
      <c r="L339" s="16">
        <f t="shared" si="97"/>
        <v>33107.261546850001</v>
      </c>
      <c r="M339" s="16">
        <f t="shared" si="74"/>
        <v>47.794591734832032</v>
      </c>
      <c r="N339" s="171"/>
    </row>
    <row r="340" spans="1:14" ht="14.25" thickTop="1">
      <c r="A340" s="43" t="s">
        <v>51</v>
      </c>
      <c r="B340" s="43"/>
      <c r="C340" s="43"/>
      <c r="D340" s="43"/>
      <c r="E340" s="43"/>
      <c r="F340" s="165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5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G23" sqref="G23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25" t="s">
        <v>120</v>
      </c>
      <c r="B2" s="225"/>
      <c r="C2" s="225"/>
      <c r="D2" s="225"/>
      <c r="E2" s="225"/>
      <c r="F2" s="225"/>
      <c r="G2" s="225"/>
      <c r="H2" s="225"/>
    </row>
    <row r="3" spans="1:8" ht="14.25" thickBot="1">
      <c r="B3" s="45"/>
      <c r="C3" s="226" t="s">
        <v>124</v>
      </c>
      <c r="D3" s="226"/>
      <c r="E3" s="226"/>
      <c r="F3" s="226"/>
      <c r="G3" s="226" t="s">
        <v>53</v>
      </c>
      <c r="H3" s="226"/>
    </row>
    <row r="4" spans="1:8">
      <c r="A4" s="232" t="s">
        <v>54</v>
      </c>
      <c r="B4" s="46" t="s">
        <v>55</v>
      </c>
      <c r="C4" s="227" t="s">
        <v>4</v>
      </c>
      <c r="D4" s="228"/>
      <c r="E4" s="228"/>
      <c r="F4" s="229"/>
      <c r="G4" s="230" t="s">
        <v>5</v>
      </c>
      <c r="H4" s="231"/>
    </row>
    <row r="5" spans="1:8">
      <c r="A5" s="233"/>
      <c r="B5" s="47" t="s">
        <v>56</v>
      </c>
      <c r="C5" s="234" t="s">
        <v>9</v>
      </c>
      <c r="D5" s="234" t="s">
        <v>10</v>
      </c>
      <c r="E5" s="234" t="s">
        <v>11</v>
      </c>
      <c r="F5" s="174" t="s">
        <v>12</v>
      </c>
      <c r="G5" s="234" t="s">
        <v>13</v>
      </c>
      <c r="H5" s="236" t="s">
        <v>14</v>
      </c>
    </row>
    <row r="6" spans="1:8">
      <c r="A6" s="233"/>
      <c r="B6" s="176" t="s">
        <v>16</v>
      </c>
      <c r="C6" s="235"/>
      <c r="D6" s="235"/>
      <c r="E6" s="235"/>
      <c r="F6" s="175" t="s">
        <v>17</v>
      </c>
      <c r="G6" s="235"/>
      <c r="H6" s="237"/>
    </row>
    <row r="7" spans="1:8">
      <c r="A7" s="233" t="s">
        <v>57</v>
      </c>
      <c r="B7" s="48" t="s">
        <v>19</v>
      </c>
      <c r="C7" s="71">
        <v>7.5219570000000004</v>
      </c>
      <c r="D7" s="71">
        <v>47.796810000000001</v>
      </c>
      <c r="E7" s="71">
        <v>41.09</v>
      </c>
      <c r="F7" s="12">
        <f t="shared" ref="F7:F27" si="0">(D7-E7)/E7*100</f>
        <v>16.322243854952532</v>
      </c>
      <c r="G7" s="72">
        <v>596</v>
      </c>
      <c r="H7" s="108">
        <v>63095.72</v>
      </c>
    </row>
    <row r="8" spans="1:8" ht="14.25" thickBot="1">
      <c r="A8" s="238"/>
      <c r="B8" s="50" t="s">
        <v>20</v>
      </c>
      <c r="C8" s="71">
        <v>3.6193459999999966</v>
      </c>
      <c r="D8" s="72">
        <v>23.332574999999999</v>
      </c>
      <c r="E8" s="72">
        <v>18.75</v>
      </c>
      <c r="F8" s="12">
        <f t="shared" si="0"/>
        <v>24.440399999999993</v>
      </c>
      <c r="G8" s="72">
        <v>329</v>
      </c>
      <c r="H8" s="108">
        <v>6580</v>
      </c>
    </row>
    <row r="9" spans="1:8" ht="14.25" thickTop="1">
      <c r="A9" s="239" t="s">
        <v>58</v>
      </c>
      <c r="B9" s="53" t="s">
        <v>19</v>
      </c>
      <c r="C9" s="19">
        <v>10.06</v>
      </c>
      <c r="D9" s="19">
        <v>50.78</v>
      </c>
      <c r="E9" s="19">
        <v>53.63</v>
      </c>
      <c r="F9" s="12">
        <f t="shared" si="0"/>
        <v>-5.3141898191310855</v>
      </c>
      <c r="G9" s="20">
        <v>547</v>
      </c>
      <c r="H9" s="54">
        <v>61710.63</v>
      </c>
    </row>
    <row r="10" spans="1:8" ht="14.25" thickBot="1">
      <c r="A10" s="238"/>
      <c r="B10" s="50" t="s">
        <v>20</v>
      </c>
      <c r="C10" s="20">
        <v>4.93</v>
      </c>
      <c r="D10" s="20">
        <v>23.04</v>
      </c>
      <c r="E10" s="20">
        <v>22.79</v>
      </c>
      <c r="F10" s="12">
        <f t="shared" si="0"/>
        <v>1.0969723562966214</v>
      </c>
      <c r="G10" s="20">
        <v>303</v>
      </c>
      <c r="H10" s="54">
        <v>5956</v>
      </c>
    </row>
    <row r="11" spans="1:8" ht="14.25" thickTop="1">
      <c r="A11" s="239" t="s">
        <v>59</v>
      </c>
      <c r="B11" s="176" t="s">
        <v>19</v>
      </c>
      <c r="C11" s="101">
        <v>6.6453270000000018</v>
      </c>
      <c r="D11" s="101">
        <v>31.122151000000002</v>
      </c>
      <c r="E11" s="100">
        <v>18.938844</v>
      </c>
      <c r="F11" s="12">
        <f t="shared" si="0"/>
        <v>64.329728889471838</v>
      </c>
      <c r="G11" s="71">
        <v>406</v>
      </c>
      <c r="H11" s="102">
        <v>24145.727440000002</v>
      </c>
    </row>
    <row r="12" spans="1:8" ht="14.25" thickBot="1">
      <c r="A12" s="238"/>
      <c r="B12" s="50" t="s">
        <v>20</v>
      </c>
      <c r="C12" s="101">
        <v>5.0476459999999967</v>
      </c>
      <c r="D12" s="101">
        <v>26.002556999999999</v>
      </c>
      <c r="E12" s="100">
        <v>14.652849</v>
      </c>
      <c r="F12" s="12">
        <f t="shared" si="0"/>
        <v>77.457346349505144</v>
      </c>
      <c r="G12" s="103">
        <v>348</v>
      </c>
      <c r="H12" s="104">
        <v>6960</v>
      </c>
    </row>
    <row r="13" spans="1:8" ht="14.25" thickTop="1">
      <c r="A13" s="240" t="s">
        <v>60</v>
      </c>
      <c r="B13" s="56" t="s">
        <v>19</v>
      </c>
      <c r="C13" s="32">
        <v>11.3</v>
      </c>
      <c r="D13" s="32">
        <v>61.045068000000001</v>
      </c>
      <c r="E13" s="32">
        <v>33.828885999999997</v>
      </c>
      <c r="F13" s="12">
        <f t="shared" si="0"/>
        <v>80.452492582818152</v>
      </c>
      <c r="G13" s="32">
        <v>722</v>
      </c>
      <c r="H13" s="55">
        <v>83562.779244000005</v>
      </c>
    </row>
    <row r="14" spans="1:8" ht="14.25" thickBot="1">
      <c r="A14" s="241"/>
      <c r="B14" s="50" t="s">
        <v>20</v>
      </c>
      <c r="C14" s="16">
        <v>5.1289999999999996</v>
      </c>
      <c r="D14" s="16">
        <v>21.061833</v>
      </c>
      <c r="E14" s="16">
        <v>12.226000000000001</v>
      </c>
      <c r="F14" s="12">
        <f t="shared" si="0"/>
        <v>72.27084083101586</v>
      </c>
      <c r="G14" s="16">
        <v>370</v>
      </c>
      <c r="H14" s="52">
        <v>7380</v>
      </c>
    </row>
    <row r="15" spans="1:8" ht="14.25" thickTop="1">
      <c r="A15" s="239" t="s">
        <v>61</v>
      </c>
      <c r="B15" s="176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38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40" t="s">
        <v>62</v>
      </c>
      <c r="B17" s="176" t="s">
        <v>19</v>
      </c>
      <c r="C17" s="31">
        <v>0</v>
      </c>
      <c r="D17" s="31">
        <v>0</v>
      </c>
      <c r="E17" s="31">
        <v>0</v>
      </c>
      <c r="F17" s="12" t="e">
        <f t="shared" si="0"/>
        <v>#DIV/0!</v>
      </c>
      <c r="G17" s="31">
        <v>0</v>
      </c>
      <c r="H17" s="49">
        <v>0</v>
      </c>
    </row>
    <row r="18" spans="1:8" ht="14.25" thickBot="1">
      <c r="A18" s="240"/>
      <c r="B18" s="50" t="s">
        <v>20</v>
      </c>
      <c r="C18" s="31">
        <v>0</v>
      </c>
      <c r="D18" s="31">
        <v>0</v>
      </c>
      <c r="E18" s="31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42" t="s">
        <v>63</v>
      </c>
      <c r="B19" s="56" t="s">
        <v>19</v>
      </c>
      <c r="C19" s="32">
        <v>29</v>
      </c>
      <c r="D19" s="32">
        <v>145</v>
      </c>
      <c r="E19" s="32">
        <v>184.90649999999999</v>
      </c>
      <c r="F19" s="12">
        <f t="shared" si="0"/>
        <v>-21.581988734847069</v>
      </c>
      <c r="G19" s="31">
        <v>1328</v>
      </c>
      <c r="H19" s="55">
        <v>168708</v>
      </c>
    </row>
    <row r="20" spans="1:8" ht="14.25" thickBot="1">
      <c r="A20" s="241"/>
      <c r="B20" s="50" t="s">
        <v>20</v>
      </c>
      <c r="C20" s="51">
        <v>11</v>
      </c>
      <c r="D20" s="51">
        <v>41</v>
      </c>
      <c r="E20" s="51">
        <v>40.727699999999999</v>
      </c>
      <c r="F20" s="12">
        <f t="shared" si="0"/>
        <v>0.66858673580880168</v>
      </c>
      <c r="G20" s="16">
        <v>494</v>
      </c>
      <c r="H20" s="179">
        <v>9880</v>
      </c>
    </row>
    <row r="21" spans="1:8" ht="14.25" thickTop="1">
      <c r="A21" s="239" t="s">
        <v>64</v>
      </c>
      <c r="B21" s="176" t="s">
        <v>19</v>
      </c>
      <c r="C21" s="31">
        <v>0</v>
      </c>
      <c r="D21" s="31">
        <v>0</v>
      </c>
      <c r="E21" s="31">
        <v>0</v>
      </c>
      <c r="F21" s="12" t="e">
        <f t="shared" si="0"/>
        <v>#DIV/0!</v>
      </c>
      <c r="G21" s="31">
        <v>0</v>
      </c>
      <c r="H21" s="49">
        <v>0</v>
      </c>
    </row>
    <row r="22" spans="1:8" ht="14.25" thickBot="1">
      <c r="A22" s="238"/>
      <c r="B22" s="50" t="s">
        <v>20</v>
      </c>
      <c r="C22" s="31">
        <v>0</v>
      </c>
      <c r="D22" s="31">
        <v>0</v>
      </c>
      <c r="E22" s="31">
        <v>0</v>
      </c>
      <c r="F22" s="12" t="e">
        <f t="shared" si="0"/>
        <v>#DIV/0!</v>
      </c>
      <c r="G22" s="16">
        <v>0</v>
      </c>
      <c r="H22" s="52">
        <v>0</v>
      </c>
    </row>
    <row r="23" spans="1:8" ht="14.25" thickTop="1">
      <c r="A23" s="240" t="s">
        <v>65</v>
      </c>
      <c r="B23" s="176" t="s">
        <v>19</v>
      </c>
      <c r="C23" s="32">
        <v>0.81400900000000043</v>
      </c>
      <c r="D23" s="32">
        <v>15.392367</v>
      </c>
      <c r="E23" s="32">
        <v>0.90693299999999999</v>
      </c>
      <c r="F23" s="12">
        <f t="shared" si="0"/>
        <v>1597.188987499628</v>
      </c>
      <c r="G23" s="32">
        <v>165</v>
      </c>
      <c r="H23" s="55">
        <v>20491.682276</v>
      </c>
    </row>
    <row r="24" spans="1:8" ht="14.25" thickBot="1">
      <c r="A24" s="241"/>
      <c r="B24" s="50" t="s">
        <v>20</v>
      </c>
      <c r="C24" s="51">
        <v>0.45801899999999929</v>
      </c>
      <c r="D24" s="51">
        <v>6.0391589999999997</v>
      </c>
      <c r="E24" s="51">
        <v>0.268868</v>
      </c>
      <c r="F24" s="12">
        <f t="shared" si="0"/>
        <v>2146.1427168722194</v>
      </c>
      <c r="G24" s="51">
        <v>84</v>
      </c>
      <c r="H24" s="52">
        <v>1680</v>
      </c>
    </row>
    <row r="25" spans="1:8" ht="14.25" thickTop="1">
      <c r="A25" s="239" t="s">
        <v>50</v>
      </c>
      <c r="B25" s="56" t="s">
        <v>19</v>
      </c>
      <c r="C25" s="32">
        <f t="shared" ref="C25:E26" si="1">+C7+C9+C11+C13+C15+C17+C19+C21+C23</f>
        <v>65.341293000000007</v>
      </c>
      <c r="D25" s="32">
        <f t="shared" si="1"/>
        <v>351.13639599999999</v>
      </c>
      <c r="E25" s="32">
        <f t="shared" si="1"/>
        <v>333.30116299999997</v>
      </c>
      <c r="F25" s="26">
        <f t="shared" si="0"/>
        <v>5.3510863386936389</v>
      </c>
      <c r="G25" s="32">
        <f>+G7+G9+G11+G13+G15+G17+G19+G21+G23</f>
        <v>3764</v>
      </c>
      <c r="H25" s="32">
        <f>+H7+H9+H11+H13+H15+H17+H19+H21+H23</f>
        <v>421714.53895999998</v>
      </c>
    </row>
    <row r="26" spans="1:8">
      <c r="A26" s="233"/>
      <c r="B26" s="48" t="s">
        <v>20</v>
      </c>
      <c r="C26" s="32">
        <f t="shared" si="1"/>
        <v>30.184010999999991</v>
      </c>
      <c r="D26" s="32">
        <f t="shared" si="1"/>
        <v>140.476124</v>
      </c>
      <c r="E26" s="32">
        <f t="shared" si="1"/>
        <v>109.41541699999999</v>
      </c>
      <c r="F26" s="12">
        <f t="shared" si="0"/>
        <v>28.38787060510861</v>
      </c>
      <c r="G26" s="32">
        <f>+G8+G10+G12+G14+G16+G18+G20+G22+G24</f>
        <v>1928</v>
      </c>
      <c r="H26" s="32">
        <f>+H8+H10+H12+H14+H16+H18+H20+H22+H24</f>
        <v>38436</v>
      </c>
    </row>
    <row r="27" spans="1:8" ht="14.25" thickBot="1">
      <c r="A27" s="238"/>
      <c r="B27" s="50" t="s">
        <v>49</v>
      </c>
      <c r="C27" s="16">
        <f>+C25</f>
        <v>65.341293000000007</v>
      </c>
      <c r="D27" s="16">
        <f>+D25</f>
        <v>351.13639599999999</v>
      </c>
      <c r="E27" s="16">
        <f>+E25</f>
        <v>333.30116299999997</v>
      </c>
      <c r="F27" s="17">
        <f t="shared" si="0"/>
        <v>5.3510863386936389</v>
      </c>
      <c r="G27" s="16">
        <f>+G25</f>
        <v>3764</v>
      </c>
      <c r="H27" s="16">
        <f>+H25</f>
        <v>421714.53895999998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83" activePane="bottomRight" state="frozen"/>
      <selection pane="topRight"/>
      <selection pane="bottomLeft"/>
      <selection pane="bottomRight" activeCell="F598" sqref="F598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2" t="s">
        <v>125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4.25" thickBot="1">
      <c r="A3" s="264" t="s">
        <v>126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13.5" customHeight="1">
      <c r="A4" s="208" t="s">
        <v>96</v>
      </c>
      <c r="B4" s="9" t="s">
        <v>3</v>
      </c>
      <c r="C4" s="250" t="s">
        <v>4</v>
      </c>
      <c r="D4" s="251"/>
      <c r="E4" s="251"/>
      <c r="F4" s="252"/>
      <c r="G4" s="214" t="s">
        <v>5</v>
      </c>
      <c r="H4" s="252"/>
      <c r="I4" s="214" t="s">
        <v>6</v>
      </c>
      <c r="J4" s="253"/>
      <c r="K4" s="253"/>
      <c r="L4" s="253"/>
      <c r="M4" s="253"/>
      <c r="N4" s="265" t="s">
        <v>7</v>
      </c>
    </row>
    <row r="5" spans="1:14">
      <c r="A5" s="209"/>
      <c r="B5" s="10" t="s">
        <v>8</v>
      </c>
      <c r="C5" s="257" t="s">
        <v>9</v>
      </c>
      <c r="D5" s="257" t="s">
        <v>10</v>
      </c>
      <c r="E5" s="257" t="s">
        <v>11</v>
      </c>
      <c r="F5" s="200" t="s">
        <v>12</v>
      </c>
      <c r="G5" s="257" t="s">
        <v>13</v>
      </c>
      <c r="H5" s="257" t="s">
        <v>14</v>
      </c>
      <c r="I5" s="199" t="s">
        <v>13</v>
      </c>
      <c r="J5" s="254" t="s">
        <v>15</v>
      </c>
      <c r="K5" s="255"/>
      <c r="L5" s="256"/>
      <c r="M5" s="200" t="s">
        <v>12</v>
      </c>
      <c r="N5" s="266"/>
    </row>
    <row r="6" spans="1:14">
      <c r="A6" s="219"/>
      <c r="B6" s="10" t="s">
        <v>16</v>
      </c>
      <c r="C6" s="258"/>
      <c r="D6" s="258"/>
      <c r="E6" s="258"/>
      <c r="F6" s="201" t="s">
        <v>17</v>
      </c>
      <c r="G6" s="259"/>
      <c r="H6" s="259"/>
      <c r="I6" s="24" t="s">
        <v>18</v>
      </c>
      <c r="J6" s="200" t="s">
        <v>9</v>
      </c>
      <c r="K6" s="25" t="s">
        <v>10</v>
      </c>
      <c r="L6" s="97" t="s">
        <v>11</v>
      </c>
      <c r="M6" s="201" t="s">
        <v>17</v>
      </c>
      <c r="N6" s="180" t="s">
        <v>17</v>
      </c>
    </row>
    <row r="7" spans="1:14">
      <c r="A7" s="260" t="s">
        <v>2</v>
      </c>
      <c r="B7" s="199" t="s">
        <v>19</v>
      </c>
      <c r="C7" s="71">
        <v>1052.2564620000003</v>
      </c>
      <c r="D7" s="71">
        <v>5778.7832120000003</v>
      </c>
      <c r="E7" s="71">
        <v>5196.18</v>
      </c>
      <c r="F7" s="31">
        <f t="shared" ref="F7:F23" si="0">(D7-E7)/E7*100</f>
        <v>11.212144536948296</v>
      </c>
      <c r="G7" s="75">
        <v>42324</v>
      </c>
      <c r="H7" s="75">
        <v>4719744.5599999996</v>
      </c>
      <c r="I7" s="75">
        <v>5484</v>
      </c>
      <c r="J7" s="72">
        <v>547.53143600000021</v>
      </c>
      <c r="K7" s="72">
        <v>4203.0459080000001</v>
      </c>
      <c r="L7" s="72">
        <v>2653.82</v>
      </c>
      <c r="M7" s="32">
        <f t="shared" ref="M7:M14" si="1">(K7-L7)/L7*100</f>
        <v>58.377203728964275</v>
      </c>
      <c r="N7" s="109">
        <f t="shared" ref="N7:N19" si="2">D7/D202*100</f>
        <v>41.556987681835125</v>
      </c>
    </row>
    <row r="8" spans="1:14">
      <c r="A8" s="261"/>
      <c r="B8" s="199" t="s">
        <v>20</v>
      </c>
      <c r="C8" s="71">
        <v>316.84502299999986</v>
      </c>
      <c r="D8" s="71">
        <v>1806.9643779999999</v>
      </c>
      <c r="E8" s="71">
        <v>1727.96</v>
      </c>
      <c r="F8" s="31">
        <f t="shared" si="0"/>
        <v>4.5721184518160065</v>
      </c>
      <c r="G8" s="75">
        <v>23639</v>
      </c>
      <c r="H8" s="75">
        <v>472780</v>
      </c>
      <c r="I8" s="75">
        <v>2979</v>
      </c>
      <c r="J8" s="72">
        <v>266.08766700000001</v>
      </c>
      <c r="K8" s="72">
        <v>1680.480509</v>
      </c>
      <c r="L8" s="72">
        <v>1001.24</v>
      </c>
      <c r="M8" s="31">
        <f t="shared" si="1"/>
        <v>67.839929387559422</v>
      </c>
      <c r="N8" s="109">
        <f t="shared" si="2"/>
        <v>41.427888332143134</v>
      </c>
    </row>
    <row r="9" spans="1:14">
      <c r="A9" s="261"/>
      <c r="B9" s="199" t="s">
        <v>21</v>
      </c>
      <c r="C9" s="71">
        <v>154.99826400000001</v>
      </c>
      <c r="D9" s="71">
        <v>652.712943</v>
      </c>
      <c r="E9" s="71">
        <v>518.08000000000004</v>
      </c>
      <c r="F9" s="31">
        <f t="shared" si="0"/>
        <v>25.986902215873986</v>
      </c>
      <c r="G9" s="75">
        <v>442</v>
      </c>
      <c r="H9" s="75">
        <v>558908.82999999996</v>
      </c>
      <c r="I9" s="75">
        <v>75</v>
      </c>
      <c r="J9" s="72">
        <v>35.472633000000002</v>
      </c>
      <c r="K9" s="72">
        <v>166.79626999999999</v>
      </c>
      <c r="L9" s="72">
        <v>205.88</v>
      </c>
      <c r="M9" s="31">
        <f t="shared" si="1"/>
        <v>-18.983742957062368</v>
      </c>
      <c r="N9" s="109">
        <f t="shared" si="2"/>
        <v>69.156080995165652</v>
      </c>
    </row>
    <row r="10" spans="1:14">
      <c r="A10" s="261"/>
      <c r="B10" s="199" t="s">
        <v>22</v>
      </c>
      <c r="C10" s="71">
        <v>46.645037000000002</v>
      </c>
      <c r="D10" s="71">
        <v>394.49910799999998</v>
      </c>
      <c r="E10" s="71">
        <v>156.16</v>
      </c>
      <c r="F10" s="31">
        <f t="shared" si="0"/>
        <v>152.62494108606558</v>
      </c>
      <c r="G10" s="75">
        <v>28803</v>
      </c>
      <c r="H10" s="75">
        <v>125879.31</v>
      </c>
      <c r="I10" s="75">
        <v>226</v>
      </c>
      <c r="J10" s="72">
        <v>1.3537999999999997</v>
      </c>
      <c r="K10" s="72">
        <v>37.696599999999997</v>
      </c>
      <c r="L10" s="72">
        <v>37.64</v>
      </c>
      <c r="M10" s="31">
        <f t="shared" si="1"/>
        <v>0.15037194473962801</v>
      </c>
      <c r="N10" s="109">
        <f t="shared" si="2"/>
        <v>82.176207538616524</v>
      </c>
    </row>
    <row r="11" spans="1:14">
      <c r="A11" s="261"/>
      <c r="B11" s="199" t="s">
        <v>23</v>
      </c>
      <c r="C11" s="71">
        <v>2.8401080000000007</v>
      </c>
      <c r="D11" s="71">
        <v>28.008112000000001</v>
      </c>
      <c r="E11" s="71">
        <v>29.57</v>
      </c>
      <c r="F11" s="31">
        <f t="shared" si="0"/>
        <v>-5.2820020290835297</v>
      </c>
      <c r="G11" s="75">
        <v>538</v>
      </c>
      <c r="H11" s="75">
        <v>4314.6400000000003</v>
      </c>
      <c r="I11" s="75">
        <v>7</v>
      </c>
      <c r="J11" s="72">
        <v>0</v>
      </c>
      <c r="K11" s="72">
        <v>13.571355000000001</v>
      </c>
      <c r="L11" s="72">
        <v>3.11</v>
      </c>
      <c r="M11" s="31">
        <f t="shared" si="1"/>
        <v>336.37797427652737</v>
      </c>
      <c r="N11" s="109">
        <f t="shared" si="2"/>
        <v>58.347097079620134</v>
      </c>
    </row>
    <row r="12" spans="1:14">
      <c r="A12" s="261"/>
      <c r="B12" s="199" t="s">
        <v>24</v>
      </c>
      <c r="C12" s="71">
        <v>94.175144000000046</v>
      </c>
      <c r="D12" s="71">
        <v>1246.5447650000001</v>
      </c>
      <c r="E12" s="71">
        <v>1116.96</v>
      </c>
      <c r="F12" s="31">
        <f t="shared" si="0"/>
        <v>11.601558247385766</v>
      </c>
      <c r="G12" s="75">
        <v>1435</v>
      </c>
      <c r="H12" s="75">
        <v>1054710.6299999999</v>
      </c>
      <c r="I12" s="75">
        <v>184</v>
      </c>
      <c r="J12" s="72">
        <v>8.2202049999999645</v>
      </c>
      <c r="K12" s="72">
        <v>347.16814199999999</v>
      </c>
      <c r="L12" s="72">
        <v>978.98</v>
      </c>
      <c r="M12" s="31">
        <f t="shared" si="1"/>
        <v>-64.537769719503984</v>
      </c>
      <c r="N12" s="109">
        <f t="shared" si="2"/>
        <v>51.823222737125519</v>
      </c>
    </row>
    <row r="13" spans="1:14">
      <c r="A13" s="261"/>
      <c r="B13" s="199" t="s">
        <v>25</v>
      </c>
      <c r="C13" s="71">
        <v>2211.3243440000001</v>
      </c>
      <c r="D13" s="71">
        <v>4131.7067440000001</v>
      </c>
      <c r="E13" s="71">
        <v>3350.65</v>
      </c>
      <c r="F13" s="31">
        <f t="shared" si="0"/>
        <v>23.310603733603926</v>
      </c>
      <c r="G13" s="75">
        <v>1429</v>
      </c>
      <c r="H13" s="75">
        <v>71681.77</v>
      </c>
      <c r="I13" s="75">
        <v>340</v>
      </c>
      <c r="J13" s="72">
        <v>421.45235000000002</v>
      </c>
      <c r="K13" s="72">
        <v>1939.4065889999999</v>
      </c>
      <c r="L13" s="72">
        <v>1361.37</v>
      </c>
      <c r="M13" s="31">
        <f t="shared" si="1"/>
        <v>42.459918244121738</v>
      </c>
      <c r="N13" s="109">
        <f t="shared" si="2"/>
        <v>56.043483507537303</v>
      </c>
    </row>
    <row r="14" spans="1:14">
      <c r="A14" s="261"/>
      <c r="B14" s="199" t="s">
        <v>26</v>
      </c>
      <c r="C14" s="71">
        <v>92.709360999999944</v>
      </c>
      <c r="D14" s="71">
        <v>605.02681199999995</v>
      </c>
      <c r="E14" s="71">
        <v>902.65</v>
      </c>
      <c r="F14" s="31">
        <f t="shared" si="0"/>
        <v>-32.972158422422872</v>
      </c>
      <c r="G14" s="75">
        <v>48134</v>
      </c>
      <c r="H14" s="75">
        <v>5390737.0099999998</v>
      </c>
      <c r="I14" s="75">
        <v>1051</v>
      </c>
      <c r="J14" s="72">
        <v>33.400176000000044</v>
      </c>
      <c r="K14" s="72">
        <v>291.17636900000002</v>
      </c>
      <c r="L14" s="72">
        <v>147.82</v>
      </c>
      <c r="M14" s="31">
        <f t="shared" si="1"/>
        <v>96.980360573670708</v>
      </c>
      <c r="N14" s="109">
        <f t="shared" si="2"/>
        <v>46.22466227775741</v>
      </c>
    </row>
    <row r="15" spans="1:14">
      <c r="A15" s="261"/>
      <c r="B15" s="199" t="s">
        <v>27</v>
      </c>
      <c r="C15" s="71">
        <v>74.570000000000022</v>
      </c>
      <c r="D15" s="71">
        <v>206.36</v>
      </c>
      <c r="E15" s="71">
        <v>184.37</v>
      </c>
      <c r="F15" s="31">
        <f t="shared" si="0"/>
        <v>11.927103107880896</v>
      </c>
      <c r="G15" s="75">
        <v>90</v>
      </c>
      <c r="H15" s="75">
        <v>63540.07</v>
      </c>
      <c r="I15" s="75">
        <v>0</v>
      </c>
      <c r="J15" s="72"/>
      <c r="K15" s="87"/>
      <c r="L15" s="72"/>
      <c r="M15" s="31"/>
      <c r="N15" s="109">
        <f t="shared" si="2"/>
        <v>73.676878090601519</v>
      </c>
    </row>
    <row r="16" spans="1:14">
      <c r="A16" s="261"/>
      <c r="B16" s="14" t="s">
        <v>28</v>
      </c>
      <c r="C16" s="71">
        <v>45.671250999999998</v>
      </c>
      <c r="D16" s="71">
        <v>166.06192799999999</v>
      </c>
      <c r="E16" s="71">
        <v>112.8</v>
      </c>
      <c r="F16" s="31">
        <f t="shared" si="0"/>
        <v>47.218021276595742</v>
      </c>
      <c r="G16" s="75">
        <v>50</v>
      </c>
      <c r="H16" s="75">
        <v>35507.379999999997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61"/>
      <c r="B17" s="14" t="s">
        <v>29</v>
      </c>
      <c r="C17" s="71">
        <v>7.0001890000000007</v>
      </c>
      <c r="D17" s="71">
        <v>8.5133910000000004</v>
      </c>
      <c r="E17" s="71">
        <v>0.57999999999999996</v>
      </c>
      <c r="F17" s="31">
        <f t="shared" si="0"/>
        <v>1367.8260344827586</v>
      </c>
      <c r="G17" s="75">
        <v>2</v>
      </c>
      <c r="H17" s="75">
        <v>3898.81</v>
      </c>
      <c r="I17" s="75">
        <v>0</v>
      </c>
      <c r="J17" s="72"/>
      <c r="K17" s="72"/>
      <c r="L17" s="72"/>
      <c r="M17" s="31"/>
      <c r="N17" s="109">
        <f t="shared" si="2"/>
        <v>12.331876356636027</v>
      </c>
    </row>
    <row r="18" spans="1:14">
      <c r="A18" s="261"/>
      <c r="B18" s="14" t="s">
        <v>30</v>
      </c>
      <c r="C18" s="71">
        <v>21.908208999999999</v>
      </c>
      <c r="D18" s="71">
        <v>31.786466000000001</v>
      </c>
      <c r="E18" s="71">
        <v>70.989999999999995</v>
      </c>
      <c r="F18" s="31">
        <f t="shared" si="0"/>
        <v>-55.224023101845319</v>
      </c>
      <c r="G18" s="75">
        <v>38</v>
      </c>
      <c r="H18" s="75">
        <v>24133.88</v>
      </c>
      <c r="I18" s="75">
        <v>0</v>
      </c>
      <c r="J18" s="72"/>
      <c r="K18" s="72"/>
      <c r="L18" s="72"/>
      <c r="M18" s="31"/>
      <c r="N18" s="109">
        <f t="shared" si="2"/>
        <v>70.750112024190997</v>
      </c>
    </row>
    <row r="19" spans="1:14" ht="14.25" thickBot="1">
      <c r="A19" s="262"/>
      <c r="B19" s="15" t="s">
        <v>31</v>
      </c>
      <c r="C19" s="16">
        <f t="shared" ref="C19:L19" si="3">C7+C9+C10+C11+C12+C13+C14+C15</f>
        <v>3729.5187200000005</v>
      </c>
      <c r="D19" s="16">
        <f t="shared" si="3"/>
        <v>13043.641696000002</v>
      </c>
      <c r="E19" s="16">
        <f t="shared" si="3"/>
        <v>11454.62</v>
      </c>
      <c r="F19" s="16">
        <f t="shared" si="0"/>
        <v>13.872321351559473</v>
      </c>
      <c r="G19" s="16">
        <f t="shared" si="3"/>
        <v>123195</v>
      </c>
      <c r="H19" s="16">
        <f t="shared" si="3"/>
        <v>11989516.819999998</v>
      </c>
      <c r="I19" s="16">
        <f t="shared" si="3"/>
        <v>7367</v>
      </c>
      <c r="J19" s="16">
        <f t="shared" si="3"/>
        <v>1047.4306000000001</v>
      </c>
      <c r="K19" s="16">
        <f t="shared" si="3"/>
        <v>6998.8612330000005</v>
      </c>
      <c r="L19" s="16">
        <f t="shared" si="3"/>
        <v>5388.62</v>
      </c>
      <c r="M19" s="16">
        <f t="shared" ref="M19:M22" si="4">(K19-L19)/L19*100</f>
        <v>29.882256180617684</v>
      </c>
      <c r="N19" s="110">
        <f t="shared" si="2"/>
        <v>48.771761418842786</v>
      </c>
    </row>
    <row r="20" spans="1:14" ht="15" thickTop="1" thickBot="1">
      <c r="A20" s="263" t="s">
        <v>32</v>
      </c>
      <c r="B20" s="18" t="s">
        <v>19</v>
      </c>
      <c r="C20" s="19">
        <v>269.45844599999998</v>
      </c>
      <c r="D20" s="19">
        <v>1495.7893630000001</v>
      </c>
      <c r="E20" s="19">
        <v>1527.3831869999999</v>
      </c>
      <c r="F20" s="111">
        <f t="shared" si="0"/>
        <v>-2.0684936346624729</v>
      </c>
      <c r="G20" s="20">
        <v>7303</v>
      </c>
      <c r="H20" s="20">
        <v>859855.41599999997</v>
      </c>
      <c r="I20" s="20">
        <v>1341</v>
      </c>
      <c r="J20" s="19">
        <v>383.69820399999998</v>
      </c>
      <c r="K20" s="20">
        <v>1518.2246050000001</v>
      </c>
      <c r="L20" s="20">
        <v>862.55486099999996</v>
      </c>
      <c r="M20" s="111">
        <f t="shared" si="4"/>
        <v>76.01484539080235</v>
      </c>
      <c r="N20" s="112">
        <f>D20/D202*100</f>
        <v>10.756676250413911</v>
      </c>
    </row>
    <row r="21" spans="1:14" ht="14.25" thickBot="1">
      <c r="A21" s="247"/>
      <c r="B21" s="199" t="s">
        <v>20</v>
      </c>
      <c r="C21" s="20">
        <v>74.776657</v>
      </c>
      <c r="D21" s="20">
        <v>418.95498700000002</v>
      </c>
      <c r="E21" s="20">
        <v>423.00628499999999</v>
      </c>
      <c r="F21" s="31">
        <f t="shared" si="0"/>
        <v>-0.95773943406064865</v>
      </c>
      <c r="G21" s="20">
        <v>3669</v>
      </c>
      <c r="H21" s="20">
        <v>73300</v>
      </c>
      <c r="I21" s="20">
        <v>752</v>
      </c>
      <c r="J21" s="20">
        <v>134.71413999999999</v>
      </c>
      <c r="K21" s="20">
        <v>513.28745400000003</v>
      </c>
      <c r="L21" s="20">
        <v>217.74009699999999</v>
      </c>
      <c r="M21" s="31">
        <f t="shared" si="4"/>
        <v>135.73400630936618</v>
      </c>
      <c r="N21" s="109">
        <f>D21/D203*100</f>
        <v>9.6052919631105649</v>
      </c>
    </row>
    <row r="22" spans="1:14" ht="14.25" thickBot="1">
      <c r="A22" s="247"/>
      <c r="B22" s="199" t="s">
        <v>21</v>
      </c>
      <c r="C22" s="20">
        <v>2.9669669999999999</v>
      </c>
      <c r="D22" s="20">
        <v>5.651675</v>
      </c>
      <c r="E22" s="20">
        <v>8.4226589999999995</v>
      </c>
      <c r="F22" s="31">
        <f t="shared" si="0"/>
        <v>-32.899159279747636</v>
      </c>
      <c r="G22" s="20">
        <v>5</v>
      </c>
      <c r="H22" s="20">
        <v>9637.4796040000001</v>
      </c>
      <c r="I22" s="20"/>
      <c r="J22" s="20"/>
      <c r="K22" s="20"/>
      <c r="L22" s="20"/>
      <c r="M22" s="31" t="e">
        <f t="shared" si="4"/>
        <v>#DIV/0!</v>
      </c>
      <c r="N22" s="109">
        <f>D22/D204*100</f>
        <v>0.59880487777971469</v>
      </c>
    </row>
    <row r="23" spans="1:14" ht="14.25" thickBot="1">
      <c r="A23" s="247"/>
      <c r="B23" s="199" t="s">
        <v>22</v>
      </c>
      <c r="C23" s="20">
        <v>7.1823480000000002</v>
      </c>
      <c r="D23" s="20">
        <v>39.898133999999999</v>
      </c>
      <c r="E23" s="20">
        <v>15.625076999999999</v>
      </c>
      <c r="F23" s="31">
        <f t="shared" si="0"/>
        <v>155.34679925097331</v>
      </c>
      <c r="G23" s="20">
        <v>2116</v>
      </c>
      <c r="H23" s="20">
        <v>6930.26</v>
      </c>
      <c r="I23" s="20"/>
      <c r="J23" s="20"/>
      <c r="K23" s="20"/>
      <c r="L23" s="20">
        <v>0.04</v>
      </c>
      <c r="M23" s="31"/>
      <c r="N23" s="109">
        <f>D23/D205*100</f>
        <v>8.3109879680324479</v>
      </c>
    </row>
    <row r="24" spans="1:14" ht="14.25" thickBot="1">
      <c r="A24" s="247"/>
      <c r="B24" s="199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47"/>
      <c r="B25" s="199" t="s">
        <v>24</v>
      </c>
      <c r="C25" s="21">
        <v>2.517166</v>
      </c>
      <c r="D25" s="21">
        <v>8.9234980000000004</v>
      </c>
      <c r="E25" s="20">
        <v>2.2197559999999998</v>
      </c>
      <c r="F25" s="31">
        <f>(D25-E25)/E25*100</f>
        <v>302.00355354372283</v>
      </c>
      <c r="G25" s="20">
        <v>947</v>
      </c>
      <c r="H25" s="20">
        <v>8598.9</v>
      </c>
      <c r="I25" s="20">
        <v>1</v>
      </c>
      <c r="J25" s="21"/>
      <c r="K25" s="20"/>
      <c r="L25" s="20"/>
      <c r="M25" s="31" t="e">
        <f>(K25-L25)/L25*100</f>
        <v>#DIV/0!</v>
      </c>
      <c r="N25" s="109">
        <f>D25/D207*100</f>
        <v>0.37098100078924484</v>
      </c>
    </row>
    <row r="26" spans="1:14" ht="14.25" thickBot="1">
      <c r="A26" s="247"/>
      <c r="B26" s="199" t="s">
        <v>25</v>
      </c>
      <c r="C26" s="22">
        <v>4.34</v>
      </c>
      <c r="D26" s="22">
        <v>9.6867400000000004</v>
      </c>
      <c r="E26" s="22">
        <v>7.2074199999999999</v>
      </c>
      <c r="F26" s="31"/>
      <c r="G26" s="22">
        <v>5</v>
      </c>
      <c r="H26" s="22">
        <v>484.33699999999999</v>
      </c>
      <c r="I26" s="22"/>
      <c r="J26" s="22"/>
      <c r="K26" s="22"/>
      <c r="L26" s="22"/>
      <c r="M26" s="31"/>
      <c r="N26" s="109"/>
    </row>
    <row r="27" spans="1:14" ht="14.25" thickBot="1">
      <c r="A27" s="247"/>
      <c r="B27" s="199" t="s">
        <v>26</v>
      </c>
      <c r="C27" s="20"/>
      <c r="D27" s="20">
        <v>42.87</v>
      </c>
      <c r="E27" s="20">
        <v>54.5</v>
      </c>
      <c r="F27" s="31">
        <f>(D27-E27)/E27*100</f>
        <v>-21.339449541284409</v>
      </c>
      <c r="G27" s="20">
        <v>13824</v>
      </c>
      <c r="H27" s="20">
        <v>1502098.44</v>
      </c>
      <c r="I27" s="20">
        <v>29</v>
      </c>
      <c r="J27" s="20">
        <v>0.96884100000000095</v>
      </c>
      <c r="K27" s="20">
        <v>32.416792000000001</v>
      </c>
      <c r="L27" s="20">
        <v>18.110050999999999</v>
      </c>
      <c r="M27" s="31">
        <f>(K27-L27)/L27*100</f>
        <v>78.998899561354094</v>
      </c>
      <c r="N27" s="109">
        <f>D27/D209*100</f>
        <v>3.2753114945382951</v>
      </c>
    </row>
    <row r="28" spans="1:14" ht="14.25" thickBot="1">
      <c r="A28" s="247"/>
      <c r="B28" s="199" t="s">
        <v>27</v>
      </c>
      <c r="C28" s="20"/>
      <c r="D28" s="20">
        <v>15.050095000000001</v>
      </c>
      <c r="E28" s="20">
        <v>2.208396</v>
      </c>
      <c r="F28" s="31"/>
      <c r="G28" s="20">
        <v>4</v>
      </c>
      <c r="H28" s="20">
        <v>5522.4310880000003</v>
      </c>
      <c r="I28" s="20"/>
      <c r="J28" s="20"/>
      <c r="K28" s="20"/>
      <c r="L28" s="20"/>
      <c r="M28" s="31"/>
      <c r="N28" s="109"/>
    </row>
    <row r="29" spans="1:14" ht="14.25" thickBot="1">
      <c r="A29" s="247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47"/>
      <c r="B30" s="14" t="s">
        <v>29</v>
      </c>
      <c r="C30" s="40"/>
      <c r="D30" s="40">
        <v>15.050095000000001</v>
      </c>
      <c r="E30" s="40">
        <v>2.208396</v>
      </c>
      <c r="F30" s="31"/>
      <c r="G30" s="40">
        <v>4</v>
      </c>
      <c r="H30" s="40">
        <v>5522.4310880000003</v>
      </c>
      <c r="I30" s="40"/>
      <c r="J30" s="40"/>
      <c r="K30" s="40"/>
      <c r="L30" s="40"/>
      <c r="M30" s="31"/>
      <c r="N30" s="109"/>
    </row>
    <row r="31" spans="1:14" ht="14.25" thickBot="1">
      <c r="A31" s="247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48"/>
      <c r="B32" s="15" t="s">
        <v>31</v>
      </c>
      <c r="C32" s="16">
        <f t="shared" ref="C32:L32" si="5">C20+C22+C23+C24+C25+C26+C27+C28</f>
        <v>286.46492699999993</v>
      </c>
      <c r="D32" s="16">
        <f t="shared" si="5"/>
        <v>1617.8695050000003</v>
      </c>
      <c r="E32" s="16">
        <f t="shared" si="5"/>
        <v>1617.5664949999998</v>
      </c>
      <c r="F32" s="16">
        <f t="shared" ref="F32:F38" si="6">(D32-E32)/E32*100</f>
        <v>1.8732460207179336E-2</v>
      </c>
      <c r="G32" s="16">
        <f t="shared" si="5"/>
        <v>24204</v>
      </c>
      <c r="H32" s="16">
        <f t="shared" si="5"/>
        <v>2393127.2636919999</v>
      </c>
      <c r="I32" s="16">
        <f t="shared" si="5"/>
        <v>1371</v>
      </c>
      <c r="J32" s="16">
        <f t="shared" si="5"/>
        <v>384.66704499999997</v>
      </c>
      <c r="K32" s="16">
        <f t="shared" si="5"/>
        <v>1550.6413970000001</v>
      </c>
      <c r="L32" s="16">
        <f t="shared" si="5"/>
        <v>880.70491199999992</v>
      </c>
      <c r="M32" s="16">
        <f t="shared" ref="M32:M38" si="7">(K32-L32)/L32*100</f>
        <v>76.068212618303221</v>
      </c>
      <c r="N32" s="110">
        <f>D32/D214*100</f>
        <v>6.0494106894149757</v>
      </c>
    </row>
    <row r="33" spans="1:14" ht="15" thickTop="1" thickBot="1">
      <c r="A33" s="249" t="s">
        <v>33</v>
      </c>
      <c r="B33" s="18" t="s">
        <v>19</v>
      </c>
      <c r="C33" s="105">
        <v>533.18521499999997</v>
      </c>
      <c r="D33" s="105">
        <v>2832.4731200000001</v>
      </c>
      <c r="E33" s="91">
        <v>2454.614654</v>
      </c>
      <c r="F33" s="111">
        <f t="shared" si="6"/>
        <v>15.39379981229429</v>
      </c>
      <c r="G33" s="72">
        <v>17968</v>
      </c>
      <c r="H33" s="72">
        <v>3615933.4550520033</v>
      </c>
      <c r="I33" s="72">
        <v>1387</v>
      </c>
      <c r="J33" s="72">
        <v>204</v>
      </c>
      <c r="K33" s="72">
        <v>1232</v>
      </c>
      <c r="L33" s="72">
        <v>1369.3200000000002</v>
      </c>
      <c r="M33" s="111">
        <f t="shared" si="7"/>
        <v>-10.028335232086009</v>
      </c>
      <c r="N33" s="112">
        <f t="shared" ref="N33:N38" si="8">D33/D202*100</f>
        <v>20.369175696457866</v>
      </c>
    </row>
    <row r="34" spans="1:14" ht="14.25" thickBot="1">
      <c r="A34" s="247"/>
      <c r="B34" s="199" t="s">
        <v>20</v>
      </c>
      <c r="C34" s="105">
        <v>152.7556800000001</v>
      </c>
      <c r="D34" s="105">
        <v>831.0245030000001</v>
      </c>
      <c r="E34" s="91">
        <v>737.41680599999995</v>
      </c>
      <c r="F34" s="31">
        <f t="shared" si="6"/>
        <v>12.694001036911565</v>
      </c>
      <c r="G34" s="72">
        <v>8763</v>
      </c>
      <c r="H34" s="72">
        <v>175260</v>
      </c>
      <c r="I34" s="72">
        <v>760</v>
      </c>
      <c r="J34" s="72">
        <v>37.799999999999997</v>
      </c>
      <c r="K34" s="72">
        <v>439</v>
      </c>
      <c r="L34" s="72">
        <v>387.28999999999996</v>
      </c>
      <c r="M34" s="31">
        <f t="shared" si="7"/>
        <v>13.351751917168025</v>
      </c>
      <c r="N34" s="109">
        <f t="shared" si="8"/>
        <v>19.052722195699396</v>
      </c>
    </row>
    <row r="35" spans="1:14" ht="14.25" thickBot="1">
      <c r="A35" s="247"/>
      <c r="B35" s="199" t="s">
        <v>21</v>
      </c>
      <c r="C35" s="105">
        <v>2.6297000000000139</v>
      </c>
      <c r="D35" s="105">
        <v>165.64263200000002</v>
      </c>
      <c r="E35" s="91">
        <v>160.11721499999999</v>
      </c>
      <c r="F35" s="31">
        <f t="shared" si="6"/>
        <v>3.4508575483279755</v>
      </c>
      <c r="G35" s="72">
        <v>1220</v>
      </c>
      <c r="H35" s="72">
        <v>375675.74037099985</v>
      </c>
      <c r="I35" s="72">
        <v>4</v>
      </c>
      <c r="J35" s="72">
        <v>2</v>
      </c>
      <c r="K35" s="72">
        <v>3</v>
      </c>
      <c r="L35" s="72">
        <v>3</v>
      </c>
      <c r="M35" s="31">
        <f t="shared" si="7"/>
        <v>0</v>
      </c>
      <c r="N35" s="109">
        <f t="shared" si="8"/>
        <v>17.550127353372279</v>
      </c>
    </row>
    <row r="36" spans="1:14" ht="14.25" thickBot="1">
      <c r="A36" s="247"/>
      <c r="B36" s="199" t="s">
        <v>22</v>
      </c>
      <c r="C36" s="105">
        <v>1.7986649999999997</v>
      </c>
      <c r="D36" s="105">
        <v>21.447614999999999</v>
      </c>
      <c r="E36" s="91">
        <v>4.4016090000000005</v>
      </c>
      <c r="F36" s="31">
        <f t="shared" si="6"/>
        <v>387.26761054877875</v>
      </c>
      <c r="G36" s="72">
        <v>386</v>
      </c>
      <c r="H36" s="72">
        <v>19672.100000000017</v>
      </c>
      <c r="I36" s="72">
        <v>12</v>
      </c>
      <c r="J36" s="72">
        <v>2</v>
      </c>
      <c r="K36" s="72">
        <v>4</v>
      </c>
      <c r="L36" s="72">
        <v>12</v>
      </c>
      <c r="M36" s="31">
        <f t="shared" si="7"/>
        <v>-66.666666666666657</v>
      </c>
      <c r="N36" s="109">
        <f t="shared" si="8"/>
        <v>4.4676492942750707</v>
      </c>
    </row>
    <row r="37" spans="1:14" ht="14.25" thickBot="1">
      <c r="A37" s="247"/>
      <c r="B37" s="199" t="s">
        <v>23</v>
      </c>
      <c r="C37" s="105">
        <v>6.3679999999999959E-2</v>
      </c>
      <c r="D37" s="105">
        <v>0.30896599999999996</v>
      </c>
      <c r="E37" s="91">
        <v>5.7133329999999996</v>
      </c>
      <c r="F37" s="31">
        <f t="shared" si="6"/>
        <v>-94.592193383441852</v>
      </c>
      <c r="G37" s="72">
        <v>375</v>
      </c>
      <c r="H37" s="72">
        <v>17480</v>
      </c>
      <c r="I37" s="72">
        <v>1</v>
      </c>
      <c r="J37" s="72">
        <v>1</v>
      </c>
      <c r="K37" s="72">
        <v>1</v>
      </c>
      <c r="L37" s="72">
        <v>44</v>
      </c>
      <c r="M37" s="31">
        <f t="shared" si="7"/>
        <v>-97.727272727272734</v>
      </c>
      <c r="N37" s="109">
        <f t="shared" si="8"/>
        <v>0.6436445696983043</v>
      </c>
    </row>
    <row r="38" spans="1:14" ht="14.25" thickBot="1">
      <c r="A38" s="247"/>
      <c r="B38" s="199" t="s">
        <v>24</v>
      </c>
      <c r="C38" s="105">
        <v>47.603953000000047</v>
      </c>
      <c r="D38" s="105">
        <v>513.91831200000001</v>
      </c>
      <c r="E38" s="91">
        <v>344.65959399999997</v>
      </c>
      <c r="F38" s="31">
        <f t="shared" si="6"/>
        <v>49.108952992035398</v>
      </c>
      <c r="G38" s="72">
        <v>448</v>
      </c>
      <c r="H38" s="72">
        <v>352216.7</v>
      </c>
      <c r="I38" s="72">
        <v>33</v>
      </c>
      <c r="J38" s="72">
        <v>5.3789720000000001</v>
      </c>
      <c r="K38" s="72">
        <v>58.105505000000001</v>
      </c>
      <c r="L38" s="72">
        <v>323</v>
      </c>
      <c r="M38" s="31">
        <f t="shared" si="7"/>
        <v>-82.010679566563468</v>
      </c>
      <c r="N38" s="109">
        <f t="shared" si="8"/>
        <v>21.365380449424585</v>
      </c>
    </row>
    <row r="39" spans="1:14" ht="14.25" thickBot="1">
      <c r="A39" s="247"/>
      <c r="B39" s="199" t="s">
        <v>25</v>
      </c>
      <c r="C39" s="105">
        <v>0</v>
      </c>
      <c r="D39" s="105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47"/>
      <c r="B40" s="199" t="s">
        <v>26</v>
      </c>
      <c r="C40" s="105">
        <v>46.198410000000138</v>
      </c>
      <c r="D40" s="105">
        <v>243.50802900000019</v>
      </c>
      <c r="E40" s="91">
        <v>247.92440700000017</v>
      </c>
      <c r="F40" s="31">
        <f>(D40-E40)/E40*100</f>
        <v>-1.7813405519207219</v>
      </c>
      <c r="G40" s="72">
        <v>8064</v>
      </c>
      <c r="H40" s="72">
        <v>6228455.0766999582</v>
      </c>
      <c r="I40" s="74">
        <v>4</v>
      </c>
      <c r="J40" s="72">
        <v>30.1</v>
      </c>
      <c r="K40" s="74">
        <v>30.1</v>
      </c>
      <c r="L40" s="72">
        <v>13</v>
      </c>
      <c r="M40" s="31">
        <f>(K40-L40)/L40*100</f>
        <v>131.53846153846155</v>
      </c>
      <c r="N40" s="109">
        <f>D40/D209*100</f>
        <v>18.604260471100194</v>
      </c>
    </row>
    <row r="41" spans="1:14" ht="14.25" thickBot="1">
      <c r="A41" s="247"/>
      <c r="B41" s="199" t="s">
        <v>27</v>
      </c>
      <c r="C41" s="105">
        <v>0</v>
      </c>
      <c r="D41" s="105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47"/>
      <c r="B42" s="14" t="s">
        <v>28</v>
      </c>
      <c r="C42" s="105">
        <v>0</v>
      </c>
      <c r="D42" s="105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47"/>
      <c r="B43" s="14" t="s">
        <v>29</v>
      </c>
      <c r="C43" s="105">
        <v>0</v>
      </c>
      <c r="D43" s="105">
        <v>0</v>
      </c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47"/>
      <c r="B44" s="14" t="s">
        <v>30</v>
      </c>
      <c r="C44" s="105">
        <v>0</v>
      </c>
      <c r="D44" s="105">
        <v>0</v>
      </c>
      <c r="E44" s="91">
        <v>0</v>
      </c>
      <c r="F44" s="31"/>
      <c r="G44" s="72">
        <v>17</v>
      </c>
      <c r="H44" s="72">
        <v>289.71101799999997</v>
      </c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48"/>
      <c r="B45" s="15" t="s">
        <v>31</v>
      </c>
      <c r="C45" s="16">
        <f t="shared" ref="C45:L45" si="9">C33+C35+C36+C37+C38+C39+C40+C41</f>
        <v>631.47962300000017</v>
      </c>
      <c r="D45" s="16">
        <f t="shared" si="9"/>
        <v>3777.2986740000001</v>
      </c>
      <c r="E45" s="16">
        <f t="shared" si="9"/>
        <v>3217.4308120000001</v>
      </c>
      <c r="F45" s="16">
        <f>(D45-E45)/E45*100</f>
        <v>17.401084738539517</v>
      </c>
      <c r="G45" s="16">
        <f t="shared" si="9"/>
        <v>28461</v>
      </c>
      <c r="H45" s="16">
        <f t="shared" si="9"/>
        <v>10609433.072122961</v>
      </c>
      <c r="I45" s="16">
        <f t="shared" si="9"/>
        <v>1441</v>
      </c>
      <c r="J45" s="16">
        <f t="shared" si="9"/>
        <v>244.478972</v>
      </c>
      <c r="K45" s="16">
        <f t="shared" si="9"/>
        <v>1328.2055049999999</v>
      </c>
      <c r="L45" s="16">
        <f t="shared" si="9"/>
        <v>1764.3200000000002</v>
      </c>
      <c r="M45" s="16">
        <f t="shared" ref="M45:M49" si="10">(K45-L45)/L45*100</f>
        <v>-24.718559841752075</v>
      </c>
      <c r="N45" s="110">
        <f>D45/D214*100</f>
        <v>14.123778775104984</v>
      </c>
    </row>
    <row r="46" spans="1:14" ht="14.25" thickTop="1">
      <c r="A46" s="249" t="s">
        <v>34</v>
      </c>
      <c r="B46" s="18" t="s">
        <v>19</v>
      </c>
      <c r="C46" s="121">
        <v>154.779563</v>
      </c>
      <c r="D46" s="121">
        <v>1016.5477100000001</v>
      </c>
      <c r="E46" s="121">
        <v>962.44486099999995</v>
      </c>
      <c r="F46" s="111">
        <f>(D46-E46)/E46*100</f>
        <v>5.6213972552969045</v>
      </c>
      <c r="G46" s="122">
        <v>6832</v>
      </c>
      <c r="H46" s="122">
        <v>68.349721340800002</v>
      </c>
      <c r="I46" s="122">
        <v>198</v>
      </c>
      <c r="J46" s="122">
        <v>70.474834000000001</v>
      </c>
      <c r="K46" s="122">
        <v>730.48677999999995</v>
      </c>
      <c r="L46" s="122">
        <v>727.21659999999997</v>
      </c>
      <c r="M46" s="111">
        <f t="shared" si="10"/>
        <v>0.44968445439776572</v>
      </c>
      <c r="N46" s="112">
        <f>D46/D202*100</f>
        <v>7.3103037633846624</v>
      </c>
    </row>
    <row r="47" spans="1:14">
      <c r="A47" s="263"/>
      <c r="B47" s="199" t="s">
        <v>20</v>
      </c>
      <c r="C47" s="122">
        <v>52.714036</v>
      </c>
      <c r="D47" s="122">
        <v>336.47711900000002</v>
      </c>
      <c r="E47" s="122">
        <v>332.90898199999998</v>
      </c>
      <c r="F47" s="31">
        <f>(D47-E47)/E47*100</f>
        <v>1.071805566363492</v>
      </c>
      <c r="G47" s="122">
        <v>3471</v>
      </c>
      <c r="H47" s="122">
        <v>6.9240000000000004</v>
      </c>
      <c r="I47" s="122">
        <v>88</v>
      </c>
      <c r="J47" s="122">
        <v>39.019205999999997</v>
      </c>
      <c r="K47" s="122">
        <v>275.35157500000003</v>
      </c>
      <c r="L47" s="122">
        <v>202.7997</v>
      </c>
      <c r="M47" s="31">
        <f t="shared" si="10"/>
        <v>35.775139213716791</v>
      </c>
      <c r="N47" s="109">
        <f>D47/D203*100</f>
        <v>7.7143394092150928</v>
      </c>
    </row>
    <row r="48" spans="1:14">
      <c r="A48" s="263"/>
      <c r="B48" s="199" t="s">
        <v>21</v>
      </c>
      <c r="C48" s="122">
        <v>10.566347</v>
      </c>
      <c r="D48" s="122">
        <v>59.875906999999998</v>
      </c>
      <c r="E48" s="122">
        <v>41.027715000000001</v>
      </c>
      <c r="F48" s="31">
        <f>(D48-E48)/E48*100</f>
        <v>45.940145582077861</v>
      </c>
      <c r="G48" s="122">
        <v>69</v>
      </c>
      <c r="H48" s="122">
        <v>3.8293098840000002</v>
      </c>
      <c r="I48" s="122">
        <v>2</v>
      </c>
      <c r="J48" s="122">
        <v>1.35</v>
      </c>
      <c r="K48" s="122">
        <v>26.437570000000001</v>
      </c>
      <c r="L48" s="122">
        <v>0.63100000000000001</v>
      </c>
      <c r="M48" s="31">
        <f t="shared" si="10"/>
        <v>4089.7892234548335</v>
      </c>
      <c r="N48" s="109">
        <f>D48/D204*100</f>
        <v>6.3439573530120823</v>
      </c>
    </row>
    <row r="49" spans="1:14">
      <c r="A49" s="263"/>
      <c r="B49" s="199" t="s">
        <v>22</v>
      </c>
      <c r="C49" s="122">
        <v>0.105472</v>
      </c>
      <c r="D49" s="122">
        <v>1.1897200000000001</v>
      </c>
      <c r="E49" s="122">
        <v>2.2984979999999999</v>
      </c>
      <c r="F49" s="31">
        <f>(D49-E49)/E49*100</f>
        <v>-48.239241452461556</v>
      </c>
      <c r="G49" s="122">
        <v>74</v>
      </c>
      <c r="H49" s="122">
        <v>2.5941800000000002</v>
      </c>
      <c r="I49" s="122">
        <v>1</v>
      </c>
      <c r="J49" s="122">
        <v>0</v>
      </c>
      <c r="K49" s="122">
        <v>0.48</v>
      </c>
      <c r="L49" s="122">
        <v>1.3973</v>
      </c>
      <c r="M49" s="31">
        <f t="shared" si="10"/>
        <v>-65.648035497029994</v>
      </c>
      <c r="N49" s="109">
        <f>D49/D205*100</f>
        <v>0.24782483825753765</v>
      </c>
    </row>
    <row r="50" spans="1:14">
      <c r="A50" s="263"/>
      <c r="B50" s="199" t="s">
        <v>23</v>
      </c>
      <c r="C50" s="122">
        <v>4.7169999999999998E-3</v>
      </c>
      <c r="D50" s="122">
        <v>0.14151</v>
      </c>
      <c r="E50" s="122">
        <v>0</v>
      </c>
      <c r="F50" s="31"/>
      <c r="G50" s="122">
        <v>30</v>
      </c>
      <c r="H50" s="122">
        <v>1.5E-3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/>
    </row>
    <row r="51" spans="1:14">
      <c r="A51" s="263"/>
      <c r="B51" s="199" t="s">
        <v>24</v>
      </c>
      <c r="C51" s="122">
        <v>47.799199999999999</v>
      </c>
      <c r="D51" s="122">
        <v>218.60064</v>
      </c>
      <c r="E51" s="122">
        <v>43.963070999999999</v>
      </c>
      <c r="F51" s="31">
        <f>(D51-E51)/E51*100</f>
        <v>397.23696508826691</v>
      </c>
      <c r="G51" s="122">
        <v>470</v>
      </c>
      <c r="H51" s="122">
        <v>15.915108202400001</v>
      </c>
      <c r="I51" s="122">
        <v>15</v>
      </c>
      <c r="J51" s="122">
        <v>14.228400000000001</v>
      </c>
      <c r="K51" s="122">
        <v>38.277422999999999</v>
      </c>
      <c r="L51" s="122">
        <v>12.735799999999999</v>
      </c>
      <c r="M51" s="31">
        <f>(K51-L51)/L51*100</f>
        <v>200.54981234001792</v>
      </c>
      <c r="N51" s="109">
        <f>D51/D207*100</f>
        <v>9.0879926459746425</v>
      </c>
    </row>
    <row r="52" spans="1:14">
      <c r="A52" s="263"/>
      <c r="B52" s="199" t="s">
        <v>25</v>
      </c>
      <c r="C52" s="124">
        <v>1220.0216499999999</v>
      </c>
      <c r="D52" s="124">
        <v>1794.613008</v>
      </c>
      <c r="E52" s="124">
        <v>1776.990059</v>
      </c>
      <c r="F52" s="31">
        <f>(D52-E52)/E52*100</f>
        <v>0.99173030883005431</v>
      </c>
      <c r="G52" s="124">
        <v>701</v>
      </c>
      <c r="H52" s="124">
        <v>4.786926266</v>
      </c>
      <c r="I52" s="124">
        <v>446</v>
      </c>
      <c r="J52" s="124">
        <v>5.58</v>
      </c>
      <c r="K52" s="124">
        <v>382.15032400000001</v>
      </c>
      <c r="L52" s="124">
        <v>95.026799999999994</v>
      </c>
      <c r="M52" s="31">
        <f t="shared" ref="M52:M54" si="11">(K52-L52)/L52*100</f>
        <v>302.15005030159915</v>
      </c>
      <c r="N52" s="109">
        <f>D52/D208*100</f>
        <v>24.342570939313482</v>
      </c>
    </row>
    <row r="53" spans="1:14">
      <c r="A53" s="263"/>
      <c r="B53" s="199" t="s">
        <v>26</v>
      </c>
      <c r="C53" s="122">
        <v>14.106192999999999</v>
      </c>
      <c r="D53" s="122">
        <v>87.728506999999993</v>
      </c>
      <c r="E53" s="122">
        <v>57.557327000000001</v>
      </c>
      <c r="F53" s="31">
        <f>(D53-E53)/E53*100</f>
        <v>52.419355749442623</v>
      </c>
      <c r="G53" s="122">
        <v>1085</v>
      </c>
      <c r="H53" s="122">
        <v>27.260928</v>
      </c>
      <c r="I53" s="122">
        <v>6</v>
      </c>
      <c r="J53" s="122">
        <v>3.0162</v>
      </c>
      <c r="K53" s="122">
        <v>20.173805000000002</v>
      </c>
      <c r="L53" s="122">
        <v>70.437399999999997</v>
      </c>
      <c r="M53" s="31">
        <f t="shared" si="11"/>
        <v>-71.359242391116084</v>
      </c>
      <c r="N53" s="109">
        <f>D53/D209*100</f>
        <v>6.7025469413525389</v>
      </c>
    </row>
    <row r="54" spans="1:14">
      <c r="A54" s="263"/>
      <c r="B54" s="199" t="s">
        <v>27</v>
      </c>
      <c r="C54" s="122">
        <v>0</v>
      </c>
      <c r="D54" s="122">
        <v>22.076553000000001</v>
      </c>
      <c r="E54" s="122">
        <v>39.292372</v>
      </c>
      <c r="F54" s="31">
        <f>(D54-E54)/E54*100</f>
        <v>-43.814659496759319</v>
      </c>
      <c r="G54" s="122">
        <v>22</v>
      </c>
      <c r="H54" s="122">
        <v>5.2947415620000001E-9</v>
      </c>
      <c r="I54" s="122">
        <v>1</v>
      </c>
      <c r="J54" s="122">
        <v>0.15</v>
      </c>
      <c r="K54" s="122">
        <v>0.15</v>
      </c>
      <c r="L54" s="122">
        <v>2.7</v>
      </c>
      <c r="M54" s="31">
        <f t="shared" si="11"/>
        <v>-94.444444444444457</v>
      </c>
      <c r="N54" s="109">
        <f>D54/D210*100</f>
        <v>7.8820096144684202</v>
      </c>
    </row>
    <row r="55" spans="1:14">
      <c r="A55" s="263"/>
      <c r="B55" s="14" t="s">
        <v>28</v>
      </c>
      <c r="C55" s="123">
        <v>0</v>
      </c>
      <c r="D55" s="123">
        <v>0</v>
      </c>
      <c r="E55" s="123">
        <v>0</v>
      </c>
      <c r="F55" s="31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31"/>
      <c r="N55" s="109"/>
    </row>
    <row r="56" spans="1:14">
      <c r="A56" s="263"/>
      <c r="B56" s="14" t="s">
        <v>29</v>
      </c>
      <c r="C56" s="123">
        <v>0</v>
      </c>
      <c r="D56" s="123">
        <v>20.273332</v>
      </c>
      <c r="E56" s="123">
        <v>5.5135769999999997</v>
      </c>
      <c r="F56" s="31">
        <f>(D56-E56)/E56*100</f>
        <v>267.69835625765268</v>
      </c>
      <c r="G56" s="123">
        <v>20</v>
      </c>
      <c r="H56" s="123">
        <v>0.52274454100000001</v>
      </c>
      <c r="I56" s="123">
        <v>1</v>
      </c>
      <c r="J56" s="123">
        <v>0.15</v>
      </c>
      <c r="K56" s="123">
        <v>0.15</v>
      </c>
      <c r="L56" s="123">
        <v>2.7</v>
      </c>
      <c r="M56" s="31">
        <f>(K56-L56)/L56*100</f>
        <v>-94.444444444444457</v>
      </c>
      <c r="N56" s="109">
        <f>D56/D212*100</f>
        <v>29.366467904626088</v>
      </c>
    </row>
    <row r="57" spans="1:14">
      <c r="A57" s="263"/>
      <c r="B57" s="14" t="s">
        <v>30</v>
      </c>
      <c r="C57" s="123">
        <v>0</v>
      </c>
      <c r="D57" s="123">
        <v>1.803221</v>
      </c>
      <c r="E57" s="123">
        <v>33.778795000000002</v>
      </c>
      <c r="F57" s="31"/>
      <c r="G57" s="123">
        <v>2</v>
      </c>
      <c r="H57" s="123">
        <v>6.7296151999999996E-3</v>
      </c>
      <c r="I57" s="123">
        <v>0</v>
      </c>
      <c r="J57" s="123">
        <v>0</v>
      </c>
      <c r="K57" s="123">
        <v>0</v>
      </c>
      <c r="L57" s="123">
        <v>0</v>
      </c>
      <c r="M57" s="31" t="e">
        <f>(K57-L57)/L57*100</f>
        <v>#DIV/0!</v>
      </c>
      <c r="N57" s="109"/>
    </row>
    <row r="58" spans="1:14" ht="14.25" thickBot="1">
      <c r="A58" s="245"/>
      <c r="B58" s="15" t="s">
        <v>31</v>
      </c>
      <c r="C58" s="16">
        <f t="shared" ref="C58:L58" si="12">C46+C48+C49+C50+C51+C52+C53+C54</f>
        <v>1447.3831419999999</v>
      </c>
      <c r="D58" s="16">
        <f t="shared" si="12"/>
        <v>3200.7735549999998</v>
      </c>
      <c r="E58" s="16">
        <f t="shared" si="12"/>
        <v>2923.573903</v>
      </c>
      <c r="F58" s="16">
        <f>(D58-E58)/E58*100</f>
        <v>9.481533944312261</v>
      </c>
      <c r="G58" s="16">
        <f t="shared" si="12"/>
        <v>9283</v>
      </c>
      <c r="H58" s="16">
        <f t="shared" si="12"/>
        <v>122.73767369849472</v>
      </c>
      <c r="I58" s="16">
        <f t="shared" si="12"/>
        <v>669</v>
      </c>
      <c r="J58" s="16">
        <f t="shared" si="12"/>
        <v>94.799434000000005</v>
      </c>
      <c r="K58" s="16">
        <f t="shared" si="12"/>
        <v>1198.155902</v>
      </c>
      <c r="L58" s="16">
        <f t="shared" si="12"/>
        <v>910.14490000000001</v>
      </c>
      <c r="M58" s="16">
        <f t="shared" ref="M58:M60" si="13">(K58-L58)/L58*100</f>
        <v>31.644521877780118</v>
      </c>
      <c r="N58" s="110">
        <f>D58/D214*100</f>
        <v>11.96808129343767</v>
      </c>
    </row>
    <row r="59" spans="1:14" ht="15" thickTop="1" thickBot="1">
      <c r="A59" s="247" t="s">
        <v>35</v>
      </c>
      <c r="B59" s="199" t="s">
        <v>19</v>
      </c>
      <c r="C59" s="67">
        <v>19.870849</v>
      </c>
      <c r="D59" s="67">
        <v>81.731196999999995</v>
      </c>
      <c r="E59" s="67">
        <v>74.791871</v>
      </c>
      <c r="F59" s="31">
        <f>(D59-E59)/E59*100</f>
        <v>9.2781821168773728</v>
      </c>
      <c r="G59" s="68">
        <v>668</v>
      </c>
      <c r="H59" s="68">
        <v>65729.266680000001</v>
      </c>
      <c r="I59" s="68">
        <v>71</v>
      </c>
      <c r="J59" s="68">
        <v>2.4340000000000002</v>
      </c>
      <c r="K59" s="68">
        <v>50.060166000000002</v>
      </c>
      <c r="L59" s="68">
        <v>4.7359900000000001</v>
      </c>
      <c r="M59" s="31">
        <f t="shared" si="13"/>
        <v>957.01587207743262</v>
      </c>
      <c r="N59" s="109">
        <f>D59/D202*100</f>
        <v>0.58775389599277461</v>
      </c>
    </row>
    <row r="60" spans="1:14" ht="14.25" thickBot="1">
      <c r="A60" s="247"/>
      <c r="B60" s="199" t="s">
        <v>20</v>
      </c>
      <c r="C60" s="68">
        <v>5.7671770000000002</v>
      </c>
      <c r="D60" s="68">
        <v>26.270123000000002</v>
      </c>
      <c r="E60" s="68">
        <v>27.885992000000002</v>
      </c>
      <c r="F60" s="31">
        <f>(D60-E60)/E60*100</f>
        <v>-5.7945544845598462</v>
      </c>
      <c r="G60" s="68">
        <v>314</v>
      </c>
      <c r="H60" s="68">
        <v>6280</v>
      </c>
      <c r="I60" s="68">
        <v>38</v>
      </c>
      <c r="J60" s="68">
        <v>0.4</v>
      </c>
      <c r="K60" s="68">
        <v>42.134737000000001</v>
      </c>
      <c r="L60" s="68">
        <v>1.846185</v>
      </c>
      <c r="M60" s="31">
        <f t="shared" si="13"/>
        <v>2182.259741033537</v>
      </c>
      <c r="N60" s="109">
        <f>D60/D203*100</f>
        <v>0.60228952787671675</v>
      </c>
    </row>
    <row r="61" spans="1:14" ht="14.25" thickBot="1">
      <c r="A61" s="247"/>
      <c r="B61" s="199" t="s">
        <v>21</v>
      </c>
      <c r="C61" s="68"/>
      <c r="D61" s="68">
        <v>1.2158690000000001</v>
      </c>
      <c r="E61" s="68">
        <v>1.2960579999999999</v>
      </c>
      <c r="F61" s="31">
        <f>(D61-E61)/E61*100</f>
        <v>-6.1871459456289646</v>
      </c>
      <c r="G61" s="68">
        <v>1</v>
      </c>
      <c r="H61" s="68">
        <v>546.11080000000004</v>
      </c>
      <c r="I61" s="68">
        <v>1</v>
      </c>
      <c r="J61" s="68"/>
      <c r="K61" s="68">
        <v>0.35025499999999998</v>
      </c>
      <c r="L61" s="68"/>
      <c r="M61" s="31"/>
      <c r="N61" s="109">
        <f>D61/D204*100</f>
        <v>0.12882345285975291</v>
      </c>
    </row>
    <row r="62" spans="1:14" ht="14.25" thickBot="1">
      <c r="A62" s="247"/>
      <c r="B62" s="199" t="s">
        <v>22</v>
      </c>
      <c r="C62" s="68"/>
      <c r="D62" s="68"/>
      <c r="E62" s="68">
        <v>0.44811499999999999</v>
      </c>
      <c r="F62" s="31"/>
      <c r="G62" s="68"/>
      <c r="H62" s="68"/>
      <c r="I62" s="68"/>
      <c r="J62" s="68"/>
      <c r="K62" s="68"/>
      <c r="L62" s="68"/>
      <c r="M62" s="31"/>
      <c r="N62" s="109"/>
    </row>
    <row r="63" spans="1:14" ht="14.25" thickBot="1">
      <c r="A63" s="247"/>
      <c r="B63" s="199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47"/>
      <c r="B64" s="199" t="s">
        <v>24</v>
      </c>
      <c r="C64" s="68"/>
      <c r="D64" s="68">
        <v>43.922620999999999</v>
      </c>
      <c r="E64" s="68">
        <v>35.849108000000001</v>
      </c>
      <c r="F64" s="31">
        <f>(D64-E64)/E64*100</f>
        <v>22.520819764887872</v>
      </c>
      <c r="G64" s="68">
        <v>17</v>
      </c>
      <c r="H64" s="68">
        <v>51780.0815</v>
      </c>
      <c r="I64" s="68">
        <v>2</v>
      </c>
      <c r="J64" s="68"/>
      <c r="K64" s="68">
        <v>0.39040799999999998</v>
      </c>
      <c r="L64" s="68"/>
      <c r="M64" s="31"/>
      <c r="N64" s="109">
        <f>D64/D207*100</f>
        <v>1.8260168709475479</v>
      </c>
    </row>
    <row r="65" spans="1:14" ht="14.25" thickBot="1">
      <c r="A65" s="247"/>
      <c r="B65" s="199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47"/>
      <c r="B66" s="199" t="s">
        <v>26</v>
      </c>
      <c r="C66" s="68">
        <v>1.715036</v>
      </c>
      <c r="D66" s="70">
        <v>29.785626000000001</v>
      </c>
      <c r="E66" s="68">
        <v>19.873052000000001</v>
      </c>
      <c r="F66" s="31">
        <f>(D66-E66)/E66*100</f>
        <v>49.879474979484769</v>
      </c>
      <c r="G66" s="68">
        <v>124</v>
      </c>
      <c r="H66" s="68">
        <v>63366.78</v>
      </c>
      <c r="I66" s="68">
        <v>15</v>
      </c>
      <c r="J66" s="68">
        <v>5.0939999999999999E-2</v>
      </c>
      <c r="K66" s="68">
        <v>5.1441039999999996</v>
      </c>
      <c r="L66" s="68">
        <v>1.377926</v>
      </c>
      <c r="M66" s="31">
        <f>(K66-L66)/L66*100</f>
        <v>273.32222485097162</v>
      </c>
      <c r="N66" s="109">
        <f>D66/D209*100</f>
        <v>2.275652045948652</v>
      </c>
    </row>
    <row r="67" spans="1:14" ht="14.25" thickBot="1">
      <c r="A67" s="247"/>
      <c r="B67" s="199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47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47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47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48"/>
      <c r="B71" s="15" t="s">
        <v>31</v>
      </c>
      <c r="C71" s="16">
        <f t="shared" ref="C71:L71" si="14">C59+C61+C62+C63+C64+C65+C66+C67</f>
        <v>21.585885000000001</v>
      </c>
      <c r="D71" s="16">
        <f t="shared" si="14"/>
        <v>156.65531300000001</v>
      </c>
      <c r="E71" s="16">
        <f t="shared" si="14"/>
        <v>132.25820400000001</v>
      </c>
      <c r="F71" s="16">
        <f t="shared" ref="F71:F77" si="15">(D71-E71)/E71*100</f>
        <v>18.446575155368055</v>
      </c>
      <c r="G71" s="16">
        <f t="shared" si="14"/>
        <v>810</v>
      </c>
      <c r="H71" s="16">
        <f t="shared" si="14"/>
        <v>181422.23897999999</v>
      </c>
      <c r="I71" s="16">
        <f t="shared" si="14"/>
        <v>89</v>
      </c>
      <c r="J71" s="16">
        <f t="shared" si="14"/>
        <v>2.4849400000000004</v>
      </c>
      <c r="K71" s="16">
        <f t="shared" si="14"/>
        <v>55.944932999999999</v>
      </c>
      <c r="L71" s="16">
        <f t="shared" si="14"/>
        <v>6.1139159999999997</v>
      </c>
      <c r="M71" s="16">
        <f t="shared" ref="M71:M74" si="16">(K71-L71)/L71*100</f>
        <v>815.0425521057208</v>
      </c>
      <c r="N71" s="110">
        <f>D71/D214*100</f>
        <v>0.58575325271110079</v>
      </c>
    </row>
    <row r="72" spans="1:14" ht="15" thickTop="1" thickBot="1">
      <c r="A72" s="249" t="s">
        <v>36</v>
      </c>
      <c r="B72" s="18" t="s">
        <v>19</v>
      </c>
      <c r="C72" s="32">
        <v>54.954828999999997</v>
      </c>
      <c r="D72" s="32">
        <v>395.11568699999998</v>
      </c>
      <c r="E72" s="32">
        <v>325.117322</v>
      </c>
      <c r="F72" s="111">
        <f t="shared" si="15"/>
        <v>21.530186263037677</v>
      </c>
      <c r="G72" s="31">
        <v>3467</v>
      </c>
      <c r="H72" s="31">
        <v>282172.07770999998</v>
      </c>
      <c r="I72" s="33">
        <v>360</v>
      </c>
      <c r="J72" s="31">
        <v>13.782124</v>
      </c>
      <c r="K72" s="31">
        <v>272.73860500000001</v>
      </c>
      <c r="L72" s="31">
        <v>178.93775199999999</v>
      </c>
      <c r="M72" s="111">
        <f t="shared" si="16"/>
        <v>52.420940774979684</v>
      </c>
      <c r="N72" s="112">
        <f t="shared" ref="N72:N77" si="17">D72/D202*100</f>
        <v>2.8413970787936909</v>
      </c>
    </row>
    <row r="73" spans="1:14" ht="14.25" thickBot="1">
      <c r="A73" s="247"/>
      <c r="B73" s="199" t="s">
        <v>20</v>
      </c>
      <c r="C73" s="31">
        <v>23.244467</v>
      </c>
      <c r="D73" s="31">
        <v>161.38605100000001</v>
      </c>
      <c r="E73" s="31">
        <v>133.10565199999999</v>
      </c>
      <c r="F73" s="31">
        <f t="shared" si="15"/>
        <v>21.246580122683309</v>
      </c>
      <c r="G73" s="31">
        <v>1862</v>
      </c>
      <c r="H73" s="31">
        <v>37240</v>
      </c>
      <c r="I73" s="33">
        <v>224</v>
      </c>
      <c r="J73" s="31">
        <v>5.7274909999999997</v>
      </c>
      <c r="K73" s="31">
        <v>167.82827800000001</v>
      </c>
      <c r="L73" s="31">
        <v>59.3309</v>
      </c>
      <c r="M73" s="31">
        <f t="shared" si="16"/>
        <v>182.86824909111442</v>
      </c>
      <c r="N73" s="109">
        <f t="shared" si="17"/>
        <v>3.7000636983191031</v>
      </c>
    </row>
    <row r="74" spans="1:14" ht="14.25" thickBot="1">
      <c r="A74" s="247"/>
      <c r="B74" s="199" t="s">
        <v>21</v>
      </c>
      <c r="C74" s="31">
        <v>0.33322099999999999</v>
      </c>
      <c r="D74" s="31">
        <v>2.505433</v>
      </c>
      <c r="E74" s="31">
        <v>2.5604330000000002</v>
      </c>
      <c r="F74" s="31">
        <f t="shared" si="15"/>
        <v>-2.1480741733917723</v>
      </c>
      <c r="G74" s="31">
        <v>7</v>
      </c>
      <c r="H74" s="31">
        <v>66210.600000000006</v>
      </c>
      <c r="I74" s="33">
        <v>0</v>
      </c>
      <c r="J74" s="31">
        <v>0</v>
      </c>
      <c r="K74" s="31">
        <v>0</v>
      </c>
      <c r="L74" s="31">
        <v>1.0835079999999999</v>
      </c>
      <c r="M74" s="31">
        <f t="shared" si="16"/>
        <v>-100</v>
      </c>
      <c r="N74" s="109">
        <f t="shared" si="17"/>
        <v>0.26545502021086914</v>
      </c>
    </row>
    <row r="75" spans="1:14" ht="14.25" thickBot="1">
      <c r="A75" s="247"/>
      <c r="B75" s="199" t="s">
        <v>22</v>
      </c>
      <c r="C75" s="31">
        <v>0.20594499999999999</v>
      </c>
      <c r="D75" s="31">
        <v>0.54217599999999999</v>
      </c>
      <c r="E75" s="31">
        <v>0.71004699999999998</v>
      </c>
      <c r="F75" s="31">
        <f t="shared" si="15"/>
        <v>-23.642237767359063</v>
      </c>
      <c r="G75" s="31">
        <v>30</v>
      </c>
      <c r="H75" s="31">
        <v>2701.22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7"/>
        <v>0.11293806904743865</v>
      </c>
    </row>
    <row r="76" spans="1:14" ht="14.25" thickBot="1">
      <c r="A76" s="247"/>
      <c r="B76" s="199" t="s">
        <v>23</v>
      </c>
      <c r="C76" s="31">
        <v>3.2433817</v>
      </c>
      <c r="D76" s="31">
        <v>19.430784079999999</v>
      </c>
      <c r="E76" s="31">
        <v>19.383644090000001</v>
      </c>
      <c r="F76" s="31">
        <f t="shared" si="15"/>
        <v>0.24319467372142622</v>
      </c>
      <c r="G76" s="31">
        <v>237</v>
      </c>
      <c r="H76" s="31">
        <v>176794.55457723999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17"/>
        <v>40.478624373142232</v>
      </c>
    </row>
    <row r="77" spans="1:14" ht="14.25" thickBot="1">
      <c r="A77" s="247"/>
      <c r="B77" s="199" t="s">
        <v>24</v>
      </c>
      <c r="C77" s="31">
        <v>1.067923</v>
      </c>
      <c r="D77" s="31">
        <v>9.7217479999999998</v>
      </c>
      <c r="E77" s="31">
        <v>5.9740229999999999</v>
      </c>
      <c r="F77" s="31">
        <f t="shared" si="15"/>
        <v>62.733688839162497</v>
      </c>
      <c r="G77" s="31">
        <v>44</v>
      </c>
      <c r="H77" s="31">
        <v>11076.108931000001</v>
      </c>
      <c r="I77" s="33">
        <v>4</v>
      </c>
      <c r="J77" s="31">
        <v>7.9799999999999996E-2</v>
      </c>
      <c r="K77" s="31">
        <v>0.287879</v>
      </c>
      <c r="L77" s="31">
        <v>0.263376</v>
      </c>
      <c r="M77" s="31">
        <f>(K77-L77)/L77*100</f>
        <v>9.303429317781422</v>
      </c>
      <c r="N77" s="109">
        <f t="shared" si="17"/>
        <v>0.40416704328962022</v>
      </c>
    </row>
    <row r="78" spans="1:14" ht="14.25" thickBot="1">
      <c r="A78" s="247"/>
      <c r="B78" s="199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47"/>
      <c r="B79" s="199" t="s">
        <v>26</v>
      </c>
      <c r="C79" s="31">
        <v>8.1193430000000006</v>
      </c>
      <c r="D79" s="31">
        <v>63.516585999999997</v>
      </c>
      <c r="E79" s="31">
        <v>43.192649000000003</v>
      </c>
      <c r="F79" s="31">
        <f>(D79-E79)/E79*100</f>
        <v>47.054157294219188</v>
      </c>
      <c r="G79" s="31">
        <v>1842</v>
      </c>
      <c r="H79" s="31">
        <v>722681.874664</v>
      </c>
      <c r="I79" s="33">
        <v>208</v>
      </c>
      <c r="J79" s="31">
        <v>6.1872449999999999</v>
      </c>
      <c r="K79" s="31">
        <v>37.813589999999998</v>
      </c>
      <c r="L79" s="31">
        <v>33.950972</v>
      </c>
      <c r="M79" s="31">
        <f>(K79-L79)/L79*100</f>
        <v>11.377046878068757</v>
      </c>
      <c r="N79" s="109">
        <f>D79/D209*100</f>
        <v>4.8527316123076787</v>
      </c>
    </row>
    <row r="80" spans="1:14" ht="14.25" thickBot="1">
      <c r="A80" s="247"/>
      <c r="B80" s="199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47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47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47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48"/>
      <c r="B84" s="15" t="s">
        <v>31</v>
      </c>
      <c r="C84" s="16">
        <f t="shared" ref="C84:L84" si="18">C72+C74+C75+C76+C77+C78+C79+C80</f>
        <v>67.924642699999993</v>
      </c>
      <c r="D84" s="16">
        <f t="shared" si="18"/>
        <v>490.83241407999998</v>
      </c>
      <c r="E84" s="16">
        <f t="shared" si="18"/>
        <v>396.93811808999999</v>
      </c>
      <c r="F84" s="16">
        <f>(D84-E84)/E84*100</f>
        <v>23.654643308585147</v>
      </c>
      <c r="G84" s="16">
        <f t="shared" si="18"/>
        <v>5627</v>
      </c>
      <c r="H84" s="16">
        <f t="shared" si="18"/>
        <v>1261636.4358822401</v>
      </c>
      <c r="I84" s="16">
        <f t="shared" si="18"/>
        <v>572</v>
      </c>
      <c r="J84" s="16">
        <f t="shared" si="18"/>
        <v>20.049168999999999</v>
      </c>
      <c r="K84" s="16">
        <f t="shared" si="18"/>
        <v>310.84007399999996</v>
      </c>
      <c r="L84" s="16">
        <f t="shared" si="18"/>
        <v>214.23560799999998</v>
      </c>
      <c r="M84" s="16">
        <f t="shared" ref="M84:M86" si="19">(K84-L84)/L84*100</f>
        <v>45.092628112503121</v>
      </c>
      <c r="N84" s="110">
        <f>D84/D214*100</f>
        <v>1.8352820442381159</v>
      </c>
    </row>
    <row r="85" spans="1:14" ht="14.25" thickTop="1">
      <c r="A85" s="263" t="s">
        <v>66</v>
      </c>
      <c r="B85" s="199" t="s">
        <v>19</v>
      </c>
      <c r="C85" s="71">
        <v>24.96</v>
      </c>
      <c r="D85" s="71">
        <v>159.15</v>
      </c>
      <c r="E85" s="71">
        <v>221.52</v>
      </c>
      <c r="F85" s="31">
        <f>(D85-E85)/E85*100</f>
        <v>-28.155471289274107</v>
      </c>
      <c r="G85" s="72">
        <v>1204</v>
      </c>
      <c r="H85" s="72">
        <v>110632.35</v>
      </c>
      <c r="I85" s="72">
        <v>166</v>
      </c>
      <c r="J85" s="72">
        <v>20.02</v>
      </c>
      <c r="K85" s="72">
        <v>162.41999999999999</v>
      </c>
      <c r="L85" s="72">
        <v>66.069999999999993</v>
      </c>
      <c r="M85" s="31">
        <f t="shared" si="19"/>
        <v>145.83018011200244</v>
      </c>
      <c r="N85" s="109">
        <f>D85/D202*100</f>
        <v>1.144496055126295</v>
      </c>
    </row>
    <row r="86" spans="1:14">
      <c r="A86" s="263"/>
      <c r="B86" s="199" t="s">
        <v>20</v>
      </c>
      <c r="C86" s="72">
        <v>9.93</v>
      </c>
      <c r="D86" s="72">
        <v>66.94</v>
      </c>
      <c r="E86" s="72">
        <v>89.2</v>
      </c>
      <c r="F86" s="31">
        <f>(D86-E86)/E86*100</f>
        <v>-24.955156950672649</v>
      </c>
      <c r="G86" s="72">
        <v>623</v>
      </c>
      <c r="H86" s="72">
        <v>12480</v>
      </c>
      <c r="I86" s="72">
        <v>78</v>
      </c>
      <c r="J86" s="72">
        <v>18.88</v>
      </c>
      <c r="K86" s="72">
        <v>109.93</v>
      </c>
      <c r="L86" s="72">
        <v>14.06</v>
      </c>
      <c r="M86" s="31">
        <f t="shared" si="19"/>
        <v>681.86344238975823</v>
      </c>
      <c r="N86" s="109">
        <f>D86/D203*100</f>
        <v>1.534719155904501</v>
      </c>
    </row>
    <row r="87" spans="1:14">
      <c r="A87" s="263"/>
      <c r="B87" s="199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63"/>
      <c r="B88" s="199" t="s">
        <v>22</v>
      </c>
      <c r="C88" s="72"/>
      <c r="D88" s="72"/>
      <c r="E88" s="72"/>
      <c r="F88" s="31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63"/>
      <c r="B89" s="199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63"/>
      <c r="B90" s="199" t="s">
        <v>24</v>
      </c>
      <c r="C90" s="72">
        <v>1.78</v>
      </c>
      <c r="D90" s="72">
        <v>8.26</v>
      </c>
      <c r="E90" s="72">
        <v>8.26</v>
      </c>
      <c r="F90" s="31"/>
      <c r="G90" s="72">
        <v>10</v>
      </c>
      <c r="H90" s="72">
        <v>11437.9</v>
      </c>
      <c r="I90" s="72">
        <v>2</v>
      </c>
      <c r="J90" s="72"/>
      <c r="K90" s="72">
        <v>0.87</v>
      </c>
      <c r="L90" s="72">
        <v>0.02</v>
      </c>
      <c r="M90" s="31"/>
      <c r="N90" s="109">
        <f>D90/D207*100</f>
        <v>0.34339706990679691</v>
      </c>
    </row>
    <row r="91" spans="1:14">
      <c r="A91" s="263"/>
      <c r="B91" s="199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63"/>
      <c r="B92" s="199" t="s">
        <v>26</v>
      </c>
      <c r="C92" s="72">
        <v>2.48</v>
      </c>
      <c r="D92" s="72">
        <v>9.23</v>
      </c>
      <c r="E92" s="72">
        <v>8.0399999999999991</v>
      </c>
      <c r="F92" s="31">
        <f>(D92-E92)/E92*100</f>
        <v>14.80099502487564</v>
      </c>
      <c r="G92" s="72">
        <v>566</v>
      </c>
      <c r="H92" s="72">
        <v>69182.34</v>
      </c>
      <c r="I92" s="72">
        <v>2</v>
      </c>
      <c r="J92" s="72"/>
      <c r="K92" s="72">
        <v>1.89</v>
      </c>
      <c r="L92" s="72">
        <v>0</v>
      </c>
      <c r="M92" s="31" t="e">
        <f>(K92-L92)/L92*100</f>
        <v>#DIV/0!</v>
      </c>
      <c r="N92" s="109">
        <f>D92/D209*100</f>
        <v>0.70518136446439172</v>
      </c>
    </row>
    <row r="93" spans="1:14">
      <c r="A93" s="263"/>
      <c r="B93" s="199" t="s">
        <v>27</v>
      </c>
      <c r="C93" s="31"/>
      <c r="D93" s="31"/>
      <c r="E93" s="31">
        <v>1E-3</v>
      </c>
      <c r="F93" s="31"/>
      <c r="G93" s="72"/>
      <c r="H93" s="72"/>
      <c r="I93" s="72"/>
      <c r="J93" s="72"/>
      <c r="K93" s="72"/>
      <c r="L93" s="72"/>
      <c r="M93" s="31"/>
      <c r="N93" s="109"/>
    </row>
    <row r="94" spans="1:14">
      <c r="A94" s="263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63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63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45"/>
      <c r="B97" s="15" t="s">
        <v>31</v>
      </c>
      <c r="C97" s="16">
        <f t="shared" ref="C97:L97" si="20">C85+C87+C88+C89+C90+C91+C92+C93</f>
        <v>29.220000000000002</v>
      </c>
      <c r="D97" s="16">
        <f t="shared" si="20"/>
        <v>176.64</v>
      </c>
      <c r="E97" s="16">
        <f t="shared" si="20"/>
        <v>237.821</v>
      </c>
      <c r="F97" s="16">
        <f>(D97-E97)/E97*100</f>
        <v>-25.725650804596739</v>
      </c>
      <c r="G97" s="16">
        <f t="shared" si="20"/>
        <v>1780</v>
      </c>
      <c r="H97" s="16">
        <f t="shared" si="20"/>
        <v>191252.59</v>
      </c>
      <c r="I97" s="16">
        <f t="shared" si="20"/>
        <v>170</v>
      </c>
      <c r="J97" s="16">
        <f t="shared" si="20"/>
        <v>20.02</v>
      </c>
      <c r="K97" s="16">
        <f t="shared" si="20"/>
        <v>165.17999999999998</v>
      </c>
      <c r="L97" s="16">
        <f t="shared" si="20"/>
        <v>66.089999999999989</v>
      </c>
      <c r="M97" s="16">
        <f t="shared" ref="M97:M99" si="21">(K97-L97)/L97*100</f>
        <v>149.93191103041309</v>
      </c>
      <c r="N97" s="110">
        <f>D97/D214*100</f>
        <v>0.66047842602624551</v>
      </c>
    </row>
    <row r="98" spans="1:14" ht="15" thickTop="1" thickBot="1">
      <c r="A98" s="247" t="s">
        <v>90</v>
      </c>
      <c r="B98" s="199" t="s">
        <v>19</v>
      </c>
      <c r="C98" s="31">
        <v>16.478382</v>
      </c>
      <c r="D98" s="31">
        <v>114.61128099999999</v>
      </c>
      <c r="E98" s="31">
        <v>182.21972</v>
      </c>
      <c r="F98" s="31">
        <f>(D98-E98)/E98*100</f>
        <v>-37.10270161758563</v>
      </c>
      <c r="G98" s="31">
        <v>1049</v>
      </c>
      <c r="H98" s="31">
        <v>96568.383879999994</v>
      </c>
      <c r="I98" s="31">
        <v>259</v>
      </c>
      <c r="J98" s="31">
        <v>-126.75602499999999</v>
      </c>
      <c r="K98" s="31">
        <v>14</v>
      </c>
      <c r="L98" s="31">
        <v>18.474879999999999</v>
      </c>
      <c r="M98" s="31">
        <f t="shared" si="21"/>
        <v>-24.221429313749258</v>
      </c>
      <c r="N98" s="109">
        <f>D98/D202*100</f>
        <v>0.82420458044279787</v>
      </c>
    </row>
    <row r="99" spans="1:14" ht="14.25" thickBot="1">
      <c r="A99" s="247"/>
      <c r="B99" s="199" t="s">
        <v>20</v>
      </c>
      <c r="C99" s="28">
        <v>7.3535929999999992</v>
      </c>
      <c r="D99" s="28">
        <v>44.554644000000003</v>
      </c>
      <c r="E99" s="33">
        <v>98.077140999999997</v>
      </c>
      <c r="F99" s="31">
        <f>(D99-E99)/E99*100</f>
        <v>-54.571836469009625</v>
      </c>
      <c r="G99" s="31">
        <v>504</v>
      </c>
      <c r="H99" s="31">
        <v>10080</v>
      </c>
      <c r="I99" s="31">
        <v>145</v>
      </c>
      <c r="J99" s="31">
        <v>43.807774000000002</v>
      </c>
      <c r="K99" s="31">
        <v>92.742574000000005</v>
      </c>
      <c r="L99" s="31">
        <v>5.7878999999999996</v>
      </c>
      <c r="M99" s="31">
        <f t="shared" si="21"/>
        <v>1502.3527358800259</v>
      </c>
      <c r="N99" s="109">
        <f>D99/D203*100</f>
        <v>1.0214948555617798</v>
      </c>
    </row>
    <row r="100" spans="1:14" ht="14.25" thickBot="1">
      <c r="A100" s="247"/>
      <c r="B100" s="199" t="s">
        <v>21</v>
      </c>
      <c r="C100" s="31">
        <v>6.320754</v>
      </c>
      <c r="D100" s="31">
        <v>9.2499990000000007</v>
      </c>
      <c r="E100" s="31">
        <v>0</v>
      </c>
      <c r="F100" s="31"/>
      <c r="G100" s="31">
        <v>7</v>
      </c>
      <c r="H100" s="31">
        <v>5520</v>
      </c>
      <c r="I100" s="31">
        <v>0</v>
      </c>
      <c r="J100" s="31">
        <v>0</v>
      </c>
      <c r="K100" s="31">
        <v>0</v>
      </c>
      <c r="L100" s="31"/>
      <c r="M100" s="31"/>
      <c r="N100" s="109"/>
    </row>
    <row r="101" spans="1:14" ht="14.25" thickBot="1">
      <c r="A101" s="247"/>
      <c r="B101" s="199" t="s">
        <v>22</v>
      </c>
      <c r="C101" s="31">
        <v>0</v>
      </c>
      <c r="D101" s="31">
        <v>4.3880000000000002E-2</v>
      </c>
      <c r="E101" s="31">
        <v>3.1320000000000001E-2</v>
      </c>
      <c r="F101" s="31"/>
      <c r="G101" s="31">
        <v>35</v>
      </c>
      <c r="H101" s="31">
        <v>331</v>
      </c>
      <c r="I101" s="31">
        <v>0</v>
      </c>
      <c r="J101" s="31">
        <v>0</v>
      </c>
      <c r="K101" s="31">
        <v>0</v>
      </c>
      <c r="L101" s="31"/>
      <c r="M101" s="31"/>
      <c r="N101" s="109"/>
    </row>
    <row r="102" spans="1:14" ht="14.25" thickBot="1">
      <c r="A102" s="247"/>
      <c r="B102" s="199" t="s">
        <v>23</v>
      </c>
      <c r="C102" s="31">
        <v>0</v>
      </c>
      <c r="D102" s="31">
        <v>0</v>
      </c>
      <c r="E102" s="31">
        <v>0</v>
      </c>
      <c r="F102" s="31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/>
    </row>
    <row r="103" spans="1:14" ht="14.25" thickBot="1">
      <c r="A103" s="247"/>
      <c r="B103" s="199" t="s">
        <v>24</v>
      </c>
      <c r="C103" s="31">
        <v>2.1871230000000002</v>
      </c>
      <c r="D103" s="31">
        <v>25.113263</v>
      </c>
      <c r="E103" s="31">
        <v>12.013400000000001</v>
      </c>
      <c r="F103" s="31"/>
      <c r="G103" s="31">
        <v>53</v>
      </c>
      <c r="H103" s="31">
        <v>95034</v>
      </c>
      <c r="I103" s="31">
        <v>5</v>
      </c>
      <c r="J103" s="31">
        <v>196.61321599999999</v>
      </c>
      <c r="K103" s="31">
        <v>196.67531599999998</v>
      </c>
      <c r="L103" s="31">
        <v>2.0612539999999999</v>
      </c>
      <c r="M103" s="31"/>
      <c r="N103" s="109">
        <f>D103/D207*100</f>
        <v>1.044046117433266</v>
      </c>
    </row>
    <row r="104" spans="1:14" ht="14.25" thickBot="1">
      <c r="A104" s="247"/>
      <c r="B104" s="199" t="s">
        <v>25</v>
      </c>
      <c r="C104" s="28">
        <v>64.110659999999996</v>
      </c>
      <c r="D104" s="28">
        <v>75.018720999999999</v>
      </c>
      <c r="E104" s="33">
        <v>35.826039999999999</v>
      </c>
      <c r="F104" s="31"/>
      <c r="G104" s="31">
        <v>42</v>
      </c>
      <c r="H104" s="31">
        <v>2727.89</v>
      </c>
      <c r="I104" s="31">
        <v>218</v>
      </c>
      <c r="J104" s="31">
        <v>210.83741600000002</v>
      </c>
      <c r="K104" s="31">
        <v>504.41731600000003</v>
      </c>
      <c r="L104" s="31"/>
      <c r="M104" s="31"/>
      <c r="N104" s="109"/>
    </row>
    <row r="105" spans="1:14" ht="14.25" thickBot="1">
      <c r="A105" s="247"/>
      <c r="B105" s="199" t="s">
        <v>26</v>
      </c>
      <c r="C105" s="31">
        <v>2.2147939999999999</v>
      </c>
      <c r="D105" s="31">
        <v>11.032467999999998</v>
      </c>
      <c r="E105" s="31">
        <v>19.189478000000001</v>
      </c>
      <c r="F105" s="31">
        <f>(D105-E105)/E105*100</f>
        <v>-42.507722200676859</v>
      </c>
      <c r="G105" s="31">
        <v>597</v>
      </c>
      <c r="H105" s="31">
        <v>64058.87</v>
      </c>
      <c r="I105" s="31">
        <v>9</v>
      </c>
      <c r="J105" s="31">
        <v>289.2799</v>
      </c>
      <c r="K105" s="31">
        <v>293.67989999999998</v>
      </c>
      <c r="L105" s="31"/>
      <c r="M105" s="31"/>
      <c r="N105" s="109">
        <f>D105/D209*100</f>
        <v>0.84289174839108738</v>
      </c>
    </row>
    <row r="106" spans="1:14" ht="14.25" thickBot="1">
      <c r="A106" s="247"/>
      <c r="B106" s="199" t="s">
        <v>27</v>
      </c>
      <c r="C106" s="31">
        <v>0</v>
      </c>
      <c r="D106" s="31">
        <v>2.9472000000000002E-2</v>
      </c>
      <c r="E106" s="31">
        <v>0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47"/>
      <c r="B107" s="14" t="s">
        <v>28</v>
      </c>
      <c r="C107" s="31">
        <v>0</v>
      </c>
      <c r="D107" s="31">
        <v>0</v>
      </c>
      <c r="E107" s="31">
        <v>0</v>
      </c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/>
    </row>
    <row r="108" spans="1:14" ht="14.25" thickBot="1">
      <c r="A108" s="247"/>
      <c r="B108" s="14" t="s">
        <v>29</v>
      </c>
      <c r="C108" s="31">
        <v>0</v>
      </c>
      <c r="D108" s="31">
        <v>0</v>
      </c>
      <c r="E108" s="31">
        <v>0</v>
      </c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/>
    </row>
    <row r="109" spans="1:14" ht="14.25" thickBot="1">
      <c r="A109" s="247"/>
      <c r="B109" s="14" t="s">
        <v>30</v>
      </c>
      <c r="C109" s="31">
        <v>0</v>
      </c>
      <c r="D109" s="31">
        <v>0</v>
      </c>
      <c r="E109" s="31">
        <v>0</v>
      </c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/>
    </row>
    <row r="110" spans="1:14" ht="14.25" thickBot="1">
      <c r="A110" s="248"/>
      <c r="B110" s="15" t="s">
        <v>31</v>
      </c>
      <c r="C110" s="16">
        <f t="shared" ref="C110:E110" si="22">C98+C100+C101+C102+C103+C104+C105+C106</f>
        <v>91.311712999999997</v>
      </c>
      <c r="D110" s="16">
        <f t="shared" si="22"/>
        <v>235.09908399999998</v>
      </c>
      <c r="E110" s="16">
        <f t="shared" si="22"/>
        <v>249.27995799999999</v>
      </c>
      <c r="F110" s="16">
        <f t="shared" ref="F110:F116" si="23">(D110-E110)/E110*100</f>
        <v>-5.6887341099439759</v>
      </c>
      <c r="G110" s="16">
        <v>1783</v>
      </c>
      <c r="H110" s="16">
        <v>264240.14387999999</v>
      </c>
      <c r="I110" s="16">
        <v>491</v>
      </c>
      <c r="J110" s="16">
        <v>569.9745069999999</v>
      </c>
      <c r="K110" s="16">
        <v>1008.772532</v>
      </c>
      <c r="L110" s="16">
        <v>20.536133999999997</v>
      </c>
      <c r="M110" s="16">
        <f t="shared" ref="M110:M112" si="24">(K110-L110)/L110*100</f>
        <v>4812.1832376045077</v>
      </c>
      <c r="N110" s="110">
        <f>D110/D214*100</f>
        <v>0.8790640452928673</v>
      </c>
    </row>
    <row r="111" spans="1:14" ht="15" thickTop="1" thickBot="1">
      <c r="A111" s="249" t="s">
        <v>38</v>
      </c>
      <c r="B111" s="18" t="s">
        <v>19</v>
      </c>
      <c r="C111" s="88">
        <v>68.743496000000007</v>
      </c>
      <c r="D111" s="88">
        <v>391.83244200000001</v>
      </c>
      <c r="E111" s="88">
        <v>469.08533399999999</v>
      </c>
      <c r="F111" s="111">
        <f t="shared" si="23"/>
        <v>-16.468835497636764</v>
      </c>
      <c r="G111" s="89">
        <v>2993</v>
      </c>
      <c r="H111" s="89">
        <v>321397.00445200002</v>
      </c>
      <c r="I111" s="89">
        <v>551</v>
      </c>
      <c r="J111" s="89">
        <v>53.782572000000002</v>
      </c>
      <c r="K111" s="89">
        <v>433.94369699999999</v>
      </c>
      <c r="L111" s="89">
        <v>88.638188999999997</v>
      </c>
      <c r="M111" s="111">
        <f t="shared" si="24"/>
        <v>389.5674222315169</v>
      </c>
      <c r="N111" s="112">
        <f t="shared" ref="N111:N116" si="25">D111/D202*100</f>
        <v>2.8177862654068666</v>
      </c>
    </row>
    <row r="112" spans="1:14" ht="14.25" thickBot="1">
      <c r="A112" s="247"/>
      <c r="B112" s="199" t="s">
        <v>20</v>
      </c>
      <c r="C112" s="89">
        <v>23.058533000000001</v>
      </c>
      <c r="D112" s="89">
        <v>122.27184800000001</v>
      </c>
      <c r="E112" s="89">
        <v>142.53834499999999</v>
      </c>
      <c r="F112" s="31">
        <f t="shared" si="23"/>
        <v>-14.218277194112213</v>
      </c>
      <c r="G112" s="89">
        <v>1425</v>
      </c>
      <c r="H112" s="89">
        <v>28380</v>
      </c>
      <c r="I112" s="89">
        <v>258</v>
      </c>
      <c r="J112" s="89">
        <v>10.045018000000001</v>
      </c>
      <c r="K112" s="89">
        <v>124.49376599999999</v>
      </c>
      <c r="L112" s="89">
        <v>37.674300000000002</v>
      </c>
      <c r="M112" s="31">
        <f t="shared" si="24"/>
        <v>230.44745622347324</v>
      </c>
      <c r="N112" s="109">
        <f t="shared" si="25"/>
        <v>2.8033006775238043</v>
      </c>
    </row>
    <row r="113" spans="1:14" ht="14.25" thickBot="1">
      <c r="A113" s="247"/>
      <c r="B113" s="199" t="s">
        <v>21</v>
      </c>
      <c r="C113" s="89">
        <v>1.5198050000000001</v>
      </c>
      <c r="D113" s="89">
        <v>2.0317949999999998</v>
      </c>
      <c r="E113" s="89">
        <v>2.135475</v>
      </c>
      <c r="F113" s="31">
        <f t="shared" si="23"/>
        <v>-4.8551259087556735</v>
      </c>
      <c r="G113" s="89">
        <v>39</v>
      </c>
      <c r="H113" s="89">
        <v>1485.9589999999998</v>
      </c>
      <c r="I113" s="89">
        <v>0</v>
      </c>
      <c r="J113" s="89">
        <v>0</v>
      </c>
      <c r="K113" s="89">
        <v>0</v>
      </c>
      <c r="L113" s="89"/>
      <c r="M113" s="31"/>
      <c r="N113" s="109">
        <f t="shared" si="25"/>
        <v>0.21527224347621463</v>
      </c>
    </row>
    <row r="114" spans="1:14" ht="14.25" thickBot="1">
      <c r="A114" s="247"/>
      <c r="B114" s="199" t="s">
        <v>22</v>
      </c>
      <c r="C114" s="89">
        <v>0.54517400000000005</v>
      </c>
      <c r="D114" s="89">
        <v>5.074389</v>
      </c>
      <c r="E114" s="89">
        <v>0.91855100000000001</v>
      </c>
      <c r="F114" s="31">
        <f t="shared" si="23"/>
        <v>452.43410545522238</v>
      </c>
      <c r="G114" s="89">
        <v>242</v>
      </c>
      <c r="H114" s="89">
        <v>73659.5</v>
      </c>
      <c r="I114" s="89">
        <v>4</v>
      </c>
      <c r="J114" s="89">
        <v>0</v>
      </c>
      <c r="K114" s="89">
        <v>0.78649400000000003</v>
      </c>
      <c r="L114" s="89">
        <v>0.15</v>
      </c>
      <c r="M114" s="31"/>
      <c r="N114" s="109">
        <f t="shared" si="25"/>
        <v>1.0570215119362776</v>
      </c>
    </row>
    <row r="115" spans="1:14" ht="14.25" thickBot="1">
      <c r="A115" s="247"/>
      <c r="B115" s="199" t="s">
        <v>23</v>
      </c>
      <c r="C115" s="89">
        <v>0</v>
      </c>
      <c r="D115" s="90">
        <v>0</v>
      </c>
      <c r="E115" s="90">
        <v>7.7923999999999993E-2</v>
      </c>
      <c r="F115" s="31">
        <f t="shared" si="23"/>
        <v>-100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/>
      <c r="M115" s="31"/>
      <c r="N115" s="109">
        <f t="shared" si="25"/>
        <v>0</v>
      </c>
    </row>
    <row r="116" spans="1:14" ht="14.25" thickBot="1">
      <c r="A116" s="247"/>
      <c r="B116" s="199" t="s">
        <v>24</v>
      </c>
      <c r="C116" s="89">
        <v>9.8486689999999992</v>
      </c>
      <c r="D116" s="89">
        <v>52.436892</v>
      </c>
      <c r="E116" s="89">
        <v>12.754065000000001</v>
      </c>
      <c r="F116" s="31">
        <f t="shared" si="23"/>
        <v>311.13866049765312</v>
      </c>
      <c r="G116" s="89">
        <v>609</v>
      </c>
      <c r="H116" s="89">
        <v>15770.93</v>
      </c>
      <c r="I116" s="89">
        <v>9</v>
      </c>
      <c r="J116" s="89">
        <v>16.765999999999998</v>
      </c>
      <c r="K116" s="89">
        <v>24.680599999999998</v>
      </c>
      <c r="L116" s="89">
        <v>2.8519450000000002</v>
      </c>
      <c r="M116" s="31">
        <f>(K116-L116)/L116*100</f>
        <v>765.3953705278326</v>
      </c>
      <c r="N116" s="109">
        <f t="shared" si="25"/>
        <v>2.179984875038639</v>
      </c>
    </row>
    <row r="117" spans="1:14" ht="14.25" thickBot="1">
      <c r="A117" s="247"/>
      <c r="B117" s="199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47"/>
      <c r="B118" s="199" t="s">
        <v>26</v>
      </c>
      <c r="C118" s="89">
        <v>3.3586780000000003</v>
      </c>
      <c r="D118" s="89">
        <v>32.249634999999998</v>
      </c>
      <c r="E118" s="89">
        <v>20.755904999999998</v>
      </c>
      <c r="F118" s="31">
        <f>(D118-E118)/E118*100</f>
        <v>55.37571115304295</v>
      </c>
      <c r="G118" s="89">
        <v>946</v>
      </c>
      <c r="H118" s="89">
        <v>134291.54999999999</v>
      </c>
      <c r="I118" s="89">
        <v>47</v>
      </c>
      <c r="J118" s="89">
        <v>1.609178</v>
      </c>
      <c r="K118" s="89">
        <v>7.1352139999999995</v>
      </c>
      <c r="L118" s="89">
        <v>16.591453000000001</v>
      </c>
      <c r="M118" s="31">
        <f>(K118-L118)/L118*100</f>
        <v>-56.994640553783938</v>
      </c>
      <c r="N118" s="109">
        <f>D118/D209*100</f>
        <v>2.4639048334538027</v>
      </c>
    </row>
    <row r="119" spans="1:14" ht="14.25" thickBot="1">
      <c r="A119" s="247"/>
      <c r="B119" s="199" t="s">
        <v>27</v>
      </c>
      <c r="C119" s="89">
        <v>0</v>
      </c>
      <c r="D119" s="91">
        <v>6.4851390000000002</v>
      </c>
      <c r="E119" s="206">
        <v>5.2556330000000004</v>
      </c>
      <c r="F119" s="31"/>
      <c r="G119" s="31">
        <v>11</v>
      </c>
      <c r="H119" s="31">
        <v>227.105932</v>
      </c>
      <c r="I119" s="31">
        <v>0</v>
      </c>
      <c r="J119" s="31">
        <v>0</v>
      </c>
      <c r="K119" s="31">
        <v>0</v>
      </c>
      <c r="L119" s="31">
        <v>75</v>
      </c>
      <c r="M119" s="31"/>
      <c r="N119" s="109"/>
    </row>
    <row r="120" spans="1:14" ht="14.25" thickBot="1">
      <c r="A120" s="247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47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9"/>
    </row>
    <row r="122" spans="1:14" ht="14.25" thickBot="1">
      <c r="A122" s="247"/>
      <c r="B122" s="14" t="s">
        <v>30</v>
      </c>
      <c r="C122" s="31">
        <v>0</v>
      </c>
      <c r="D122" s="31">
        <v>6.4851390000000002</v>
      </c>
      <c r="E122" s="31">
        <v>5.2556330000000004</v>
      </c>
      <c r="F122" s="31"/>
      <c r="G122" s="31">
        <v>11</v>
      </c>
      <c r="H122" s="31">
        <v>227.105932</v>
      </c>
      <c r="I122" s="31">
        <v>0</v>
      </c>
      <c r="J122" s="31">
        <v>0</v>
      </c>
      <c r="K122" s="31">
        <v>0</v>
      </c>
      <c r="L122" s="31">
        <v>75</v>
      </c>
      <c r="M122" s="31"/>
      <c r="N122" s="109"/>
    </row>
    <row r="123" spans="1:14" ht="14.25" thickBot="1">
      <c r="A123" s="248"/>
      <c r="B123" s="15" t="s">
        <v>31</v>
      </c>
      <c r="C123" s="16">
        <f t="shared" ref="C123:L123" si="26">C111+C113+C114+C115+C116+C117+C118+C119</f>
        <v>84.015822000000014</v>
      </c>
      <c r="D123" s="16">
        <f t="shared" si="26"/>
        <v>490.11029200000002</v>
      </c>
      <c r="E123" s="16">
        <f t="shared" si="26"/>
        <v>510.98288699999995</v>
      </c>
      <c r="F123" s="16">
        <f t="shared" ref="F123:F129" si="27">(D123-E123)/E123*100</f>
        <v>-4.0847933523847999</v>
      </c>
      <c r="G123" s="16">
        <f t="shared" si="26"/>
        <v>4840</v>
      </c>
      <c r="H123" s="16">
        <f t="shared" si="26"/>
        <v>546832.0493839999</v>
      </c>
      <c r="I123" s="16">
        <f t="shared" si="26"/>
        <v>611</v>
      </c>
      <c r="J123" s="16">
        <f t="shared" si="26"/>
        <v>72.157750000000007</v>
      </c>
      <c r="K123" s="16">
        <f t="shared" si="26"/>
        <v>466.54600500000004</v>
      </c>
      <c r="L123" s="16">
        <f t="shared" si="26"/>
        <v>183.23158699999999</v>
      </c>
      <c r="M123" s="16">
        <f t="shared" ref="M123:M125" si="28">(K123-L123)/L123*100</f>
        <v>154.62094862497702</v>
      </c>
      <c r="N123" s="110">
        <f>D123/D214*100</f>
        <v>1.8325819420257226</v>
      </c>
    </row>
    <row r="124" spans="1:14" ht="14.25" thickTop="1">
      <c r="A124" s="263" t="s">
        <v>40</v>
      </c>
      <c r="B124" s="199" t="s">
        <v>19</v>
      </c>
      <c r="C124" s="34">
        <v>124.33776899999999</v>
      </c>
      <c r="D124" s="34">
        <v>739.40540799999997</v>
      </c>
      <c r="E124" s="204">
        <v>754.42899800000009</v>
      </c>
      <c r="F124" s="31">
        <f t="shared" si="27"/>
        <v>-1.9913855432158407</v>
      </c>
      <c r="G124" s="181">
        <v>6359</v>
      </c>
      <c r="H124" s="34">
        <v>748389.00083299994</v>
      </c>
      <c r="I124" s="31">
        <v>623</v>
      </c>
      <c r="J124" s="34">
        <v>25.73</v>
      </c>
      <c r="K124" s="31">
        <v>463.35</v>
      </c>
      <c r="L124" s="34">
        <v>340.57</v>
      </c>
      <c r="M124" s="31">
        <f t="shared" si="28"/>
        <v>36.051325718648158</v>
      </c>
      <c r="N124" s="109">
        <f t="shared" ref="N124:N129" si="29">D124/D202*100</f>
        <v>5.3172891774743869</v>
      </c>
    </row>
    <row r="125" spans="1:14">
      <c r="A125" s="263"/>
      <c r="B125" s="199" t="s">
        <v>20</v>
      </c>
      <c r="C125" s="34">
        <v>44.807978000000006</v>
      </c>
      <c r="D125" s="34">
        <v>229.520838</v>
      </c>
      <c r="E125" s="204">
        <v>239.49011299999998</v>
      </c>
      <c r="F125" s="31">
        <f t="shared" si="27"/>
        <v>-4.1627083786961938</v>
      </c>
      <c r="G125" s="181">
        <v>2801</v>
      </c>
      <c r="H125" s="34">
        <v>56020</v>
      </c>
      <c r="I125" s="31">
        <v>286</v>
      </c>
      <c r="J125" s="34">
        <v>9.8800000000000008</v>
      </c>
      <c r="K125" s="31">
        <v>128.79</v>
      </c>
      <c r="L125" s="34">
        <v>117.64</v>
      </c>
      <c r="M125" s="31">
        <f t="shared" si="28"/>
        <v>9.4780686841210393</v>
      </c>
      <c r="N125" s="109">
        <f t="shared" si="29"/>
        <v>5.2621754818920481</v>
      </c>
    </row>
    <row r="126" spans="1:14">
      <c r="A126" s="263"/>
      <c r="B126" s="199" t="s">
        <v>21</v>
      </c>
      <c r="C126" s="34">
        <v>0.25283099999999997</v>
      </c>
      <c r="D126" s="34">
        <v>24.151876999999999</v>
      </c>
      <c r="E126" s="204">
        <v>38.431338000000004</v>
      </c>
      <c r="F126" s="31">
        <f t="shared" si="27"/>
        <v>-37.155773759425195</v>
      </c>
      <c r="G126" s="181">
        <v>22</v>
      </c>
      <c r="H126" s="34">
        <v>22802.397099999998</v>
      </c>
      <c r="I126" s="31">
        <v>8</v>
      </c>
      <c r="J126" s="34"/>
      <c r="K126" s="31">
        <v>5.08</v>
      </c>
      <c r="L126" s="34">
        <v>0.53</v>
      </c>
      <c r="M126" s="31"/>
      <c r="N126" s="109">
        <f t="shared" si="29"/>
        <v>2.5589337240969625</v>
      </c>
    </row>
    <row r="127" spans="1:14">
      <c r="A127" s="263"/>
      <c r="B127" s="199" t="s">
        <v>22</v>
      </c>
      <c r="C127" s="34">
        <v>1.7545759999999999</v>
      </c>
      <c r="D127" s="34">
        <v>9.0147530000000007</v>
      </c>
      <c r="E127" s="204">
        <v>15.550467999999999</v>
      </c>
      <c r="F127" s="31">
        <f t="shared" si="27"/>
        <v>-42.029056617459993</v>
      </c>
      <c r="G127" s="181">
        <v>777</v>
      </c>
      <c r="H127" s="34">
        <v>30814.2</v>
      </c>
      <c r="I127" s="31">
        <v>27</v>
      </c>
      <c r="J127" s="34">
        <v>0.21</v>
      </c>
      <c r="K127" s="31">
        <v>5.2</v>
      </c>
      <c r="L127" s="34">
        <v>6.25</v>
      </c>
      <c r="M127" s="31">
        <f>(K127-L127)/L127*100</f>
        <v>-16.799999999999997</v>
      </c>
      <c r="N127" s="109">
        <f t="shared" si="29"/>
        <v>1.8778197425920822</v>
      </c>
    </row>
    <row r="128" spans="1:14">
      <c r="A128" s="263"/>
      <c r="B128" s="199" t="s">
        <v>23</v>
      </c>
      <c r="C128" s="34">
        <v>0</v>
      </c>
      <c r="D128" s="34">
        <v>0</v>
      </c>
      <c r="E128" s="204">
        <v>1.9405139999999999</v>
      </c>
      <c r="F128" s="31">
        <f t="shared" si="27"/>
        <v>-100</v>
      </c>
      <c r="G128" s="181">
        <v>0</v>
      </c>
      <c r="H128" s="34">
        <v>0</v>
      </c>
      <c r="I128" s="31"/>
      <c r="J128" s="34"/>
      <c r="K128" s="31"/>
      <c r="L128" s="34"/>
      <c r="M128" s="31"/>
      <c r="N128" s="109">
        <f t="shared" si="29"/>
        <v>0</v>
      </c>
    </row>
    <row r="129" spans="1:14">
      <c r="A129" s="263"/>
      <c r="B129" s="199" t="s">
        <v>24</v>
      </c>
      <c r="C129" s="34">
        <v>2.0264319999999998</v>
      </c>
      <c r="D129" s="34">
        <v>42.733261999999996</v>
      </c>
      <c r="E129" s="204">
        <v>49.294468999999999</v>
      </c>
      <c r="F129" s="31">
        <f t="shared" si="27"/>
        <v>-13.310229591883834</v>
      </c>
      <c r="G129" s="181">
        <v>43</v>
      </c>
      <c r="H129" s="34">
        <v>50034.7</v>
      </c>
      <c r="I129" s="31">
        <v>21</v>
      </c>
      <c r="J129" s="34">
        <v>3.44</v>
      </c>
      <c r="K129" s="31">
        <v>8.7200000000000006</v>
      </c>
      <c r="L129" s="34">
        <v>24.78</v>
      </c>
      <c r="M129" s="31">
        <f>(K129-L129)/L129*100</f>
        <v>-64.810330912025833</v>
      </c>
      <c r="N129" s="109">
        <f t="shared" si="29"/>
        <v>1.7765710603340761</v>
      </c>
    </row>
    <row r="130" spans="1:14">
      <c r="A130" s="263"/>
      <c r="B130" s="199" t="s">
        <v>25</v>
      </c>
      <c r="C130" s="34">
        <v>0</v>
      </c>
      <c r="D130" s="34">
        <v>0</v>
      </c>
      <c r="E130" s="204">
        <v>0</v>
      </c>
      <c r="F130" s="31"/>
      <c r="G130" s="181">
        <v>0</v>
      </c>
      <c r="H130" s="34">
        <v>0</v>
      </c>
      <c r="I130" s="31"/>
      <c r="J130" s="34"/>
      <c r="K130" s="31"/>
      <c r="L130" s="34"/>
      <c r="M130" s="31"/>
      <c r="N130" s="109"/>
    </row>
    <row r="131" spans="1:14">
      <c r="A131" s="263"/>
      <c r="B131" s="199" t="s">
        <v>26</v>
      </c>
      <c r="C131" s="34">
        <v>9.5311719999999998</v>
      </c>
      <c r="D131" s="34">
        <v>77.341718000000014</v>
      </c>
      <c r="E131" s="204">
        <v>40.897268000000004</v>
      </c>
      <c r="F131" s="31">
        <f>(D131-E131)/E131*100</f>
        <v>89.112187151474288</v>
      </c>
      <c r="G131" s="181">
        <v>2956</v>
      </c>
      <c r="H131" s="34">
        <v>524078.58</v>
      </c>
      <c r="I131" s="31">
        <v>31</v>
      </c>
      <c r="J131" s="34">
        <v>3.52</v>
      </c>
      <c r="K131" s="31">
        <v>7.8</v>
      </c>
      <c r="L131" s="34">
        <v>14.45</v>
      </c>
      <c r="M131" s="31">
        <f>(K131-L131)/L131*100</f>
        <v>-46.020761245674741</v>
      </c>
      <c r="N131" s="109">
        <f>D131/D209*100</f>
        <v>5.9089857236468264</v>
      </c>
    </row>
    <row r="132" spans="1:14">
      <c r="A132" s="263"/>
      <c r="B132" s="199" t="s">
        <v>27</v>
      </c>
      <c r="C132" s="34">
        <v>0.18212999999999999</v>
      </c>
      <c r="D132" s="34">
        <v>8.6526509999999988</v>
      </c>
      <c r="E132" s="204">
        <v>1.519706</v>
      </c>
      <c r="F132" s="31">
        <f>(D132-E132)/E132*100</f>
        <v>469.36348214720471</v>
      </c>
      <c r="G132" s="181">
        <v>7</v>
      </c>
      <c r="H132" s="34">
        <v>1529.3217430000002</v>
      </c>
      <c r="I132" s="31"/>
      <c r="J132" s="34"/>
      <c r="K132" s="34"/>
      <c r="L132" s="34"/>
      <c r="M132" s="31"/>
      <c r="N132" s="109">
        <f>D132/D210*100</f>
        <v>3.089263001005627</v>
      </c>
    </row>
    <row r="133" spans="1:14">
      <c r="A133" s="263"/>
      <c r="B133" s="14" t="s">
        <v>28</v>
      </c>
      <c r="C133" s="34">
        <v>0</v>
      </c>
      <c r="D133" s="34">
        <v>0</v>
      </c>
      <c r="E133" s="204">
        <v>0</v>
      </c>
      <c r="F133" s="31"/>
      <c r="G133" s="181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63"/>
      <c r="B134" s="14" t="s">
        <v>29</v>
      </c>
      <c r="C134" s="34">
        <v>0</v>
      </c>
      <c r="D134" s="34">
        <v>3.7648699999999997</v>
      </c>
      <c r="E134" s="204">
        <v>0.93376200000000009</v>
      </c>
      <c r="F134" s="31"/>
      <c r="G134" s="181">
        <v>3</v>
      </c>
      <c r="H134" s="34">
        <v>1259.8447000000001</v>
      </c>
      <c r="I134" s="34"/>
      <c r="J134" s="34"/>
      <c r="K134" s="34"/>
      <c r="L134" s="34"/>
      <c r="M134" s="31"/>
      <c r="N134" s="109">
        <f>D134/D212*100</f>
        <v>5.4535156835634915</v>
      </c>
    </row>
    <row r="135" spans="1:14">
      <c r="A135" s="263"/>
      <c r="B135" s="14" t="s">
        <v>30</v>
      </c>
      <c r="C135" s="34">
        <v>0.18212999999999999</v>
      </c>
      <c r="D135" s="34">
        <v>4.85297</v>
      </c>
      <c r="E135" s="34">
        <v>0.55877399999999999</v>
      </c>
      <c r="F135" s="31"/>
      <c r="G135" s="181">
        <v>3</v>
      </c>
      <c r="H135" s="34">
        <v>240.47704300000001</v>
      </c>
      <c r="I135" s="34"/>
      <c r="J135" s="34"/>
      <c r="K135" s="34"/>
      <c r="L135" s="34"/>
      <c r="M135" s="31"/>
      <c r="N135" s="109"/>
    </row>
    <row r="136" spans="1:14" ht="14.25" thickBot="1">
      <c r="A136" s="245"/>
      <c r="B136" s="15" t="s">
        <v>31</v>
      </c>
      <c r="C136" s="16">
        <f t="shared" ref="C136:L136" si="30">C124+C126+C127+C128+C129+C130+C131+C132</f>
        <v>138.08490999999998</v>
      </c>
      <c r="D136" s="16">
        <f t="shared" si="30"/>
        <v>901.29966899999999</v>
      </c>
      <c r="E136" s="16">
        <f t="shared" si="30"/>
        <v>902.06276100000025</v>
      </c>
      <c r="F136" s="16">
        <f>(D136-E136)/E136*100</f>
        <v>-8.4594113956584879E-2</v>
      </c>
      <c r="G136" s="16">
        <f t="shared" si="30"/>
        <v>10164</v>
      </c>
      <c r="H136" s="16">
        <f t="shared" si="30"/>
        <v>1377648.1996759998</v>
      </c>
      <c r="I136" s="16">
        <f t="shared" si="30"/>
        <v>710</v>
      </c>
      <c r="J136" s="16">
        <f t="shared" si="30"/>
        <v>32.900000000000006</v>
      </c>
      <c r="K136" s="16">
        <f t="shared" si="30"/>
        <v>490.15000000000003</v>
      </c>
      <c r="L136" s="16">
        <f t="shared" si="30"/>
        <v>386.58</v>
      </c>
      <c r="M136" s="16">
        <f t="shared" ref="M136:M138" si="31">(K136-L136)/L136*100</f>
        <v>26.79134978529672</v>
      </c>
      <c r="N136" s="110">
        <f>D136/D214*100</f>
        <v>3.3700689920691578</v>
      </c>
    </row>
    <row r="137" spans="1:14" ht="15" thickTop="1" thickBot="1">
      <c r="A137" s="247" t="s">
        <v>41</v>
      </c>
      <c r="B137" s="199" t="s">
        <v>19</v>
      </c>
      <c r="C137" s="71">
        <v>49.52</v>
      </c>
      <c r="D137" s="71">
        <v>272.88</v>
      </c>
      <c r="E137" s="106">
        <v>198.9</v>
      </c>
      <c r="F137" s="34">
        <f>(D137-E137)/E137*100</f>
        <v>37.194570135746602</v>
      </c>
      <c r="G137" s="72">
        <v>2894</v>
      </c>
      <c r="H137" s="72">
        <v>239567.34</v>
      </c>
      <c r="I137" s="72">
        <v>457</v>
      </c>
      <c r="J137" s="72">
        <v>44.84</v>
      </c>
      <c r="K137" s="107">
        <v>210.65</v>
      </c>
      <c r="L137" s="107">
        <v>51.85</v>
      </c>
      <c r="M137" s="34">
        <f t="shared" si="31"/>
        <v>306.26808100289293</v>
      </c>
      <c r="N137" s="109">
        <f>D137/D202*100</f>
        <v>1.9623630758583939</v>
      </c>
    </row>
    <row r="138" spans="1:14" ht="14.25" thickBot="1">
      <c r="A138" s="247"/>
      <c r="B138" s="199" t="s">
        <v>20</v>
      </c>
      <c r="C138" s="72">
        <v>20.49</v>
      </c>
      <c r="D138" s="72">
        <v>103.75</v>
      </c>
      <c r="E138" s="107">
        <v>88.06</v>
      </c>
      <c r="F138" s="31">
        <f>(D138-E138)/E138*100</f>
        <v>17.817397229161934</v>
      </c>
      <c r="G138" s="72">
        <v>1294</v>
      </c>
      <c r="H138" s="72">
        <v>25880</v>
      </c>
      <c r="I138" s="72">
        <v>221</v>
      </c>
      <c r="J138" s="72">
        <v>25.63</v>
      </c>
      <c r="K138" s="72">
        <v>122.91</v>
      </c>
      <c r="L138" s="107">
        <v>13.97</v>
      </c>
      <c r="M138" s="31">
        <f t="shared" si="31"/>
        <v>779.81388690050096</v>
      </c>
      <c r="N138" s="109">
        <f>D138/D203*100</f>
        <v>2.3786542041394081</v>
      </c>
    </row>
    <row r="139" spans="1:14" ht="14.25" thickBot="1">
      <c r="A139" s="247"/>
      <c r="B139" s="199" t="s">
        <v>21</v>
      </c>
      <c r="C139" s="72">
        <v>0.35</v>
      </c>
      <c r="D139" s="72">
        <v>3.11</v>
      </c>
      <c r="E139" s="107">
        <v>1.05</v>
      </c>
      <c r="F139" s="31">
        <f>(D139-E139)/E139*100</f>
        <v>196.19047619047615</v>
      </c>
      <c r="G139" s="72">
        <v>4</v>
      </c>
      <c r="H139" s="107">
        <v>1720.52</v>
      </c>
      <c r="I139" s="107"/>
      <c r="J139" s="107"/>
      <c r="K139" s="107"/>
      <c r="L139" s="107"/>
      <c r="M139" s="31"/>
      <c r="N139" s="109">
        <f>D139/D204*100</f>
        <v>0.32950995411004924</v>
      </c>
    </row>
    <row r="140" spans="1:14" ht="14.25" thickBot="1">
      <c r="A140" s="247"/>
      <c r="B140" s="199" t="s">
        <v>22</v>
      </c>
      <c r="C140" s="72">
        <v>0.03</v>
      </c>
      <c r="D140" s="72">
        <v>0.03</v>
      </c>
      <c r="E140" s="107"/>
      <c r="F140" s="31">
        <v>0</v>
      </c>
      <c r="G140" s="72">
        <v>3</v>
      </c>
      <c r="H140" s="107">
        <v>147</v>
      </c>
      <c r="I140" s="107"/>
      <c r="J140" s="107"/>
      <c r="K140" s="107"/>
      <c r="L140" s="107"/>
      <c r="M140" s="31"/>
      <c r="N140" s="109"/>
    </row>
    <row r="141" spans="1:14" ht="14.25" thickBot="1">
      <c r="A141" s="247"/>
      <c r="B141" s="199" t="s">
        <v>23</v>
      </c>
      <c r="C141" s="72"/>
      <c r="D141" s="72"/>
      <c r="E141" s="107"/>
      <c r="F141" s="31">
        <v>0</v>
      </c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47"/>
      <c r="B142" s="199" t="s">
        <v>24</v>
      </c>
      <c r="C142" s="72">
        <v>0.9</v>
      </c>
      <c r="D142" s="72">
        <v>3.84</v>
      </c>
      <c r="E142" s="107">
        <v>2.34</v>
      </c>
      <c r="F142" s="31">
        <f>(D142-E142)/E142*100</f>
        <v>64.102564102564102</v>
      </c>
      <c r="G142" s="72">
        <v>5</v>
      </c>
      <c r="H142" s="107">
        <v>4272.8</v>
      </c>
      <c r="I142" s="107">
        <v>7</v>
      </c>
      <c r="J142" s="107">
        <v>0.8</v>
      </c>
      <c r="K142" s="107">
        <v>1.1200000000000001</v>
      </c>
      <c r="L142" s="107"/>
      <c r="M142" s="31"/>
      <c r="N142" s="109">
        <f>D142/D207*100</f>
        <v>0.15964222136102907</v>
      </c>
    </row>
    <row r="143" spans="1:14" ht="14.25" thickBot="1">
      <c r="A143" s="247"/>
      <c r="B143" s="199" t="s">
        <v>25</v>
      </c>
      <c r="C143" s="74"/>
      <c r="D143" s="74"/>
      <c r="E143" s="139"/>
      <c r="F143" s="31">
        <v>0</v>
      </c>
      <c r="G143" s="74"/>
      <c r="H143" s="139"/>
      <c r="I143" s="139"/>
      <c r="J143" s="139"/>
      <c r="K143" s="139"/>
      <c r="L143" s="139"/>
      <c r="M143" s="31"/>
      <c r="N143" s="109"/>
    </row>
    <row r="144" spans="1:14" ht="14.25" thickBot="1">
      <c r="A144" s="247"/>
      <c r="B144" s="199" t="s">
        <v>26</v>
      </c>
      <c r="C144" s="72">
        <v>0.28999999999999998</v>
      </c>
      <c r="D144" s="72">
        <v>1.81</v>
      </c>
      <c r="E144" s="107">
        <v>3.51</v>
      </c>
      <c r="F144" s="31">
        <f>(D144-E144)/E144*100</f>
        <v>-48.433048433048427</v>
      </c>
      <c r="G144" s="72">
        <v>124</v>
      </c>
      <c r="H144" s="107">
        <v>15908.3</v>
      </c>
      <c r="I144" s="107">
        <v>1</v>
      </c>
      <c r="J144" s="107">
        <v>0</v>
      </c>
      <c r="K144" s="107">
        <v>0</v>
      </c>
      <c r="L144" s="107">
        <v>0.33</v>
      </c>
      <c r="M144" s="31"/>
      <c r="N144" s="109">
        <f>D144/D209*100</f>
        <v>0.13828583636842348</v>
      </c>
    </row>
    <row r="145" spans="1:14" ht="14.25" thickBot="1">
      <c r="A145" s="247"/>
      <c r="B145" s="199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47"/>
      <c r="B146" s="14" t="s">
        <v>28</v>
      </c>
      <c r="C146" s="75"/>
      <c r="D146" s="75"/>
      <c r="E146" s="132"/>
      <c r="F146" s="31"/>
      <c r="G146" s="75"/>
      <c r="H146" s="132"/>
      <c r="I146" s="132"/>
      <c r="J146" s="132"/>
      <c r="K146" s="132"/>
      <c r="L146" s="132"/>
      <c r="M146" s="31"/>
      <c r="N146" s="109"/>
    </row>
    <row r="147" spans="1:14" ht="14.25" thickBot="1">
      <c r="A147" s="247"/>
      <c r="B147" s="14" t="s">
        <v>29</v>
      </c>
      <c r="C147" s="75"/>
      <c r="D147" s="75"/>
      <c r="E147" s="132"/>
      <c r="F147" s="31"/>
      <c r="G147" s="75"/>
      <c r="H147" s="132"/>
      <c r="I147" s="132"/>
      <c r="J147" s="132"/>
      <c r="K147" s="132"/>
      <c r="L147" s="132"/>
      <c r="M147" s="31"/>
      <c r="N147" s="109"/>
    </row>
    <row r="148" spans="1:14" ht="14.25" thickBot="1">
      <c r="A148" s="247"/>
      <c r="B148" s="14" t="s">
        <v>30</v>
      </c>
      <c r="C148" s="75"/>
      <c r="D148" s="75"/>
      <c r="E148" s="132"/>
      <c r="F148" s="31"/>
      <c r="G148" s="75"/>
      <c r="H148" s="132"/>
      <c r="I148" s="132"/>
      <c r="J148" s="132"/>
      <c r="K148" s="132"/>
      <c r="L148" s="132"/>
      <c r="M148" s="31"/>
      <c r="N148" s="109"/>
    </row>
    <row r="149" spans="1:14" ht="14.25" thickBot="1">
      <c r="A149" s="248"/>
      <c r="B149" s="15" t="s">
        <v>31</v>
      </c>
      <c r="C149" s="16">
        <f t="shared" ref="C149:L149" si="32">C137+C139+C140+C141+C142+C143+C144+C145</f>
        <v>51.09</v>
      </c>
      <c r="D149" s="16">
        <f t="shared" si="32"/>
        <v>281.66999999999996</v>
      </c>
      <c r="E149" s="16">
        <f t="shared" si="32"/>
        <v>205.8</v>
      </c>
      <c r="F149" s="16">
        <f t="shared" ref="F149:F155" si="33">(D149-E149)/E149*100</f>
        <v>36.865889212827966</v>
      </c>
      <c r="G149" s="16">
        <f t="shared" si="32"/>
        <v>3030</v>
      </c>
      <c r="H149" s="16">
        <f t="shared" si="32"/>
        <v>261615.95999999996</v>
      </c>
      <c r="I149" s="16">
        <f t="shared" si="32"/>
        <v>465</v>
      </c>
      <c r="J149" s="16">
        <f t="shared" si="32"/>
        <v>45.64</v>
      </c>
      <c r="K149" s="16">
        <f t="shared" si="32"/>
        <v>211.77</v>
      </c>
      <c r="L149" s="16">
        <f t="shared" si="32"/>
        <v>52.18</v>
      </c>
      <c r="M149" s="16">
        <f>(K149-L149)/L149*100</f>
        <v>305.8451513990035</v>
      </c>
      <c r="N149" s="110">
        <f>D149/D214*100</f>
        <v>1.0531983597079515</v>
      </c>
    </row>
    <row r="150" spans="1:14" ht="15" thickTop="1" thickBot="1">
      <c r="A150" s="247" t="s">
        <v>67</v>
      </c>
      <c r="B150" s="199" t="s">
        <v>19</v>
      </c>
      <c r="C150" s="31">
        <v>77.303013999999962</v>
      </c>
      <c r="D150" s="32">
        <v>452.72415899999999</v>
      </c>
      <c r="E150" s="32">
        <v>470.91763900000001</v>
      </c>
      <c r="F150" s="32">
        <f t="shared" si="33"/>
        <v>-3.8634101790355793</v>
      </c>
      <c r="G150" s="31">
        <v>3679</v>
      </c>
      <c r="H150" s="31">
        <v>338763.09023199999</v>
      </c>
      <c r="I150" s="31">
        <v>514</v>
      </c>
      <c r="J150" s="31">
        <v>38.809169999999995</v>
      </c>
      <c r="K150" s="31">
        <v>188.202293</v>
      </c>
      <c r="L150" s="31">
        <v>161.81609900000001</v>
      </c>
      <c r="M150" s="32">
        <f>(K150-L150)/L150*100</f>
        <v>16.306284827691954</v>
      </c>
      <c r="N150" s="113">
        <f t="shared" ref="N150:N155" si="34">D150/D202*100</f>
        <v>3.2556771224371319</v>
      </c>
    </row>
    <row r="151" spans="1:14" ht="14.25" thickBot="1">
      <c r="A151" s="247"/>
      <c r="B151" s="199" t="s">
        <v>20</v>
      </c>
      <c r="C151" s="31">
        <v>29.168903999999998</v>
      </c>
      <c r="D151" s="32">
        <v>174.49558099999999</v>
      </c>
      <c r="E151" s="31">
        <v>180.78688600000001</v>
      </c>
      <c r="F151" s="32">
        <f t="shared" si="33"/>
        <v>-3.4799565052522796</v>
      </c>
      <c r="G151" s="31">
        <v>1955</v>
      </c>
      <c r="H151" s="31">
        <v>39100</v>
      </c>
      <c r="I151" s="31">
        <v>236</v>
      </c>
      <c r="J151" s="31">
        <v>26.713698000000008</v>
      </c>
      <c r="K151" s="31">
        <v>92.647434000000004</v>
      </c>
      <c r="L151" s="31">
        <v>56.182882999999997</v>
      </c>
      <c r="M151" s="31">
        <f>(K151-L151)/L151*100</f>
        <v>64.903310497611898</v>
      </c>
      <c r="N151" s="109">
        <f t="shared" si="34"/>
        <v>4.0006231069821547</v>
      </c>
    </row>
    <row r="152" spans="1:14" ht="14.25" thickBot="1">
      <c r="A152" s="247"/>
      <c r="B152" s="199" t="s">
        <v>21</v>
      </c>
      <c r="C152" s="31">
        <v>1.0603759999999998</v>
      </c>
      <c r="D152" s="32">
        <v>16.417681999999999</v>
      </c>
      <c r="E152" s="31">
        <v>12.758989</v>
      </c>
      <c r="F152" s="32">
        <f t="shared" si="33"/>
        <v>28.675414642962693</v>
      </c>
      <c r="G152" s="31">
        <v>24</v>
      </c>
      <c r="H152" s="31">
        <v>28698.564630000001</v>
      </c>
      <c r="I152" s="31">
        <v>2</v>
      </c>
      <c r="J152" s="31">
        <v>0</v>
      </c>
      <c r="K152" s="31">
        <v>1.614652</v>
      </c>
      <c r="L152" s="31">
        <v>429.23840000000001</v>
      </c>
      <c r="M152" s="31"/>
      <c r="N152" s="109">
        <f t="shared" si="34"/>
        <v>1.7394822001329202</v>
      </c>
    </row>
    <row r="153" spans="1:14" ht="14.25" thickBot="1">
      <c r="A153" s="247"/>
      <c r="B153" s="199" t="s">
        <v>22</v>
      </c>
      <c r="C153" s="31">
        <v>1.3909459999999996</v>
      </c>
      <c r="D153" s="32">
        <v>8.3050999999999995</v>
      </c>
      <c r="E153" s="31">
        <v>4.7419820000000001</v>
      </c>
      <c r="F153" s="32">
        <f t="shared" si="33"/>
        <v>75.139846587355237</v>
      </c>
      <c r="G153" s="31">
        <v>75</v>
      </c>
      <c r="H153" s="31">
        <v>49305.599999999999</v>
      </c>
      <c r="I153" s="31">
        <v>1</v>
      </c>
      <c r="J153" s="31">
        <v>0</v>
      </c>
      <c r="K153" s="31">
        <v>0.2</v>
      </c>
      <c r="L153" s="31">
        <v>0</v>
      </c>
      <c r="M153" s="31" t="e">
        <f>(K153-L153)/L153*100</f>
        <v>#DIV/0!</v>
      </c>
      <c r="N153" s="109">
        <f t="shared" si="34"/>
        <v>1.7299953469830511</v>
      </c>
    </row>
    <row r="154" spans="1:14" ht="14.25" thickBot="1">
      <c r="A154" s="247"/>
      <c r="B154" s="199" t="s">
        <v>23</v>
      </c>
      <c r="C154" s="31">
        <v>0</v>
      </c>
      <c r="D154" s="32">
        <v>0.113208</v>
      </c>
      <c r="E154" s="31">
        <v>0</v>
      </c>
      <c r="F154" s="32" t="e">
        <f t="shared" si="33"/>
        <v>#DIV/0!</v>
      </c>
      <c r="G154" s="31">
        <v>1</v>
      </c>
      <c r="H154" s="31">
        <v>1000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4"/>
        <v>0.2358373233508077</v>
      </c>
    </row>
    <row r="155" spans="1:14" ht="14.25" thickBot="1">
      <c r="A155" s="247"/>
      <c r="B155" s="199" t="s">
        <v>24</v>
      </c>
      <c r="C155" s="31">
        <v>1.3361359999999998</v>
      </c>
      <c r="D155" s="32">
        <v>22.433706000000001</v>
      </c>
      <c r="E155" s="31">
        <v>21.344674000000001</v>
      </c>
      <c r="F155" s="32">
        <f t="shared" si="33"/>
        <v>5.1021252421095751</v>
      </c>
      <c r="G155" s="31">
        <v>95</v>
      </c>
      <c r="H155" s="31">
        <v>8717.3590270000004</v>
      </c>
      <c r="I155" s="31">
        <v>9</v>
      </c>
      <c r="J155" s="31">
        <v>0</v>
      </c>
      <c r="K155" s="31">
        <v>1.2</v>
      </c>
      <c r="L155" s="31">
        <v>0.33860000000000001</v>
      </c>
      <c r="M155" s="31"/>
      <c r="N155" s="109">
        <f t="shared" si="34"/>
        <v>0.93264756750006417</v>
      </c>
    </row>
    <row r="156" spans="1:14" ht="14.25" thickBot="1">
      <c r="A156" s="247"/>
      <c r="B156" s="199" t="s">
        <v>25</v>
      </c>
      <c r="C156" s="31">
        <v>0</v>
      </c>
      <c r="D156" s="32">
        <v>13.337999999999999</v>
      </c>
      <c r="E156" s="33">
        <v>0</v>
      </c>
      <c r="F156" s="32"/>
      <c r="G156" s="31">
        <v>1</v>
      </c>
      <c r="H156" s="31">
        <v>570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9"/>
    </row>
    <row r="157" spans="1:14" ht="14.25" thickBot="1">
      <c r="A157" s="247"/>
      <c r="B157" s="199" t="s">
        <v>26</v>
      </c>
      <c r="C157" s="31">
        <v>8.297891000000007</v>
      </c>
      <c r="D157" s="32">
        <v>92.983761000000001</v>
      </c>
      <c r="E157" s="31">
        <v>47.320658000000002</v>
      </c>
      <c r="F157" s="32">
        <f>(D157-E157)/E157*100</f>
        <v>96.49718522510824</v>
      </c>
      <c r="G157" s="31">
        <v>1057</v>
      </c>
      <c r="H157" s="31">
        <v>447972.92619999999</v>
      </c>
      <c r="I157" s="31">
        <v>35</v>
      </c>
      <c r="J157" s="31">
        <v>0.31915799999999983</v>
      </c>
      <c r="K157" s="31">
        <v>2.9812639999999999</v>
      </c>
      <c r="L157" s="31">
        <v>5.5706249999999997</v>
      </c>
      <c r="M157" s="31">
        <f>(K157-L157)/L157*100</f>
        <v>-46.482414450802196</v>
      </c>
      <c r="N157" s="109">
        <f>D157/D209*100</f>
        <v>7.1040536787660757</v>
      </c>
    </row>
    <row r="158" spans="1:14" ht="14.25" thickBot="1">
      <c r="A158" s="247"/>
      <c r="B158" s="199" t="s">
        <v>27</v>
      </c>
      <c r="C158" s="31">
        <v>0.43396200000000107</v>
      </c>
      <c r="D158" s="32">
        <v>21.433962000000001</v>
      </c>
      <c r="E158" s="31">
        <v>0</v>
      </c>
      <c r="F158" s="32" t="e">
        <f>(D158-E158)/E158*100</f>
        <v>#DIV/0!</v>
      </c>
      <c r="G158" s="31">
        <v>13</v>
      </c>
      <c r="H158" s="31">
        <v>11163.059379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7.6525848288068685</v>
      </c>
    </row>
    <row r="159" spans="1:14" ht="14.25" thickBot="1">
      <c r="A159" s="247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47"/>
      <c r="B160" s="14" t="s">
        <v>29</v>
      </c>
      <c r="C160" s="31">
        <v>0.43396200000000107</v>
      </c>
      <c r="D160" s="32">
        <v>21.433962000000001</v>
      </c>
      <c r="E160" s="34">
        <v>0</v>
      </c>
      <c r="F160" s="32"/>
      <c r="G160" s="31">
        <v>13</v>
      </c>
      <c r="H160" s="31">
        <v>11163.059379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47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48"/>
      <c r="B162" s="15" t="s">
        <v>31</v>
      </c>
      <c r="C162" s="16">
        <f t="shared" ref="C162:L162" si="35">C150+C152+C153+C154+C155+C156+C157+C158</f>
        <v>89.822324999999978</v>
      </c>
      <c r="D162" s="16">
        <f t="shared" si="35"/>
        <v>627.74957799999981</v>
      </c>
      <c r="E162" s="16">
        <f t="shared" si="35"/>
        <v>557.08394199999998</v>
      </c>
      <c r="F162" s="16">
        <f t="shared" ref="F162:F168" si="36">(D162-E162)/E162*100</f>
        <v>12.684917060488496</v>
      </c>
      <c r="G162" s="16">
        <f t="shared" si="35"/>
        <v>4945</v>
      </c>
      <c r="H162" s="16">
        <f t="shared" si="35"/>
        <v>886190.599468</v>
      </c>
      <c r="I162" s="16">
        <f t="shared" si="35"/>
        <v>561</v>
      </c>
      <c r="J162" s="16">
        <f t="shared" si="35"/>
        <v>39.128327999999996</v>
      </c>
      <c r="K162" s="16">
        <f t="shared" si="35"/>
        <v>194.19820899999999</v>
      </c>
      <c r="L162" s="16">
        <f t="shared" si="35"/>
        <v>596.96372400000007</v>
      </c>
      <c r="M162" s="16">
        <f t="shared" ref="M162:M164" si="37">(K162-L162)/L162*100</f>
        <v>-67.469010059981471</v>
      </c>
      <c r="N162" s="110">
        <f>D162/D214*100</f>
        <v>2.3472319588772628</v>
      </c>
    </row>
    <row r="163" spans="1:14" ht="15" thickTop="1" thickBot="1">
      <c r="A163" s="249" t="s">
        <v>43</v>
      </c>
      <c r="B163" s="18" t="s">
        <v>19</v>
      </c>
      <c r="C163" s="94">
        <v>0</v>
      </c>
      <c r="D163" s="94">
        <v>65.290000000000006</v>
      </c>
      <c r="E163" s="94">
        <v>67.06</v>
      </c>
      <c r="F163" s="111">
        <f t="shared" si="36"/>
        <v>-2.6394273784670386</v>
      </c>
      <c r="G163" s="95">
        <v>583</v>
      </c>
      <c r="H163" s="95">
        <v>76140.62</v>
      </c>
      <c r="I163" s="95">
        <v>39</v>
      </c>
      <c r="J163" s="95">
        <v>0.49</v>
      </c>
      <c r="K163" s="95">
        <v>13.31</v>
      </c>
      <c r="L163" s="95">
        <v>74.67</v>
      </c>
      <c r="M163" s="34">
        <f t="shared" si="37"/>
        <v>-82.174902906120266</v>
      </c>
      <c r="N163" s="112">
        <f t="shared" ref="N163:N168" si="38">D163/D202*100</f>
        <v>0.46952024781147222</v>
      </c>
    </row>
    <row r="164" spans="1:14" ht="14.25" thickBot="1">
      <c r="A164" s="247"/>
      <c r="B164" s="199" t="s">
        <v>20</v>
      </c>
      <c r="C164" s="95">
        <v>2.85</v>
      </c>
      <c r="D164" s="95">
        <v>13.88</v>
      </c>
      <c r="E164" s="95">
        <v>28.67</v>
      </c>
      <c r="F164" s="32">
        <f t="shared" si="36"/>
        <v>-51.587024764562258</v>
      </c>
      <c r="G164" s="95">
        <v>132</v>
      </c>
      <c r="H164" s="95">
        <v>2640</v>
      </c>
      <c r="I164" s="95">
        <v>16</v>
      </c>
      <c r="J164" s="95">
        <v>0.28000000000000003</v>
      </c>
      <c r="K164" s="95">
        <v>2.52</v>
      </c>
      <c r="L164" s="95">
        <v>37.72</v>
      </c>
      <c r="M164" s="34">
        <f t="shared" si="37"/>
        <v>-93.319194061505826</v>
      </c>
      <c r="N164" s="109">
        <f t="shared" si="38"/>
        <v>0.3182238106357107</v>
      </c>
    </row>
    <row r="165" spans="1:14" ht="14.25" thickBot="1">
      <c r="A165" s="247"/>
      <c r="B165" s="199" t="s">
        <v>21</v>
      </c>
      <c r="C165" s="95">
        <v>0</v>
      </c>
      <c r="D165" s="95">
        <v>0</v>
      </c>
      <c r="E165" s="95">
        <v>0</v>
      </c>
      <c r="F165" s="32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8"/>
        <v>0</v>
      </c>
    </row>
    <row r="166" spans="1:14" ht="14.25" thickBot="1">
      <c r="A166" s="247"/>
      <c r="B166" s="199" t="s">
        <v>22</v>
      </c>
      <c r="C166" s="95">
        <v>0.01</v>
      </c>
      <c r="D166" s="95">
        <v>0.02</v>
      </c>
      <c r="E166" s="95">
        <v>0.05</v>
      </c>
      <c r="F166" s="32">
        <f t="shared" si="36"/>
        <v>-60</v>
      </c>
      <c r="G166" s="95">
        <v>2</v>
      </c>
      <c r="H166" s="95">
        <v>21.4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9">
        <f t="shared" si="38"/>
        <v>4.1661035917280979E-3</v>
      </c>
    </row>
    <row r="167" spans="1:14" ht="14.25" thickBot="1">
      <c r="A167" s="247"/>
      <c r="B167" s="199" t="s">
        <v>23</v>
      </c>
      <c r="C167" s="95">
        <v>0</v>
      </c>
      <c r="D167" s="95">
        <v>0</v>
      </c>
      <c r="E167" s="95">
        <v>0</v>
      </c>
      <c r="F167" s="32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8"/>
        <v>0</v>
      </c>
    </row>
    <row r="168" spans="1:14" ht="14.25" thickBot="1">
      <c r="A168" s="247"/>
      <c r="B168" s="199" t="s">
        <v>24</v>
      </c>
      <c r="C168" s="95">
        <v>3.58</v>
      </c>
      <c r="D168" s="95">
        <v>4.25</v>
      </c>
      <c r="E168" s="95"/>
      <c r="F168" s="32" t="e">
        <f t="shared" si="36"/>
        <v>#DIV/0!</v>
      </c>
      <c r="G168" s="95">
        <v>2</v>
      </c>
      <c r="H168" s="95">
        <v>4510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38"/>
        <v>0.17668735437093061</v>
      </c>
    </row>
    <row r="169" spans="1:14" ht="14.25" thickBot="1">
      <c r="A169" s="247"/>
      <c r="B169" s="199" t="s">
        <v>25</v>
      </c>
      <c r="C169" s="95">
        <v>53.34</v>
      </c>
      <c r="D169" s="95">
        <v>61.41</v>
      </c>
      <c r="E169" s="95">
        <v>13.14</v>
      </c>
      <c r="F169" s="32"/>
      <c r="G169" s="95">
        <v>8</v>
      </c>
      <c r="H169" s="95">
        <v>1158.8</v>
      </c>
      <c r="I169" s="95">
        <v>2</v>
      </c>
      <c r="J169" s="95">
        <v>0</v>
      </c>
      <c r="K169" s="95">
        <v>9.42</v>
      </c>
      <c r="L169" s="95">
        <v>0</v>
      </c>
      <c r="M169" s="34"/>
      <c r="N169" s="109"/>
    </row>
    <row r="170" spans="1:14" ht="14.25" thickBot="1">
      <c r="A170" s="247"/>
      <c r="B170" s="199" t="s">
        <v>26</v>
      </c>
      <c r="C170" s="95">
        <v>2.27</v>
      </c>
      <c r="D170" s="95">
        <v>8.57</v>
      </c>
      <c r="E170" s="95">
        <v>0.24</v>
      </c>
      <c r="F170" s="32">
        <f>(D170-E170)/E170*100</f>
        <v>3470.8333333333335</v>
      </c>
      <c r="G170" s="95">
        <v>613</v>
      </c>
      <c r="H170" s="95">
        <v>37478.61</v>
      </c>
      <c r="I170" s="95">
        <v>2</v>
      </c>
      <c r="J170" s="95">
        <v>0</v>
      </c>
      <c r="K170" s="95">
        <v>5.68</v>
      </c>
      <c r="L170" s="95">
        <v>0</v>
      </c>
      <c r="M170" s="34" t="e">
        <f>(K170-L170)/L170*100</f>
        <v>#DIV/0!</v>
      </c>
      <c r="N170" s="109">
        <f>D170/D209*100</f>
        <v>0.65475669484938637</v>
      </c>
    </row>
    <row r="171" spans="1:14" ht="14.25" thickBot="1">
      <c r="A171" s="247"/>
      <c r="B171" s="199" t="s">
        <v>27</v>
      </c>
      <c r="C171" s="98">
        <v>0</v>
      </c>
      <c r="D171" s="98">
        <v>0</v>
      </c>
      <c r="E171" s="98">
        <v>1.61</v>
      </c>
      <c r="F171" s="32">
        <f>(D171-E171)/E171*100</f>
        <v>-100</v>
      </c>
      <c r="G171" s="98">
        <v>0</v>
      </c>
      <c r="H171" s="98">
        <v>0</v>
      </c>
      <c r="I171" s="98"/>
      <c r="J171" s="98"/>
      <c r="K171" s="98"/>
      <c r="L171" s="98">
        <v>0</v>
      </c>
      <c r="M171" s="31"/>
      <c r="N171" s="109">
        <f>D171/D210*100</f>
        <v>0</v>
      </c>
    </row>
    <row r="172" spans="1:14" ht="14.25" thickBot="1">
      <c r="A172" s="247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47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47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48"/>
      <c r="B175" s="15" t="s">
        <v>31</v>
      </c>
      <c r="C175" s="16">
        <f t="shared" ref="C175:L175" si="39">C163+C165+C166+C167+C168+C169+C170+C171</f>
        <v>59.20000000000001</v>
      </c>
      <c r="D175" s="16">
        <f t="shared" si="39"/>
        <v>139.54</v>
      </c>
      <c r="E175" s="16">
        <f t="shared" si="39"/>
        <v>82.1</v>
      </c>
      <c r="F175" s="16">
        <f>(D175-E175)/E175*100</f>
        <v>69.96345919610232</v>
      </c>
      <c r="G175" s="16">
        <f t="shared" si="39"/>
        <v>1208</v>
      </c>
      <c r="H175" s="16">
        <f t="shared" si="39"/>
        <v>119309.43</v>
      </c>
      <c r="I175" s="16">
        <f t="shared" si="39"/>
        <v>43</v>
      </c>
      <c r="J175" s="16">
        <f t="shared" si="39"/>
        <v>0.49</v>
      </c>
      <c r="K175" s="16">
        <f t="shared" si="39"/>
        <v>28.41</v>
      </c>
      <c r="L175" s="16">
        <f t="shared" si="39"/>
        <v>74.67</v>
      </c>
      <c r="M175" s="16">
        <f t="shared" ref="M175:M178" si="40">(K175-L175)/L175*100</f>
        <v>-61.952591402169553</v>
      </c>
      <c r="N175" s="110">
        <f>D175/D214*100</f>
        <v>0.52175701748019865</v>
      </c>
    </row>
    <row r="176" spans="1:14" ht="15" thickTop="1" thickBot="1">
      <c r="A176" s="247" t="s">
        <v>44</v>
      </c>
      <c r="B176" s="199" t="s">
        <v>19</v>
      </c>
      <c r="C176" s="34">
        <v>2.68</v>
      </c>
      <c r="D176" s="34">
        <v>18.12</v>
      </c>
      <c r="E176" s="34">
        <v>14.08</v>
      </c>
      <c r="F176" s="32">
        <f>(D176-E176)/E176*100</f>
        <v>28.693181818181824</v>
      </c>
      <c r="G176" s="34">
        <v>85</v>
      </c>
      <c r="H176" s="34">
        <v>8249.42</v>
      </c>
      <c r="I176" s="34">
        <v>6</v>
      </c>
      <c r="J176" s="34"/>
      <c r="K176" s="34">
        <v>1.06</v>
      </c>
      <c r="L176" s="34">
        <v>8.44</v>
      </c>
      <c r="M176" s="31">
        <f t="shared" si="40"/>
        <v>-87.440758293838854</v>
      </c>
      <c r="N176" s="109">
        <f>D176/D202*100</f>
        <v>0.13030643115858287</v>
      </c>
    </row>
    <row r="177" spans="1:14" ht="14.25" thickBot="1">
      <c r="A177" s="247"/>
      <c r="B177" s="199" t="s">
        <v>20</v>
      </c>
      <c r="C177" s="34">
        <v>0.56000000000000005</v>
      </c>
      <c r="D177" s="34">
        <v>3.97</v>
      </c>
      <c r="E177" s="34">
        <v>2.83</v>
      </c>
      <c r="F177" s="32">
        <f>(D177-E177)/E177*100</f>
        <v>40.282685512367493</v>
      </c>
      <c r="G177" s="34">
        <v>45</v>
      </c>
      <c r="H177" s="34">
        <v>900</v>
      </c>
      <c r="I177" s="34">
        <v>3</v>
      </c>
      <c r="J177" s="34"/>
      <c r="K177" s="34">
        <v>0.59</v>
      </c>
      <c r="L177" s="34">
        <v>0.32</v>
      </c>
      <c r="M177" s="31">
        <f t="shared" si="40"/>
        <v>84.374999999999986</v>
      </c>
      <c r="N177" s="109">
        <f>D177/D203*100</f>
        <v>9.1019346413816385E-2</v>
      </c>
    </row>
    <row r="178" spans="1:14" ht="14.25" thickBot="1">
      <c r="A178" s="247"/>
      <c r="B178" s="199" t="s">
        <v>21</v>
      </c>
      <c r="C178" s="34">
        <v>1.26</v>
      </c>
      <c r="D178" s="34">
        <v>1.26</v>
      </c>
      <c r="E178" s="34"/>
      <c r="F178" s="32" t="e">
        <f>(D178-E178)/E178*100</f>
        <v>#DIV/0!</v>
      </c>
      <c r="G178" s="34">
        <v>1</v>
      </c>
      <c r="H178" s="34">
        <v>890</v>
      </c>
      <c r="I178" s="34"/>
      <c r="J178" s="34"/>
      <c r="K178" s="34"/>
      <c r="L178" s="34"/>
      <c r="M178" s="31" t="e">
        <f t="shared" si="40"/>
        <v>#DIV/0!</v>
      </c>
      <c r="N178" s="109">
        <f>D178/D204*100</f>
        <v>0.13349920970374987</v>
      </c>
    </row>
    <row r="179" spans="1:14" ht="14.25" thickBot="1">
      <c r="A179" s="247"/>
      <c r="B179" s="199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>D179/D205*100</f>
        <v>0</v>
      </c>
    </row>
    <row r="180" spans="1:14" ht="14.25" thickBot="1">
      <c r="A180" s="247"/>
      <c r="B180" s="199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47"/>
      <c r="B181" s="199" t="s">
        <v>24</v>
      </c>
      <c r="C181" s="34">
        <v>9.68</v>
      </c>
      <c r="D181" s="34">
        <v>204.51</v>
      </c>
      <c r="E181" s="34">
        <v>187.99</v>
      </c>
      <c r="F181" s="32">
        <f>(D181-E181)/E181*100</f>
        <v>8.7877014734826222</v>
      </c>
      <c r="G181" s="34">
        <v>633</v>
      </c>
      <c r="H181" s="34">
        <v>39192.699999999997</v>
      </c>
      <c r="I181" s="34">
        <v>62</v>
      </c>
      <c r="J181" s="34">
        <v>55.23</v>
      </c>
      <c r="K181" s="34">
        <v>98.14</v>
      </c>
      <c r="L181" s="34">
        <v>55.52</v>
      </c>
      <c r="M181" s="31">
        <f>(K181-L181)/L181*100</f>
        <v>76.765129682997113</v>
      </c>
      <c r="N181" s="109">
        <f>D181/D207*100</f>
        <v>8.5021954923291805</v>
      </c>
    </row>
    <row r="182" spans="1:14" ht="14.25" thickBot="1">
      <c r="A182" s="247"/>
      <c r="B182" s="199" t="s">
        <v>25</v>
      </c>
      <c r="C182" s="34">
        <v>1223.4000000000001</v>
      </c>
      <c r="D182" s="34">
        <v>1286.55</v>
      </c>
      <c r="E182" s="34">
        <v>1318.67</v>
      </c>
      <c r="F182" s="32">
        <f>(D182-E182)/E182*100</f>
        <v>-2.435787573843351</v>
      </c>
      <c r="G182" s="34">
        <v>198</v>
      </c>
      <c r="H182" s="34">
        <v>27026.06</v>
      </c>
      <c r="I182" s="34">
        <v>362</v>
      </c>
      <c r="J182" s="34">
        <v>2.37</v>
      </c>
      <c r="K182" s="34">
        <v>74.73</v>
      </c>
      <c r="L182" s="34">
        <v>110.95</v>
      </c>
      <c r="M182" s="31">
        <f>(K182-L182)/L182*100</f>
        <v>-32.645335736818389</v>
      </c>
      <c r="N182" s="109">
        <f>D182/D208*100</f>
        <v>17.451079704852866</v>
      </c>
    </row>
    <row r="183" spans="1:14" ht="14.25" thickBot="1">
      <c r="A183" s="247"/>
      <c r="B183" s="199" t="s">
        <v>26</v>
      </c>
      <c r="C183" s="34"/>
      <c r="D183" s="34">
        <v>3.16</v>
      </c>
      <c r="E183" s="34">
        <v>2.84</v>
      </c>
      <c r="F183" s="32">
        <f>(D183-E183)/E183*100</f>
        <v>11.267605633802827</v>
      </c>
      <c r="G183" s="34">
        <v>8</v>
      </c>
      <c r="H183" s="34">
        <v>3350.02</v>
      </c>
      <c r="I183" s="34"/>
      <c r="J183" s="34"/>
      <c r="K183" s="34"/>
      <c r="L183" s="34"/>
      <c r="M183" s="31"/>
      <c r="N183" s="109">
        <f>D183/D209*100</f>
        <v>0.24142720603547971</v>
      </c>
    </row>
    <row r="184" spans="1:14" ht="14.25" thickBot="1">
      <c r="A184" s="247"/>
      <c r="B184" s="199" t="s">
        <v>27</v>
      </c>
      <c r="C184" s="34"/>
      <c r="D184" s="34"/>
      <c r="E184" s="34">
        <v>0.03</v>
      </c>
      <c r="F184" s="31"/>
      <c r="G184" s="34"/>
      <c r="H184" s="34"/>
      <c r="I184" s="34"/>
      <c r="J184" s="34"/>
      <c r="K184" s="34"/>
      <c r="L184" s="34"/>
      <c r="M184" s="31"/>
      <c r="N184" s="109"/>
    </row>
    <row r="185" spans="1:14" ht="14.25" thickBot="1">
      <c r="A185" s="247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47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47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48"/>
      <c r="B188" s="15" t="s">
        <v>31</v>
      </c>
      <c r="C188" s="16">
        <f t="shared" ref="C188:L188" si="41">C176+C178+C179+C180+C181+C182+C183+C184</f>
        <v>1237.02</v>
      </c>
      <c r="D188" s="16">
        <f t="shared" si="41"/>
        <v>1513.6000000000001</v>
      </c>
      <c r="E188" s="16">
        <f t="shared" si="41"/>
        <v>1523.61</v>
      </c>
      <c r="F188" s="16">
        <f>(D188-E188)/E188*100</f>
        <v>-0.65699227492598267</v>
      </c>
      <c r="G188" s="16">
        <f t="shared" si="41"/>
        <v>925</v>
      </c>
      <c r="H188" s="16">
        <f t="shared" si="41"/>
        <v>78708.2</v>
      </c>
      <c r="I188" s="16">
        <f t="shared" si="41"/>
        <v>430</v>
      </c>
      <c r="J188" s="16">
        <f t="shared" si="41"/>
        <v>57.599999999999994</v>
      </c>
      <c r="K188" s="16">
        <f t="shared" si="41"/>
        <v>173.93</v>
      </c>
      <c r="L188" s="16">
        <f t="shared" si="41"/>
        <v>174.91</v>
      </c>
      <c r="M188" s="16">
        <f>(K188-L188)/L188*100</f>
        <v>-0.56028814819049211</v>
      </c>
      <c r="N188" s="110">
        <f>D188/D214*100</f>
        <v>5.6595343389567789</v>
      </c>
    </row>
    <row r="189" spans="1:14" ht="14.25" thickTop="1">
      <c r="A189" s="243" t="s">
        <v>47</v>
      </c>
      <c r="B189" s="199" t="s">
        <v>19</v>
      </c>
      <c r="C189" s="71">
        <v>14.87</v>
      </c>
      <c r="D189" s="71">
        <v>91.23</v>
      </c>
      <c r="E189" s="71">
        <v>127.13</v>
      </c>
      <c r="F189" s="34">
        <f>(D189-E189)/E189*100</f>
        <v>-28.238810666247144</v>
      </c>
      <c r="G189" s="72">
        <v>727</v>
      </c>
      <c r="H189" s="72">
        <v>88713.74</v>
      </c>
      <c r="I189" s="72">
        <v>94</v>
      </c>
      <c r="J189" s="72">
        <v>1.36</v>
      </c>
      <c r="K189" s="72">
        <v>45.29</v>
      </c>
      <c r="L189" s="72">
        <v>33</v>
      </c>
      <c r="M189" s="34">
        <f>(K189-L189)/L189*100</f>
        <v>37.242424242424235</v>
      </c>
      <c r="N189" s="114">
        <f>D189/D202*100</f>
        <v>0.65606267740604396</v>
      </c>
    </row>
    <row r="190" spans="1:14">
      <c r="A190" s="244"/>
      <c r="B190" s="199" t="s">
        <v>20</v>
      </c>
      <c r="C190" s="72">
        <v>6.13</v>
      </c>
      <c r="D190" s="72">
        <v>21.25</v>
      </c>
      <c r="E190" s="72">
        <v>46.64</v>
      </c>
      <c r="F190" s="31">
        <f>(D190-E190)/E190*100</f>
        <v>-54.438250428816474</v>
      </c>
      <c r="G190" s="72">
        <v>239</v>
      </c>
      <c r="H190" s="72">
        <v>4780</v>
      </c>
      <c r="I190" s="72">
        <v>31</v>
      </c>
      <c r="J190" s="72">
        <v>1.03</v>
      </c>
      <c r="K190" s="72">
        <v>18.5</v>
      </c>
      <c r="L190" s="72">
        <v>6.9</v>
      </c>
      <c r="M190" s="31">
        <f>(K190-L190)/L190*100</f>
        <v>168.1159420289855</v>
      </c>
      <c r="N190" s="114">
        <f>D190/D203*100</f>
        <v>0.48719423458277028</v>
      </c>
    </row>
    <row r="191" spans="1:14">
      <c r="A191" s="244"/>
      <c r="B191" s="199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44"/>
      <c r="B192" s="199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44"/>
      <c r="B193" s="199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44"/>
      <c r="B194" s="199" t="s">
        <v>24</v>
      </c>
      <c r="C194" s="72"/>
      <c r="D194" s="72">
        <v>0.17</v>
      </c>
      <c r="E194" s="72">
        <v>0.18</v>
      </c>
      <c r="F194" s="31">
        <f>(D194-E194)/E194*100</f>
        <v>-5.5555555555555456</v>
      </c>
      <c r="G194" s="72">
        <v>2</v>
      </c>
      <c r="H194" s="72">
        <v>400</v>
      </c>
      <c r="I194" s="72"/>
      <c r="J194" s="72"/>
      <c r="K194" s="72"/>
      <c r="L194" s="72"/>
      <c r="M194" s="31"/>
      <c r="N194" s="114">
        <f>D194/D207*100</f>
        <v>7.0674941748372242E-3</v>
      </c>
    </row>
    <row r="195" spans="1:14">
      <c r="A195" s="244"/>
      <c r="B195" s="199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44"/>
      <c r="B196" s="199" t="s">
        <v>26</v>
      </c>
      <c r="C196" s="72">
        <v>0.01</v>
      </c>
      <c r="D196" s="72">
        <v>7.0000000000000007E-2</v>
      </c>
      <c r="E196" s="72">
        <v>0.62</v>
      </c>
      <c r="F196" s="31">
        <f>(D196-E196)/E196*100</f>
        <v>-88.709677419354847</v>
      </c>
      <c r="G196" s="72">
        <v>8</v>
      </c>
      <c r="H196" s="72">
        <v>110.84</v>
      </c>
      <c r="I196" s="72"/>
      <c r="J196" s="72"/>
      <c r="K196" s="72"/>
      <c r="L196" s="72"/>
      <c r="M196" s="31"/>
      <c r="N196" s="114">
        <f>D196/D209*100</f>
        <v>5.3480710197732848E-3</v>
      </c>
    </row>
    <row r="197" spans="1:14">
      <c r="A197" s="244"/>
      <c r="B197" s="199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44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44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44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45"/>
      <c r="B201" s="15" t="s">
        <v>31</v>
      </c>
      <c r="C201" s="16">
        <f t="shared" ref="C201:L201" si="42">C189+C191+C192+C193+C194+C195+C196+C197</f>
        <v>14.879999999999999</v>
      </c>
      <c r="D201" s="16">
        <f t="shared" si="42"/>
        <v>91.47</v>
      </c>
      <c r="E201" s="16">
        <f t="shared" si="42"/>
        <v>127.93</v>
      </c>
      <c r="F201" s="16">
        <f t="shared" ref="F201:F214" si="43">(D201-E201)/E201*100</f>
        <v>-28.49996091612601</v>
      </c>
      <c r="G201" s="16">
        <f t="shared" si="42"/>
        <v>737</v>
      </c>
      <c r="H201" s="16">
        <f t="shared" si="42"/>
        <v>89224.58</v>
      </c>
      <c r="I201" s="16">
        <f t="shared" si="42"/>
        <v>94</v>
      </c>
      <c r="J201" s="16">
        <f t="shared" si="42"/>
        <v>1.36</v>
      </c>
      <c r="K201" s="16">
        <f t="shared" si="42"/>
        <v>45.29</v>
      </c>
      <c r="L201" s="16">
        <f t="shared" si="42"/>
        <v>33</v>
      </c>
      <c r="M201" s="16">
        <f>(K201-L201)/L201*100</f>
        <v>37.242424242424235</v>
      </c>
      <c r="N201" s="110">
        <f>D201/D214*100</f>
        <v>0.34201744581420218</v>
      </c>
    </row>
    <row r="202" spans="1:14" ht="15" thickTop="1" thickBot="1">
      <c r="A202" s="263" t="s">
        <v>49</v>
      </c>
      <c r="B202" s="199" t="s">
        <v>19</v>
      </c>
      <c r="C202" s="32">
        <f>C7+C20+C33+C46+C59+C72+C85+C98+C111+C124+C137+C150+C163+C176+C189</f>
        <v>2463.398025</v>
      </c>
      <c r="D202" s="32">
        <f>D7+D20+D33+D46+D59+D72+D85+D98+D111+D124+D137+D150+D163+D176+D189</f>
        <v>13905.683579</v>
      </c>
      <c r="E202" s="32">
        <f>E7+E20+E33+E46+E59+E72+E85+E98+E111+E124+E137+E150+E163+E176+E189</f>
        <v>13045.873585999996</v>
      </c>
      <c r="F202" s="32">
        <f t="shared" si="43"/>
        <v>6.5906662925409449</v>
      </c>
      <c r="G202" s="32">
        <f t="shared" ref="G202:L213" si="44">G7+G20+G33+G46+G59+G72+G85+G98+G111+G124+G137+G150+G163+G176+G189</f>
        <v>98135</v>
      </c>
      <c r="H202" s="32">
        <f t="shared" si="44"/>
        <v>11571924.074560342</v>
      </c>
      <c r="I202" s="32">
        <f t="shared" si="44"/>
        <v>11550</v>
      </c>
      <c r="J202" s="32">
        <f t="shared" si="44"/>
        <v>1280.1963150000004</v>
      </c>
      <c r="K202" s="32">
        <f t="shared" si="44"/>
        <v>9538.7820540000012</v>
      </c>
      <c r="L202" s="32">
        <f t="shared" si="44"/>
        <v>6640.1143709999988</v>
      </c>
      <c r="M202" s="32">
        <f t="shared" ref="M202:M214" si="45">(K202-L202)/L202*100</f>
        <v>43.6538818617286</v>
      </c>
      <c r="N202" s="113">
        <f>D202/D214*100</f>
        <v>51.995040778288768</v>
      </c>
    </row>
    <row r="203" spans="1:14" ht="14.25" thickBot="1">
      <c r="A203" s="247"/>
      <c r="B203" s="199" t="s">
        <v>20</v>
      </c>
      <c r="C203" s="32">
        <f t="shared" ref="C203:E213" si="46">C8+C21+C34+C47+C60+C73+C86+C99+C112+C125+C138+C151+C164+C177+C190</f>
        <v>770.45204799999988</v>
      </c>
      <c r="D203" s="32">
        <f t="shared" si="46"/>
        <v>4361.7100719999999</v>
      </c>
      <c r="E203" s="32">
        <f t="shared" si="46"/>
        <v>4298.5762020000002</v>
      </c>
      <c r="F203" s="31">
        <f t="shared" si="43"/>
        <v>1.4687158499278283</v>
      </c>
      <c r="G203" s="32">
        <f>G8+G21+G34+G47+G60+G73+G86+G99+G112+G125+G138+G151+G164+G177+G190</f>
        <v>50736</v>
      </c>
      <c r="H203" s="32">
        <f>H8+H21+H34+H47+H60+H73+H86+H99+H112+H125+H138+H151+H164+H177+H190</f>
        <v>945126.924</v>
      </c>
      <c r="I203" s="32">
        <f t="shared" si="44"/>
        <v>6115</v>
      </c>
      <c r="J203" s="32">
        <f t="shared" si="44"/>
        <v>620.014994</v>
      </c>
      <c r="K203" s="32">
        <f t="shared" si="44"/>
        <v>3811.2063269999999</v>
      </c>
      <c r="L203" s="32">
        <f t="shared" si="44"/>
        <v>2160.5019649999999</v>
      </c>
      <c r="M203" s="31">
        <f t="shared" si="45"/>
        <v>76.40374268301116</v>
      </c>
      <c r="N203" s="109">
        <f>D203/D214*100</f>
        <v>16.308964012326665</v>
      </c>
    </row>
    <row r="204" spans="1:14" ht="14.25" thickBot="1">
      <c r="A204" s="247"/>
      <c r="B204" s="199" t="s">
        <v>21</v>
      </c>
      <c r="C204" s="32">
        <f t="shared" si="46"/>
        <v>182.25826499999999</v>
      </c>
      <c r="D204" s="32">
        <f t="shared" si="46"/>
        <v>943.82581200000004</v>
      </c>
      <c r="E204" s="32">
        <f t="shared" si="46"/>
        <v>785.87988199999995</v>
      </c>
      <c r="F204" s="31">
        <f t="shared" si="43"/>
        <v>20.097973445768915</v>
      </c>
      <c r="G204" s="32">
        <f t="shared" ref="G204:H213" si="47">G9+G22+G35+G48+G61+G74+G87+G100+G113+G126+G139+G152+G165+G178+G191</f>
        <v>1841</v>
      </c>
      <c r="H204" s="32">
        <f>H9+H22+H35+H48+H61+H74+H87+H100+H113+H126+H139+H152+H165+H178+H191</f>
        <v>1072100.0308148838</v>
      </c>
      <c r="I204" s="32">
        <f t="shared" si="44"/>
        <v>92</v>
      </c>
      <c r="J204" s="32">
        <f t="shared" si="44"/>
        <v>38.822633000000003</v>
      </c>
      <c r="K204" s="32">
        <f t="shared" si="44"/>
        <v>203.27874700000001</v>
      </c>
      <c r="L204" s="32">
        <f t="shared" si="44"/>
        <v>640.36290800000006</v>
      </c>
      <c r="M204" s="31">
        <f t="shared" si="45"/>
        <v>-68.255696190323377</v>
      </c>
      <c r="N204" s="109">
        <f>D204/D214*100</f>
        <v>3.5290794086996327</v>
      </c>
    </row>
    <row r="205" spans="1:14" ht="14.25" thickBot="1">
      <c r="A205" s="247"/>
      <c r="B205" s="199" t="s">
        <v>22</v>
      </c>
      <c r="C205" s="32">
        <f t="shared" si="46"/>
        <v>59.668163</v>
      </c>
      <c r="D205" s="32">
        <f t="shared" si="46"/>
        <v>480.06487499999992</v>
      </c>
      <c r="E205" s="32">
        <f t="shared" si="46"/>
        <v>200.93566700000002</v>
      </c>
      <c r="F205" s="31">
        <f t="shared" si="43"/>
        <v>138.91471442946954</v>
      </c>
      <c r="G205" s="32">
        <f t="shared" si="47"/>
        <v>32543</v>
      </c>
      <c r="H205" s="32">
        <f t="shared" si="47"/>
        <v>309464.18418000004</v>
      </c>
      <c r="I205" s="32">
        <f t="shared" si="44"/>
        <v>271</v>
      </c>
      <c r="J205" s="32">
        <f t="shared" si="44"/>
        <v>3.5637999999999996</v>
      </c>
      <c r="K205" s="32">
        <f t="shared" si="44"/>
        <v>48.363093999999997</v>
      </c>
      <c r="L205" s="32">
        <f t="shared" si="44"/>
        <v>57.4773</v>
      </c>
      <c r="M205" s="31">
        <f t="shared" si="45"/>
        <v>-15.857053132280052</v>
      </c>
      <c r="N205" s="109">
        <f>D205/D214*100</f>
        <v>1.7950209071019376</v>
      </c>
    </row>
    <row r="206" spans="1:14" ht="14.25" thickBot="1">
      <c r="A206" s="247"/>
      <c r="B206" s="199" t="s">
        <v>23</v>
      </c>
      <c r="C206" s="32">
        <f t="shared" si="46"/>
        <v>6.1518867000000004</v>
      </c>
      <c r="D206" s="32">
        <f t="shared" si="46"/>
        <v>48.002580080000001</v>
      </c>
      <c r="E206" s="32">
        <f t="shared" si="46"/>
        <v>56.685415090000006</v>
      </c>
      <c r="F206" s="31">
        <f t="shared" si="43"/>
        <v>-15.317582126220969</v>
      </c>
      <c r="G206" s="32">
        <f t="shared" si="47"/>
        <v>1181</v>
      </c>
      <c r="H206" s="32">
        <f t="shared" si="47"/>
        <v>199589.19607723999</v>
      </c>
      <c r="I206" s="32">
        <f t="shared" si="44"/>
        <v>8</v>
      </c>
      <c r="J206" s="32">
        <f t="shared" si="44"/>
        <v>1</v>
      </c>
      <c r="K206" s="32">
        <f t="shared" si="44"/>
        <v>14.571355000000001</v>
      </c>
      <c r="L206" s="32">
        <f t="shared" si="44"/>
        <v>47.11</v>
      </c>
      <c r="M206" s="31">
        <f t="shared" si="45"/>
        <v>-69.06950753555509</v>
      </c>
      <c r="N206" s="109">
        <f>D206/D214*100</f>
        <v>0.17948748039196791</v>
      </c>
    </row>
    <row r="207" spans="1:14" ht="14.25" thickBot="1">
      <c r="A207" s="247"/>
      <c r="B207" s="199" t="s">
        <v>24</v>
      </c>
      <c r="C207" s="32">
        <f t="shared" si="46"/>
        <v>224.50174600000017</v>
      </c>
      <c r="D207" s="32">
        <f t="shared" si="46"/>
        <v>2405.3787070000008</v>
      </c>
      <c r="E207" s="32">
        <f t="shared" si="46"/>
        <v>1843.8021599999997</v>
      </c>
      <c r="F207" s="31">
        <f t="shared" si="43"/>
        <v>30.457527341219791</v>
      </c>
      <c r="G207" s="32">
        <f t="shared" si="47"/>
        <v>4813</v>
      </c>
      <c r="H207" s="32">
        <f t="shared" si="47"/>
        <v>1707768.7245662021</v>
      </c>
      <c r="I207" s="32">
        <f t="shared" si="44"/>
        <v>354</v>
      </c>
      <c r="J207" s="32">
        <f t="shared" si="44"/>
        <v>300.75659299999995</v>
      </c>
      <c r="K207" s="32">
        <f t="shared" si="44"/>
        <v>775.63527299999998</v>
      </c>
      <c r="L207" s="32">
        <f t="shared" si="44"/>
        <v>1400.5509749999999</v>
      </c>
      <c r="M207" s="31">
        <f t="shared" si="45"/>
        <v>-44.619275781804369</v>
      </c>
      <c r="N207" s="109">
        <f>D207/D214*100</f>
        <v>8.9940032970811039</v>
      </c>
    </row>
    <row r="208" spans="1:14" ht="14.25" thickBot="1">
      <c r="A208" s="247"/>
      <c r="B208" s="199" t="s">
        <v>25</v>
      </c>
      <c r="C208" s="32">
        <f t="shared" si="46"/>
        <v>4776.5366540000005</v>
      </c>
      <c r="D208" s="32">
        <f t="shared" si="46"/>
        <v>7372.3232130000006</v>
      </c>
      <c r="E208" s="32">
        <f t="shared" si="46"/>
        <v>6502.4835190000003</v>
      </c>
      <c r="F208" s="31">
        <f t="shared" si="43"/>
        <v>13.377038041824527</v>
      </c>
      <c r="G208" s="32">
        <f t="shared" si="47"/>
        <v>2384</v>
      </c>
      <c r="H208" s="32">
        <f t="shared" si="47"/>
        <v>103653.643926266</v>
      </c>
      <c r="I208" s="32">
        <f t="shared" si="44"/>
        <v>1368</v>
      </c>
      <c r="J208" s="32">
        <f t="shared" si="44"/>
        <v>640.23976600000003</v>
      </c>
      <c r="K208" s="32">
        <f t="shared" si="44"/>
        <v>2910.124229</v>
      </c>
      <c r="L208" s="32">
        <f t="shared" si="44"/>
        <v>1567.3468</v>
      </c>
      <c r="M208" s="31">
        <f t="shared" si="45"/>
        <v>85.672005008719182</v>
      </c>
      <c r="N208" s="109">
        <f>D208/D214*100</f>
        <v>27.566012408735247</v>
      </c>
    </row>
    <row r="209" spans="1:14" ht="14.25" thickBot="1">
      <c r="A209" s="247"/>
      <c r="B209" s="199" t="s">
        <v>26</v>
      </c>
      <c r="C209" s="32">
        <f t="shared" si="46"/>
        <v>191.30087800000004</v>
      </c>
      <c r="D209" s="32">
        <f t="shared" si="46"/>
        <v>1308.8831419999999</v>
      </c>
      <c r="E209" s="32">
        <f t="shared" si="46"/>
        <v>1469.1107439999998</v>
      </c>
      <c r="F209" s="31">
        <f t="shared" si="43"/>
        <v>-10.906434566242607</v>
      </c>
      <c r="G209" s="32">
        <f t="shared" si="47"/>
        <v>79948</v>
      </c>
      <c r="H209" s="32">
        <f t="shared" si="47"/>
        <v>15203798.478491955</v>
      </c>
      <c r="I209" s="32">
        <f t="shared" si="44"/>
        <v>1440</v>
      </c>
      <c r="J209" s="32">
        <f t="shared" si="44"/>
        <v>368.451638</v>
      </c>
      <c r="K209" s="32">
        <f t="shared" si="44"/>
        <v>735.99103799999989</v>
      </c>
      <c r="L209" s="32">
        <f t="shared" si="44"/>
        <v>321.63842699999998</v>
      </c>
      <c r="M209" s="31">
        <f t="shared" si="45"/>
        <v>128.82559303151919</v>
      </c>
      <c r="N209" s="109">
        <f>D209/D214*100</f>
        <v>4.8940731288521668</v>
      </c>
    </row>
    <row r="210" spans="1:14" ht="14.25" thickBot="1">
      <c r="A210" s="247"/>
      <c r="B210" s="199" t="s">
        <v>27</v>
      </c>
      <c r="C210" s="32">
        <f t="shared" si="46"/>
        <v>75.186092000000031</v>
      </c>
      <c r="D210" s="32">
        <f t="shared" si="46"/>
        <v>280.087872</v>
      </c>
      <c r="E210" s="32">
        <f t="shared" si="46"/>
        <v>234.28710700000002</v>
      </c>
      <c r="F210" s="31">
        <f t="shared" si="43"/>
        <v>19.548990802980885</v>
      </c>
      <c r="G210" s="32">
        <f t="shared" si="47"/>
        <v>147</v>
      </c>
      <c r="H210" s="32">
        <f t="shared" si="47"/>
        <v>81981.988142005299</v>
      </c>
      <c r="I210" s="32">
        <f t="shared" si="44"/>
        <v>1</v>
      </c>
      <c r="J210" s="32">
        <f t="shared" si="44"/>
        <v>0.15</v>
      </c>
      <c r="K210" s="32">
        <f t="shared" si="44"/>
        <v>0.15</v>
      </c>
      <c r="L210" s="32">
        <f t="shared" si="44"/>
        <v>77.7</v>
      </c>
      <c r="M210" s="31">
        <f t="shared" si="45"/>
        <v>-99.806949806949802</v>
      </c>
      <c r="N210" s="109">
        <f>D210/D214*100</f>
        <v>1.0472825908491876</v>
      </c>
    </row>
    <row r="211" spans="1:14" ht="14.25" thickBot="1">
      <c r="A211" s="247"/>
      <c r="B211" s="14" t="s">
        <v>28</v>
      </c>
      <c r="C211" s="32">
        <f t="shared" si="46"/>
        <v>45.671250999999998</v>
      </c>
      <c r="D211" s="32">
        <f t="shared" si="46"/>
        <v>166.06192799999999</v>
      </c>
      <c r="E211" s="32">
        <f t="shared" si="46"/>
        <v>112.8</v>
      </c>
      <c r="F211" s="31">
        <f t="shared" si="43"/>
        <v>47.218021276595742</v>
      </c>
      <c r="G211" s="32">
        <f t="shared" si="47"/>
        <v>50</v>
      </c>
      <c r="H211" s="32">
        <f t="shared" si="47"/>
        <v>35507.379999999997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9">
        <f>D211/D214*100</f>
        <v>0.62092572932701373</v>
      </c>
    </row>
    <row r="212" spans="1:14" ht="14.25" thickBot="1">
      <c r="A212" s="247"/>
      <c r="B212" s="14" t="s">
        <v>29</v>
      </c>
      <c r="C212" s="32">
        <f t="shared" si="46"/>
        <v>7.4341510000000017</v>
      </c>
      <c r="D212" s="32">
        <f t="shared" si="46"/>
        <v>69.035650000000004</v>
      </c>
      <c r="E212" s="32">
        <f t="shared" si="46"/>
        <v>9.235735</v>
      </c>
      <c r="F212" s="31">
        <f t="shared" si="43"/>
        <v>647.4840930364503</v>
      </c>
      <c r="G212" s="32">
        <f t="shared" si="47"/>
        <v>42</v>
      </c>
      <c r="H212" s="32">
        <f t="shared" si="47"/>
        <v>21844.667911541001</v>
      </c>
      <c r="I212" s="32">
        <f t="shared" si="44"/>
        <v>1</v>
      </c>
      <c r="J212" s="32">
        <f t="shared" si="44"/>
        <v>0.15</v>
      </c>
      <c r="K212" s="32">
        <f t="shared" si="44"/>
        <v>0.15</v>
      </c>
      <c r="L212" s="32">
        <f t="shared" si="44"/>
        <v>2.7</v>
      </c>
      <c r="M212" s="31">
        <f t="shared" si="45"/>
        <v>-94.444444444444457</v>
      </c>
      <c r="N212" s="109">
        <f>D212/D214*100</f>
        <v>0.25813268484883822</v>
      </c>
    </row>
    <row r="213" spans="1:14" ht="14.25" thickBot="1">
      <c r="A213" s="247"/>
      <c r="B213" s="14" t="s">
        <v>30</v>
      </c>
      <c r="C213" s="32">
        <f t="shared" si="46"/>
        <v>22.090339</v>
      </c>
      <c r="D213" s="32">
        <f t="shared" si="46"/>
        <v>44.927796000000001</v>
      </c>
      <c r="E213" s="32">
        <f t="shared" si="46"/>
        <v>110.583202</v>
      </c>
      <c r="F213" s="31">
        <f t="shared" si="43"/>
        <v>-59.371952351316438</v>
      </c>
      <c r="G213" s="32">
        <f t="shared" si="47"/>
        <v>71</v>
      </c>
      <c r="H213" s="32">
        <f t="shared" si="47"/>
        <v>24891.180722615198</v>
      </c>
      <c r="I213" s="32">
        <f t="shared" si="44"/>
        <v>0</v>
      </c>
      <c r="J213" s="32">
        <f t="shared" si="44"/>
        <v>0</v>
      </c>
      <c r="K213" s="32">
        <f t="shared" si="44"/>
        <v>0</v>
      </c>
      <c r="L213" s="32">
        <f t="shared" si="44"/>
        <v>75</v>
      </c>
      <c r="M213" s="31">
        <f t="shared" si="45"/>
        <v>-100</v>
      </c>
      <c r="N213" s="109">
        <f>D213/D214*100</f>
        <v>0.16799048905631936</v>
      </c>
    </row>
    <row r="214" spans="1:14" ht="14.25" thickBot="1">
      <c r="A214" s="267"/>
      <c r="B214" s="35" t="s">
        <v>31</v>
      </c>
      <c r="C214" s="36">
        <f t="shared" ref="C214:L214" si="48">C202+C204+C205+C206+C207+C208+C209+C210</f>
        <v>7979.0017097</v>
      </c>
      <c r="D214" s="36">
        <f t="shared" si="48"/>
        <v>26744.249780079997</v>
      </c>
      <c r="E214" s="36">
        <f>E202+E204+E205+E206+E207+E208+E209+E210</f>
        <v>24139.058080089995</v>
      </c>
      <c r="F214" s="36">
        <f t="shared" si="43"/>
        <v>10.792433123721494</v>
      </c>
      <c r="G214" s="36">
        <f t="shared" si="48"/>
        <v>220992</v>
      </c>
      <c r="H214" s="36">
        <f t="shared" si="48"/>
        <v>30250280.320758898</v>
      </c>
      <c r="I214" s="36">
        <f t="shared" si="48"/>
        <v>15084</v>
      </c>
      <c r="J214" s="36">
        <f t="shared" si="48"/>
        <v>2633.1807450000006</v>
      </c>
      <c r="K214" s="36">
        <f t="shared" si="48"/>
        <v>14226.89579</v>
      </c>
      <c r="L214" s="36">
        <f t="shared" si="48"/>
        <v>10752.300780999998</v>
      </c>
      <c r="M214" s="36">
        <f t="shared" si="45"/>
        <v>32.314897804382795</v>
      </c>
      <c r="N214" s="115">
        <f>D214/D214*100</f>
        <v>100</v>
      </c>
    </row>
    <row r="219" spans="1:14">
      <c r="A219" s="212" t="s">
        <v>127</v>
      </c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</row>
    <row r="220" spans="1:14">
      <c r="A220" s="212"/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</row>
    <row r="221" spans="1:14" ht="14.25" thickBot="1">
      <c r="A221" s="246" t="str">
        <f>A3</f>
        <v>财字3号表                                             （2023年6月）                                           单位：万元</v>
      </c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</row>
    <row r="222" spans="1:14" ht="14.25" thickBot="1">
      <c r="A222" s="268" t="s">
        <v>2</v>
      </c>
      <c r="B222" s="37" t="s">
        <v>3</v>
      </c>
      <c r="C222" s="251" t="s">
        <v>4</v>
      </c>
      <c r="D222" s="251"/>
      <c r="E222" s="251"/>
      <c r="F222" s="252"/>
      <c r="G222" s="214" t="s">
        <v>5</v>
      </c>
      <c r="H222" s="252"/>
      <c r="I222" s="214" t="s">
        <v>6</v>
      </c>
      <c r="J222" s="253"/>
      <c r="K222" s="253"/>
      <c r="L222" s="253"/>
      <c r="M222" s="253"/>
      <c r="N222" s="272" t="s">
        <v>7</v>
      </c>
    </row>
    <row r="223" spans="1:14" ht="14.25" thickBot="1">
      <c r="A223" s="268"/>
      <c r="B223" s="24" t="s">
        <v>8</v>
      </c>
      <c r="C223" s="257" t="s">
        <v>9</v>
      </c>
      <c r="D223" s="257" t="s">
        <v>10</v>
      </c>
      <c r="E223" s="257" t="s">
        <v>11</v>
      </c>
      <c r="F223" s="199" t="s">
        <v>12</v>
      </c>
      <c r="G223" s="257" t="s">
        <v>13</v>
      </c>
      <c r="H223" s="215" t="s">
        <v>14</v>
      </c>
      <c r="I223" s="199" t="s">
        <v>13</v>
      </c>
      <c r="J223" s="254" t="s">
        <v>15</v>
      </c>
      <c r="K223" s="255"/>
      <c r="L223" s="256"/>
      <c r="M223" s="97" t="s">
        <v>12</v>
      </c>
      <c r="N223" s="273"/>
    </row>
    <row r="224" spans="1:14" ht="14.25" thickBot="1">
      <c r="A224" s="268"/>
      <c r="B224" s="38" t="s">
        <v>16</v>
      </c>
      <c r="C224" s="258"/>
      <c r="D224" s="258"/>
      <c r="E224" s="258"/>
      <c r="F224" s="202" t="s">
        <v>17</v>
      </c>
      <c r="G224" s="259"/>
      <c r="H224" s="215"/>
      <c r="I224" s="24" t="s">
        <v>18</v>
      </c>
      <c r="J224" s="200" t="s">
        <v>9</v>
      </c>
      <c r="K224" s="25" t="s">
        <v>10</v>
      </c>
      <c r="L224" s="200" t="s">
        <v>11</v>
      </c>
      <c r="M224" s="199" t="s">
        <v>17</v>
      </c>
      <c r="N224" s="116" t="s">
        <v>17</v>
      </c>
    </row>
    <row r="225" spans="1:14" ht="14.25" thickBot="1">
      <c r="A225" s="247"/>
      <c r="B225" s="199" t="s">
        <v>19</v>
      </c>
      <c r="C225" s="71">
        <v>515.96529999999984</v>
      </c>
      <c r="D225" s="71">
        <v>2595.3938029999999</v>
      </c>
      <c r="E225" s="71">
        <v>2225.0500000000002</v>
      </c>
      <c r="F225" s="31">
        <f t="shared" ref="F225:F232" si="49">(D225-E225)/E225*100</f>
        <v>16.644291274353375</v>
      </c>
      <c r="G225" s="75">
        <v>17155</v>
      </c>
      <c r="H225" s="75">
        <v>1796123.75</v>
      </c>
      <c r="I225" s="75">
        <v>1638</v>
      </c>
      <c r="J225" s="72">
        <v>207.70678200000009</v>
      </c>
      <c r="K225" s="72">
        <v>1130.4391370000001</v>
      </c>
      <c r="L225" s="72">
        <v>645.05999999999995</v>
      </c>
      <c r="M225" s="31">
        <f t="shared" ref="M225:M232" si="50">(K225-L225)/L225*100</f>
        <v>75.245579791027211</v>
      </c>
      <c r="N225" s="109">
        <f t="shared" ref="N225:N233" si="51">D225/D394*100</f>
        <v>33.956830632569144</v>
      </c>
    </row>
    <row r="226" spans="1:14" ht="14.25" thickBot="1">
      <c r="A226" s="247"/>
      <c r="B226" s="199" t="s">
        <v>20</v>
      </c>
      <c r="C226" s="71">
        <v>153.385493</v>
      </c>
      <c r="D226" s="71">
        <v>813.78615300000001</v>
      </c>
      <c r="E226" s="71">
        <v>743.47</v>
      </c>
      <c r="F226" s="31">
        <f t="shared" si="49"/>
        <v>9.4578332683228634</v>
      </c>
      <c r="G226" s="75">
        <v>10142</v>
      </c>
      <c r="H226" s="75">
        <v>202840</v>
      </c>
      <c r="I226" s="75">
        <v>992</v>
      </c>
      <c r="J226" s="72">
        <v>62.651792999999998</v>
      </c>
      <c r="K226" s="72">
        <v>497.30885999999998</v>
      </c>
      <c r="L226" s="72">
        <v>294.64999999999998</v>
      </c>
      <c r="M226" s="31">
        <f t="shared" si="50"/>
        <v>68.779521466146292</v>
      </c>
      <c r="N226" s="109">
        <f t="shared" si="51"/>
        <v>34.653021923080182</v>
      </c>
    </row>
    <row r="227" spans="1:14" ht="14.25" thickBot="1">
      <c r="A227" s="247"/>
      <c r="B227" s="199" t="s">
        <v>21</v>
      </c>
      <c r="C227" s="71">
        <v>18.090584999999976</v>
      </c>
      <c r="D227" s="71">
        <v>167.69942599999999</v>
      </c>
      <c r="E227" s="71">
        <v>156.99</v>
      </c>
      <c r="F227" s="31">
        <f t="shared" si="49"/>
        <v>6.8217249506337838</v>
      </c>
      <c r="G227" s="75">
        <v>105</v>
      </c>
      <c r="H227" s="75">
        <v>124632.94</v>
      </c>
      <c r="I227" s="75">
        <v>20</v>
      </c>
      <c r="J227" s="72">
        <v>0.69999999999999929</v>
      </c>
      <c r="K227" s="72">
        <v>25.236180000000001</v>
      </c>
      <c r="L227" s="72">
        <v>25.15</v>
      </c>
      <c r="M227" s="31">
        <f t="shared" si="50"/>
        <v>0.34266401590458195</v>
      </c>
      <c r="N227" s="109">
        <f t="shared" si="51"/>
        <v>57.652627654871338</v>
      </c>
    </row>
    <row r="228" spans="1:14" ht="14.25" thickBot="1">
      <c r="A228" s="247"/>
      <c r="B228" s="199" t="s">
        <v>22</v>
      </c>
      <c r="C228" s="71">
        <v>71.521798999999987</v>
      </c>
      <c r="D228" s="71">
        <v>170.29440399999999</v>
      </c>
      <c r="E228" s="71">
        <v>102.11</v>
      </c>
      <c r="F228" s="31">
        <f t="shared" si="49"/>
        <v>66.775442170208592</v>
      </c>
      <c r="G228" s="75">
        <v>10526</v>
      </c>
      <c r="H228" s="75">
        <v>193389.98</v>
      </c>
      <c r="I228" s="75">
        <v>49</v>
      </c>
      <c r="J228" s="72">
        <v>3.033199999999999</v>
      </c>
      <c r="K228" s="72">
        <v>14.0124</v>
      </c>
      <c r="L228" s="72">
        <v>8.57</v>
      </c>
      <c r="M228" s="31">
        <f t="shared" si="50"/>
        <v>63.505250875145848</v>
      </c>
      <c r="N228" s="109">
        <f t="shared" si="51"/>
        <v>59.568151410412582</v>
      </c>
    </row>
    <row r="229" spans="1:14" ht="14.25" thickBot="1">
      <c r="A229" s="247"/>
      <c r="B229" s="199" t="s">
        <v>23</v>
      </c>
      <c r="C229" s="71">
        <v>2.0264200000000017</v>
      </c>
      <c r="D229" s="71">
        <v>36.420318000000002</v>
      </c>
      <c r="E229" s="71">
        <v>31.36</v>
      </c>
      <c r="F229" s="31">
        <f t="shared" si="49"/>
        <v>16.136218112244904</v>
      </c>
      <c r="G229" s="75">
        <v>125</v>
      </c>
      <c r="H229" s="75">
        <v>72379.94</v>
      </c>
      <c r="I229" s="75">
        <v>1</v>
      </c>
      <c r="J229" s="72"/>
      <c r="K229" s="72"/>
      <c r="L229" s="72">
        <v>0</v>
      </c>
      <c r="M229" s="31" t="e">
        <f t="shared" si="50"/>
        <v>#DIV/0!</v>
      </c>
      <c r="N229" s="109">
        <f t="shared" si="51"/>
        <v>72.356124916335233</v>
      </c>
    </row>
    <row r="230" spans="1:14" ht="14.25" thickBot="1">
      <c r="A230" s="247"/>
      <c r="B230" s="199" t="s">
        <v>24</v>
      </c>
      <c r="C230" s="71">
        <v>117.00088299999999</v>
      </c>
      <c r="D230" s="71">
        <v>425.47958699999998</v>
      </c>
      <c r="E230" s="71">
        <v>260.72000000000003</v>
      </c>
      <c r="F230" s="31">
        <f t="shared" si="49"/>
        <v>63.194072951825689</v>
      </c>
      <c r="G230" s="75">
        <v>461</v>
      </c>
      <c r="H230" s="75">
        <v>1005094.66</v>
      </c>
      <c r="I230" s="75">
        <v>90</v>
      </c>
      <c r="J230" s="72">
        <v>34.991092000000037</v>
      </c>
      <c r="K230" s="72">
        <v>278.10166400000003</v>
      </c>
      <c r="L230" s="72">
        <v>54.17</v>
      </c>
      <c r="M230" s="31">
        <f t="shared" si="50"/>
        <v>413.38686357762595</v>
      </c>
      <c r="N230" s="109">
        <f t="shared" si="51"/>
        <v>51.512316572888103</v>
      </c>
    </row>
    <row r="231" spans="1:14" ht="14.25" thickBot="1">
      <c r="A231" s="247"/>
      <c r="B231" s="199" t="s">
        <v>25</v>
      </c>
      <c r="C231" s="71">
        <v>1640.8775890000002</v>
      </c>
      <c r="D231" s="71">
        <v>2552.2654210000001</v>
      </c>
      <c r="E231" s="71">
        <v>1885.59</v>
      </c>
      <c r="F231" s="31">
        <f t="shared" si="49"/>
        <v>35.356329902046582</v>
      </c>
      <c r="G231" s="75">
        <v>723</v>
      </c>
      <c r="H231" s="75">
        <v>127315.42</v>
      </c>
      <c r="I231" s="75">
        <v>1326</v>
      </c>
      <c r="J231" s="72">
        <v>26.992500000000064</v>
      </c>
      <c r="K231" s="72">
        <v>628.92464900000004</v>
      </c>
      <c r="L231" s="72">
        <v>347.29</v>
      </c>
      <c r="M231" s="31">
        <f t="shared" si="50"/>
        <v>81.094949177920469</v>
      </c>
      <c r="N231" s="109">
        <f t="shared" si="51"/>
        <v>42.25897743025606</v>
      </c>
    </row>
    <row r="232" spans="1:14" ht="14.25" thickBot="1">
      <c r="A232" s="247"/>
      <c r="B232" s="199" t="s">
        <v>26</v>
      </c>
      <c r="C232" s="71">
        <v>35.212578000000008</v>
      </c>
      <c r="D232" s="71">
        <v>341.602192</v>
      </c>
      <c r="E232" s="71">
        <v>313.95</v>
      </c>
      <c r="F232" s="31">
        <f t="shared" si="49"/>
        <v>8.8078330944417935</v>
      </c>
      <c r="G232" s="75">
        <v>17844</v>
      </c>
      <c r="H232" s="75">
        <v>1936591.54</v>
      </c>
      <c r="I232" s="75">
        <v>522</v>
      </c>
      <c r="J232" s="72">
        <v>25.583166000000006</v>
      </c>
      <c r="K232" s="72">
        <v>125.80709400000001</v>
      </c>
      <c r="L232" s="72">
        <v>63.89</v>
      </c>
      <c r="M232" s="31">
        <f t="shared" si="50"/>
        <v>96.91202692127095</v>
      </c>
      <c r="N232" s="109">
        <f t="shared" si="51"/>
        <v>37.718699616778046</v>
      </c>
    </row>
    <row r="233" spans="1:14" ht="14.25" thickBot="1">
      <c r="A233" s="247"/>
      <c r="B233" s="199" t="s">
        <v>27</v>
      </c>
      <c r="C233" s="11">
        <v>2.9800000000000004</v>
      </c>
      <c r="D233" s="11">
        <v>10.98</v>
      </c>
      <c r="E233" s="11">
        <v>3.54</v>
      </c>
      <c r="F233" s="31"/>
      <c r="G233" s="13">
        <v>8</v>
      </c>
      <c r="H233" s="13">
        <v>5079.08</v>
      </c>
      <c r="I233" s="13">
        <v>0</v>
      </c>
      <c r="J233" s="23"/>
      <c r="K233" s="23"/>
      <c r="L233" s="23"/>
      <c r="M233" s="31"/>
      <c r="N233" s="109">
        <f t="shared" si="51"/>
        <v>60.850267774429724</v>
      </c>
    </row>
    <row r="234" spans="1:14" ht="14.25" thickBot="1">
      <c r="A234" s="247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47"/>
      <c r="B235" s="14" t="s">
        <v>29</v>
      </c>
      <c r="C235" s="11">
        <v>0</v>
      </c>
      <c r="D235" s="11">
        <v>6.4619799999999996</v>
      </c>
      <c r="E235" s="11"/>
      <c r="F235" s="31"/>
      <c r="G235" s="13">
        <v>3</v>
      </c>
      <c r="H235" s="13">
        <v>2033.21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47"/>
      <c r="B236" s="14" t="s">
        <v>30</v>
      </c>
      <c r="C236" s="11">
        <v>2.9807009999999998</v>
      </c>
      <c r="D236" s="11">
        <v>4.5177100000000001</v>
      </c>
      <c r="E236" s="11">
        <v>3.54</v>
      </c>
      <c r="F236" s="31"/>
      <c r="G236" s="13">
        <v>5</v>
      </c>
      <c r="H236" s="13">
        <v>3045.87</v>
      </c>
      <c r="I236" s="13">
        <v>0</v>
      </c>
      <c r="J236" s="23"/>
      <c r="K236" s="23"/>
      <c r="L236" s="23"/>
      <c r="M236" s="31"/>
      <c r="N236" s="109">
        <f>D236/D405*100</f>
        <v>44.755210532395331</v>
      </c>
    </row>
    <row r="237" spans="1:14" ht="14.25" thickBot="1">
      <c r="A237" s="248"/>
      <c r="B237" s="15" t="s">
        <v>31</v>
      </c>
      <c r="C237" s="16">
        <f t="shared" ref="C237:L237" si="52">C225+C227+C228+C229+C230+C231+C232+C233</f>
        <v>2403.675154</v>
      </c>
      <c r="D237" s="16">
        <f t="shared" si="52"/>
        <v>6300.1351510000004</v>
      </c>
      <c r="E237" s="16">
        <f t="shared" si="52"/>
        <v>4979.3100000000004</v>
      </c>
      <c r="F237" s="16">
        <f>(D237-E237)/E237*100</f>
        <v>26.526268719963202</v>
      </c>
      <c r="G237" s="16">
        <f t="shared" si="52"/>
        <v>46947</v>
      </c>
      <c r="H237" s="16">
        <f t="shared" si="52"/>
        <v>5260607.3100000005</v>
      </c>
      <c r="I237" s="16">
        <f t="shared" si="52"/>
        <v>3646</v>
      </c>
      <c r="J237" s="16">
        <f t="shared" si="52"/>
        <v>299.00674000000015</v>
      </c>
      <c r="K237" s="16">
        <f t="shared" si="52"/>
        <v>2202.5211239999999</v>
      </c>
      <c r="L237" s="16">
        <f t="shared" si="52"/>
        <v>1144.1300000000001</v>
      </c>
      <c r="M237" s="16">
        <f t="shared" ref="M237:M239" si="53">(K237-L237)/L237*100</f>
        <v>92.506194575791184</v>
      </c>
      <c r="N237" s="110">
        <f>D237/D406*100</f>
        <v>39.229785133754199</v>
      </c>
    </row>
    <row r="238" spans="1:14" ht="15" thickTop="1" thickBot="1">
      <c r="A238" s="247" t="s">
        <v>32</v>
      </c>
      <c r="B238" s="199" t="s">
        <v>19</v>
      </c>
      <c r="C238" s="19">
        <v>185.851574</v>
      </c>
      <c r="D238" s="19">
        <v>977.06115599999998</v>
      </c>
      <c r="E238" s="19">
        <v>868.61755500000004</v>
      </c>
      <c r="F238" s="31">
        <f>(D238-E238)/E238*100</f>
        <v>12.484620000570901</v>
      </c>
      <c r="G238" s="20">
        <v>7427</v>
      </c>
      <c r="H238" s="20">
        <v>1034863.328</v>
      </c>
      <c r="I238" s="20">
        <v>900</v>
      </c>
      <c r="J238" s="19">
        <v>47.190511000000001</v>
      </c>
      <c r="K238" s="20">
        <v>704.01873499999999</v>
      </c>
      <c r="L238" s="20">
        <v>321.69413600000001</v>
      </c>
      <c r="M238" s="31">
        <f t="shared" si="53"/>
        <v>118.8472391054091</v>
      </c>
      <c r="N238" s="109">
        <f>D238/D394*100</f>
        <v>12.783378057543363</v>
      </c>
    </row>
    <row r="239" spans="1:14" ht="14.25" thickBot="1">
      <c r="A239" s="247"/>
      <c r="B239" s="199" t="s">
        <v>20</v>
      </c>
      <c r="C239" s="20">
        <v>64.226195000000004</v>
      </c>
      <c r="D239" s="20">
        <v>321.06584700000002</v>
      </c>
      <c r="E239" s="20">
        <v>311.20225799999997</v>
      </c>
      <c r="F239" s="31">
        <f>(D239-E239)/E239*100</f>
        <v>3.1695107430743796</v>
      </c>
      <c r="G239" s="20">
        <v>3714</v>
      </c>
      <c r="H239" s="20">
        <v>74000</v>
      </c>
      <c r="I239" s="20">
        <v>412</v>
      </c>
      <c r="J239" s="20">
        <v>19.649384000000001</v>
      </c>
      <c r="K239" s="20">
        <v>207.431286</v>
      </c>
      <c r="L239" s="20">
        <v>93.463082</v>
      </c>
      <c r="M239" s="31">
        <f t="shared" si="53"/>
        <v>121.93927437573693</v>
      </c>
      <c r="N239" s="109">
        <f>D239/D395*100</f>
        <v>13.671775802313643</v>
      </c>
    </row>
    <row r="240" spans="1:14" ht="14.25" thickBot="1">
      <c r="A240" s="247"/>
      <c r="B240" s="199" t="s">
        <v>21</v>
      </c>
      <c r="C240" s="20"/>
      <c r="D240" s="20">
        <v>9.0812159999999995</v>
      </c>
      <c r="E240" s="20">
        <v>9.0758290000000006</v>
      </c>
      <c r="F240" s="31">
        <f>(D240-E240)/E240*100</f>
        <v>5.9355459429644611E-2</v>
      </c>
      <c r="G240" s="20">
        <v>8</v>
      </c>
      <c r="H240" s="20">
        <v>14242.010539999999</v>
      </c>
      <c r="I240" s="20"/>
      <c r="J240" s="20"/>
      <c r="K240" s="20"/>
      <c r="L240" s="20">
        <v>0.13</v>
      </c>
      <c r="M240" s="31"/>
      <c r="N240" s="109">
        <f>D240/D396*100</f>
        <v>3.1219902010962164</v>
      </c>
    </row>
    <row r="241" spans="1:14" ht="14.25" thickBot="1">
      <c r="A241" s="247"/>
      <c r="B241" s="199" t="s">
        <v>22</v>
      </c>
      <c r="C241" s="21">
        <v>9.0703040000000001</v>
      </c>
      <c r="D241" s="21">
        <v>60.171250999999998</v>
      </c>
      <c r="E241" s="20">
        <v>30.070516000000001</v>
      </c>
      <c r="F241" s="31">
        <f>(D241-E241)/E241*100</f>
        <v>100.10049378600618</v>
      </c>
      <c r="G241" s="20">
        <v>2910</v>
      </c>
      <c r="H241" s="20">
        <v>23357.3</v>
      </c>
      <c r="I241" s="20">
        <v>4</v>
      </c>
      <c r="J241" s="21">
        <v>0.318</v>
      </c>
      <c r="K241" s="20">
        <v>5.8179999999999996</v>
      </c>
      <c r="L241" s="20">
        <v>2.5150000000000001</v>
      </c>
      <c r="M241" s="31"/>
      <c r="N241" s="109">
        <f>D241/D397*100</f>
        <v>21.047609938621001</v>
      </c>
    </row>
    <row r="242" spans="1:14" ht="14.25" thickBot="1">
      <c r="A242" s="247"/>
      <c r="B242" s="199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47"/>
      <c r="B243" s="199" t="s">
        <v>24</v>
      </c>
      <c r="C243" s="20">
        <v>0.87228799999999995</v>
      </c>
      <c r="D243" s="20">
        <v>10.420769</v>
      </c>
      <c r="E243" s="20">
        <v>11.364032</v>
      </c>
      <c r="F243" s="31">
        <f>(D243-E243)/E243*100</f>
        <v>-8.3004254123888419</v>
      </c>
      <c r="G243" s="20">
        <v>930</v>
      </c>
      <c r="H243" s="20">
        <v>12097.7</v>
      </c>
      <c r="I243" s="20">
        <v>2</v>
      </c>
      <c r="J243" s="20"/>
      <c r="K243" s="20">
        <v>2.1316199999999998</v>
      </c>
      <c r="L243" s="20">
        <v>0.36080000000000001</v>
      </c>
      <c r="M243" s="31">
        <f>(K243-L243)/L243*100</f>
        <v>490.80376940133033</v>
      </c>
      <c r="N243" s="109">
        <f>D243/D399*100</f>
        <v>1.2616303297787554</v>
      </c>
    </row>
    <row r="244" spans="1:14" ht="14.25" thickBot="1">
      <c r="A244" s="247"/>
      <c r="B244" s="199" t="s">
        <v>25</v>
      </c>
      <c r="C244" s="39"/>
      <c r="D244" s="39">
        <v>1.5225</v>
      </c>
      <c r="E244" s="22"/>
      <c r="F244" s="31"/>
      <c r="G244" s="22">
        <v>1</v>
      </c>
      <c r="H244" s="22">
        <v>52.5</v>
      </c>
      <c r="I244" s="22">
        <v>1</v>
      </c>
      <c r="J244" s="39"/>
      <c r="K244" s="22">
        <v>0.7</v>
      </c>
      <c r="L244" s="22">
        <v>2.1</v>
      </c>
      <c r="M244" s="31"/>
      <c r="N244" s="109">
        <f>D244/D400*100</f>
        <v>2.5208699929161815E-2</v>
      </c>
    </row>
    <row r="245" spans="1:14" ht="14.25" thickBot="1">
      <c r="A245" s="247"/>
      <c r="B245" s="199" t="s">
        <v>26</v>
      </c>
      <c r="C245" s="20">
        <v>10.75</v>
      </c>
      <c r="D245" s="20">
        <v>69.73</v>
      </c>
      <c r="E245" s="20">
        <v>262.24</v>
      </c>
      <c r="F245" s="31">
        <f>(D245-E245)/E245*100</f>
        <v>-73.409853569249535</v>
      </c>
      <c r="G245" s="20">
        <v>18868</v>
      </c>
      <c r="H245" s="20">
        <v>2090835.31</v>
      </c>
      <c r="I245" s="20">
        <v>324</v>
      </c>
      <c r="J245" s="20">
        <v>7.0884749999999999</v>
      </c>
      <c r="K245" s="20">
        <v>87.967737999999997</v>
      </c>
      <c r="L245" s="20">
        <v>79.197826000000006</v>
      </c>
      <c r="M245" s="31">
        <f>(K245-L245)/L245*100</f>
        <v>11.073425172049534</v>
      </c>
      <c r="N245" s="109">
        <f>D245/D401*100</f>
        <v>7.6993795293852596</v>
      </c>
    </row>
    <row r="246" spans="1:14" ht="14.25" thickBot="1">
      <c r="A246" s="247"/>
      <c r="B246" s="199" t="s">
        <v>27</v>
      </c>
      <c r="C246" s="20"/>
      <c r="D246" s="20"/>
      <c r="E246" s="20">
        <v>5.3773580000000001</v>
      </c>
      <c r="F246" s="31"/>
      <c r="G246" s="20"/>
      <c r="H246" s="40"/>
      <c r="I246" s="20"/>
      <c r="J246" s="20"/>
      <c r="K246" s="20"/>
      <c r="L246" s="20"/>
      <c r="M246" s="31"/>
      <c r="N246" s="109"/>
    </row>
    <row r="247" spans="1:14" ht="14.25" thickBot="1">
      <c r="A247" s="247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47"/>
      <c r="B248" s="14" t="s">
        <v>29</v>
      </c>
      <c r="C248" s="40"/>
      <c r="D248" s="40"/>
      <c r="E248" s="40">
        <v>5.3773580000000001</v>
      </c>
      <c r="F248" s="31"/>
      <c r="G248" s="40"/>
      <c r="H248" s="40"/>
      <c r="I248" s="40"/>
      <c r="J248" s="40"/>
      <c r="K248" s="40"/>
      <c r="L248" s="40"/>
      <c r="M248" s="31"/>
      <c r="N248" s="109"/>
    </row>
    <row r="249" spans="1:14" ht="14.25" thickBot="1">
      <c r="A249" s="247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48"/>
      <c r="B250" s="15" t="s">
        <v>31</v>
      </c>
      <c r="C250" s="16">
        <f t="shared" ref="C250:L250" si="54">C238+C240+C241+C242+C243+C244+C245+C246</f>
        <v>206.54416599999999</v>
      </c>
      <c r="D250" s="16">
        <f t="shared" si="54"/>
        <v>1127.9868920000001</v>
      </c>
      <c r="E250" s="16">
        <f t="shared" si="54"/>
        <v>1186.7452900000001</v>
      </c>
      <c r="F250" s="16">
        <f>(D250-E250)/E250*100</f>
        <v>-4.9512223469620791</v>
      </c>
      <c r="G250" s="16">
        <f t="shared" si="54"/>
        <v>30144</v>
      </c>
      <c r="H250" s="16">
        <f t="shared" si="54"/>
        <v>3175448.14854</v>
      </c>
      <c r="I250" s="16">
        <f t="shared" si="54"/>
        <v>1231</v>
      </c>
      <c r="J250" s="16">
        <f t="shared" si="54"/>
        <v>54.596986000000001</v>
      </c>
      <c r="K250" s="16">
        <f t="shared" si="54"/>
        <v>800.63609300000007</v>
      </c>
      <c r="L250" s="16">
        <f t="shared" si="54"/>
        <v>405.99776200000002</v>
      </c>
      <c r="M250" s="16">
        <f t="shared" ref="M250:M252" si="55">(K250-L250)/L250*100</f>
        <v>97.202095168199477</v>
      </c>
      <c r="N250" s="110">
        <f>D250/D406*100</f>
        <v>7.0237673234402651</v>
      </c>
    </row>
    <row r="251" spans="1:14" ht="15" thickTop="1" thickBot="1">
      <c r="A251" s="247" t="s">
        <v>97</v>
      </c>
      <c r="B251" s="199" t="s">
        <v>19</v>
      </c>
      <c r="C251" s="105">
        <v>250.32316399999991</v>
      </c>
      <c r="D251" s="105">
        <v>1533.695166</v>
      </c>
      <c r="E251" s="72">
        <v>1440.7613939999999</v>
      </c>
      <c r="F251" s="31">
        <f>(D251-E251)/E251*100</f>
        <v>6.4503235849474798</v>
      </c>
      <c r="G251" s="72">
        <v>11817</v>
      </c>
      <c r="H251" s="72">
        <v>2475798.6707720002</v>
      </c>
      <c r="I251" s="72">
        <v>542</v>
      </c>
      <c r="J251" s="72">
        <v>101</v>
      </c>
      <c r="K251" s="72">
        <v>653</v>
      </c>
      <c r="L251" s="72">
        <v>676.15000000000009</v>
      </c>
      <c r="M251" s="31">
        <f t="shared" si="55"/>
        <v>-3.4237964948606212</v>
      </c>
      <c r="N251" s="109">
        <f>D251/D394*100</f>
        <v>20.066098228967689</v>
      </c>
    </row>
    <row r="252" spans="1:14" ht="14.25" thickBot="1">
      <c r="A252" s="247"/>
      <c r="B252" s="199" t="s">
        <v>20</v>
      </c>
      <c r="C252" s="105">
        <v>80.19391799999994</v>
      </c>
      <c r="D252" s="105">
        <v>498.78659399999992</v>
      </c>
      <c r="E252" s="72">
        <v>488.29578700000002</v>
      </c>
      <c r="F252" s="31">
        <f>(D252-E252)/E252*100</f>
        <v>2.1484533103292787</v>
      </c>
      <c r="G252" s="72">
        <v>5924</v>
      </c>
      <c r="H252" s="72">
        <v>118480</v>
      </c>
      <c r="I252" s="72">
        <v>413</v>
      </c>
      <c r="J252" s="72">
        <v>12.5</v>
      </c>
      <c r="K252" s="72">
        <v>218</v>
      </c>
      <c r="L252" s="72">
        <v>192.4</v>
      </c>
      <c r="M252" s="31">
        <f t="shared" si="55"/>
        <v>13.305613305613303</v>
      </c>
      <c r="N252" s="109">
        <f>D252/D395*100</f>
        <v>21.23956362872703</v>
      </c>
    </row>
    <row r="253" spans="1:14" ht="14.25" thickBot="1">
      <c r="A253" s="247"/>
      <c r="B253" s="199" t="s">
        <v>21</v>
      </c>
      <c r="C253" s="105">
        <v>1.7454319999999974</v>
      </c>
      <c r="D253" s="105">
        <v>21.658432999999999</v>
      </c>
      <c r="E253" s="72">
        <v>13.703357</v>
      </c>
      <c r="F253" s="31">
        <f>(D253-E253)/E253*100</f>
        <v>58.052023310784342</v>
      </c>
      <c r="G253" s="72">
        <v>551</v>
      </c>
      <c r="H253" s="72">
        <v>50081.838036999994</v>
      </c>
      <c r="I253" s="72">
        <v>3</v>
      </c>
      <c r="J253" s="72">
        <v>1</v>
      </c>
      <c r="K253" s="72">
        <v>2</v>
      </c>
      <c r="L253" s="72">
        <v>4</v>
      </c>
      <c r="M253" s="31"/>
      <c r="N253" s="109">
        <f>D253/D396*100</f>
        <v>7.4458547838856521</v>
      </c>
    </row>
    <row r="254" spans="1:14" ht="14.25" thickBot="1">
      <c r="A254" s="247"/>
      <c r="B254" s="199" t="s">
        <v>22</v>
      </c>
      <c r="C254" s="105">
        <v>1.1104149999999997</v>
      </c>
      <c r="D254" s="105">
        <v>22.410128</v>
      </c>
      <c r="E254" s="72">
        <v>6.731440000000001</v>
      </c>
      <c r="F254" s="31">
        <f>(D254-E254)/E254*100</f>
        <v>232.91729555637423</v>
      </c>
      <c r="G254" s="72">
        <v>456</v>
      </c>
      <c r="H254" s="72">
        <v>25212.560000000041</v>
      </c>
      <c r="I254" s="72">
        <v>19</v>
      </c>
      <c r="J254" s="72">
        <v>2</v>
      </c>
      <c r="K254" s="72">
        <v>3</v>
      </c>
      <c r="L254" s="72">
        <v>8</v>
      </c>
      <c r="M254" s="31">
        <f>(K254-L254)/L254*100</f>
        <v>-62.5</v>
      </c>
      <c r="N254" s="109">
        <f>D254/D397*100</f>
        <v>7.8389534034878015</v>
      </c>
    </row>
    <row r="255" spans="1:14" ht="14.25" thickBot="1">
      <c r="A255" s="247"/>
      <c r="B255" s="199" t="s">
        <v>23</v>
      </c>
      <c r="C255" s="105">
        <v>-0.24952700000000003</v>
      </c>
      <c r="D255" s="105">
        <v>0.22641799999999998</v>
      </c>
      <c r="E255" s="72">
        <v>0</v>
      </c>
      <c r="F255" s="31"/>
      <c r="G255" s="72">
        <v>1</v>
      </c>
      <c r="H255" s="72">
        <v>550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47"/>
      <c r="B256" s="199" t="s">
        <v>24</v>
      </c>
      <c r="C256" s="105">
        <v>5.1604859999999917</v>
      </c>
      <c r="D256" s="105">
        <v>81.080078</v>
      </c>
      <c r="E256" s="72">
        <v>25.968565000000002</v>
      </c>
      <c r="F256" s="31">
        <f>(D256-E256)/E256*100</f>
        <v>212.22394460379311</v>
      </c>
      <c r="G256" s="72">
        <v>58</v>
      </c>
      <c r="H256" s="72">
        <v>57686.521999999997</v>
      </c>
      <c r="I256" s="72">
        <v>11</v>
      </c>
      <c r="J256" s="72">
        <v>0</v>
      </c>
      <c r="K256" s="72">
        <v>32.681047</v>
      </c>
      <c r="L256" s="72">
        <v>13</v>
      </c>
      <c r="M256" s="31">
        <f>(K256-L256)/L256*100</f>
        <v>151.39266923076923</v>
      </c>
      <c r="N256" s="109">
        <f>D256/D399*100</f>
        <v>9.8162703295339533</v>
      </c>
    </row>
    <row r="257" spans="1:14" ht="14.25" thickBot="1">
      <c r="A257" s="247"/>
      <c r="B257" s="199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47"/>
      <c r="B258" s="199" t="s">
        <v>26</v>
      </c>
      <c r="C258" s="105">
        <v>35.442811999999947</v>
      </c>
      <c r="D258" s="105">
        <v>185.97640099999981</v>
      </c>
      <c r="E258" s="72">
        <v>183.73928200000017</v>
      </c>
      <c r="F258" s="31">
        <f>(D258-E258)/E258*100</f>
        <v>1.2175507467149216</v>
      </c>
      <c r="G258" s="72">
        <v>4912</v>
      </c>
      <c r="H258" s="72">
        <v>4223045.7075001867</v>
      </c>
      <c r="I258" s="72">
        <v>7</v>
      </c>
      <c r="J258" s="72">
        <v>1.095</v>
      </c>
      <c r="K258" s="72">
        <v>1.095</v>
      </c>
      <c r="L258" s="72">
        <v>12</v>
      </c>
      <c r="M258" s="31">
        <f>(K258-L258)/L258*100</f>
        <v>-90.875</v>
      </c>
      <c r="N258" s="109">
        <f>D258/D401*100</f>
        <v>20.534961921814755</v>
      </c>
    </row>
    <row r="259" spans="1:14" ht="14.25" thickBot="1">
      <c r="A259" s="247"/>
      <c r="B259" s="199" t="s">
        <v>27</v>
      </c>
      <c r="C259" s="105"/>
      <c r="D259" s="105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47"/>
      <c r="B260" s="14" t="s">
        <v>28</v>
      </c>
      <c r="C260" s="105"/>
      <c r="D260" s="105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47"/>
      <c r="B261" s="14" t="s">
        <v>29</v>
      </c>
      <c r="C261" s="105"/>
      <c r="D261" s="105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47"/>
      <c r="B262" s="14" t="s">
        <v>30</v>
      </c>
      <c r="C262" s="105"/>
      <c r="D262" s="105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48"/>
      <c r="B263" s="15" t="s">
        <v>31</v>
      </c>
      <c r="C263" s="16">
        <f t="shared" ref="C263:L263" si="56">C251+C253+C254+C255+C256+C257+C258+C259</f>
        <v>293.53278199999983</v>
      </c>
      <c r="D263" s="16">
        <f t="shared" si="56"/>
        <v>1845.0466239999998</v>
      </c>
      <c r="E263" s="16">
        <f t="shared" si="56"/>
        <v>1670.9040380000001</v>
      </c>
      <c r="F263" s="16">
        <f>(D263-E263)/E263*100</f>
        <v>10.422057882416807</v>
      </c>
      <c r="G263" s="16">
        <f t="shared" si="56"/>
        <v>17795</v>
      </c>
      <c r="H263" s="16">
        <f t="shared" si="56"/>
        <v>6832375.2983091865</v>
      </c>
      <c r="I263" s="16">
        <f t="shared" si="56"/>
        <v>582</v>
      </c>
      <c r="J263" s="16">
        <f t="shared" si="56"/>
        <v>105.095</v>
      </c>
      <c r="K263" s="16">
        <f t="shared" si="56"/>
        <v>691.77604700000006</v>
      </c>
      <c r="L263" s="16">
        <f t="shared" si="56"/>
        <v>713.15000000000009</v>
      </c>
      <c r="M263" s="16">
        <f t="shared" ref="M263:M265" si="57">(K263-L263)/L263*100</f>
        <v>-2.9971188389539405</v>
      </c>
      <c r="N263" s="110">
        <f>D263/D406*100</f>
        <v>11.48876665126617</v>
      </c>
    </row>
    <row r="264" spans="1:14" ht="14.25" thickTop="1">
      <c r="A264" s="249" t="s">
        <v>98</v>
      </c>
      <c r="B264" s="18" t="s">
        <v>19</v>
      </c>
      <c r="C264" s="121">
        <v>71.680366000000006</v>
      </c>
      <c r="D264" s="121">
        <v>513.46293800000001</v>
      </c>
      <c r="E264" s="121">
        <v>435.64551799999998</v>
      </c>
      <c r="F264" s="111">
        <f>(D264-E264)/E264*100</f>
        <v>17.862554940826918</v>
      </c>
      <c r="G264" s="122">
        <v>2032</v>
      </c>
      <c r="H264" s="122">
        <v>19.932822419400001</v>
      </c>
      <c r="I264" s="122">
        <v>53</v>
      </c>
      <c r="J264" s="122">
        <v>75.434027999999998</v>
      </c>
      <c r="K264" s="122">
        <v>278.40569599999998</v>
      </c>
      <c r="L264" s="122">
        <v>211.43629999999999</v>
      </c>
      <c r="M264" s="111">
        <f t="shared" si="57"/>
        <v>31.673556527426932</v>
      </c>
      <c r="N264" s="112">
        <f t="shared" ref="N264:N272" si="58">D264/D394*100</f>
        <v>6.7178915205907002</v>
      </c>
    </row>
    <row r="265" spans="1:14">
      <c r="A265" s="263"/>
      <c r="B265" s="199" t="s">
        <v>20</v>
      </c>
      <c r="C265" s="122">
        <v>20.214348000000001</v>
      </c>
      <c r="D265" s="122">
        <v>137.24875900000001</v>
      </c>
      <c r="E265" s="122">
        <v>127.685092</v>
      </c>
      <c r="F265" s="31">
        <f>(D265-E265)/E265*100</f>
        <v>7.4900419854809748</v>
      </c>
      <c r="G265" s="122">
        <v>1039</v>
      </c>
      <c r="H265" s="122">
        <v>2.0680000000000001</v>
      </c>
      <c r="I265" s="122">
        <v>21</v>
      </c>
      <c r="J265" s="122">
        <v>4.7231490000000003</v>
      </c>
      <c r="K265" s="122">
        <v>78.460496000000006</v>
      </c>
      <c r="L265" s="122">
        <v>58.325499999999998</v>
      </c>
      <c r="M265" s="31">
        <f t="shared" si="57"/>
        <v>34.521771780782004</v>
      </c>
      <c r="N265" s="109">
        <f t="shared" si="58"/>
        <v>5.844390737062036</v>
      </c>
    </row>
    <row r="266" spans="1:14">
      <c r="A266" s="263"/>
      <c r="B266" s="199" t="s">
        <v>21</v>
      </c>
      <c r="C266" s="122">
        <v>1.6860710000000001</v>
      </c>
      <c r="D266" s="122">
        <v>78.664237999999997</v>
      </c>
      <c r="E266" s="122">
        <v>1.648469</v>
      </c>
      <c r="F266" s="31">
        <f>(D266-E266)/E266*100</f>
        <v>4671.9573737813689</v>
      </c>
      <c r="G266" s="122">
        <v>27</v>
      </c>
      <c r="H266" s="122">
        <v>4.3994457320000002</v>
      </c>
      <c r="I266" s="122">
        <v>0</v>
      </c>
      <c r="J266" s="122">
        <v>0</v>
      </c>
      <c r="K266" s="122">
        <v>0</v>
      </c>
      <c r="L266" s="122">
        <v>0</v>
      </c>
      <c r="M266" s="31"/>
      <c r="N266" s="109">
        <f t="shared" si="58"/>
        <v>27.043622815788176</v>
      </c>
    </row>
    <row r="267" spans="1:14">
      <c r="A267" s="263"/>
      <c r="B267" s="199" t="s">
        <v>22</v>
      </c>
      <c r="C267" s="122">
        <v>0.57547199999999998</v>
      </c>
      <c r="D267" s="122">
        <v>0.59622699999999995</v>
      </c>
      <c r="E267" s="122">
        <v>0.79245600000000005</v>
      </c>
      <c r="F267" s="31">
        <f>(D267-E267)/E267*100</f>
        <v>-24.762131903853348</v>
      </c>
      <c r="G267" s="122">
        <v>4</v>
      </c>
      <c r="H267" s="122">
        <v>9.8100000000000007E-2</v>
      </c>
      <c r="I267" s="122">
        <v>0</v>
      </c>
      <c r="J267" s="122">
        <v>0</v>
      </c>
      <c r="K267" s="122">
        <v>0.15</v>
      </c>
      <c r="L267" s="122">
        <v>0</v>
      </c>
      <c r="M267" s="31"/>
      <c r="N267" s="109">
        <f t="shared" si="58"/>
        <v>0.20855729475982115</v>
      </c>
    </row>
    <row r="268" spans="1:14">
      <c r="A268" s="263"/>
      <c r="B268" s="199" t="s">
        <v>23</v>
      </c>
      <c r="C268" s="122">
        <v>0</v>
      </c>
      <c r="D268" s="122">
        <v>2.3584999999999998E-2</v>
      </c>
      <c r="E268" s="122">
        <v>0</v>
      </c>
      <c r="F268" s="31"/>
      <c r="G268" s="122">
        <v>5</v>
      </c>
      <c r="H268" s="122">
        <v>2.5000000000000001E-4</v>
      </c>
      <c r="I268" s="122">
        <v>0</v>
      </c>
      <c r="J268" s="122">
        <v>0</v>
      </c>
      <c r="K268" s="122">
        <v>0</v>
      </c>
      <c r="L268" s="122">
        <v>0</v>
      </c>
      <c r="M268" s="31"/>
      <c r="N268" s="109">
        <f t="shared" si="58"/>
        <v>4.685624123742594E-2</v>
      </c>
    </row>
    <row r="269" spans="1:14">
      <c r="A269" s="263"/>
      <c r="B269" s="199" t="s">
        <v>24</v>
      </c>
      <c r="C269" s="122">
        <v>1.769387</v>
      </c>
      <c r="D269" s="122">
        <v>57.863728000000002</v>
      </c>
      <c r="E269" s="122">
        <v>71.546135000000007</v>
      </c>
      <c r="F269" s="31">
        <f>(D269-E269)/E269*100</f>
        <v>-19.123893974146895</v>
      </c>
      <c r="G269" s="122">
        <v>88</v>
      </c>
      <c r="H269" s="122">
        <v>9.7214600000000004</v>
      </c>
      <c r="I269" s="122">
        <v>2</v>
      </c>
      <c r="J269" s="122">
        <v>5.962237</v>
      </c>
      <c r="K269" s="122">
        <v>70.179714000000004</v>
      </c>
      <c r="L269" s="122">
        <v>125.9815</v>
      </c>
      <c r="M269" s="31">
        <f>(K269-L269)/L269*100</f>
        <v>-44.293635176593384</v>
      </c>
      <c r="N269" s="109">
        <f t="shared" si="58"/>
        <v>7.0054939552799036</v>
      </c>
    </row>
    <row r="270" spans="1:14">
      <c r="A270" s="263"/>
      <c r="B270" s="199" t="s">
        <v>25</v>
      </c>
      <c r="C270" s="124">
        <v>1721.5470519999999</v>
      </c>
      <c r="D270" s="124">
        <v>2108.4902689999999</v>
      </c>
      <c r="E270" s="124">
        <v>1821.111991</v>
      </c>
      <c r="F270" s="31">
        <f>(D270-E270)/E270*100</f>
        <v>15.780373717829191</v>
      </c>
      <c r="G270" s="124">
        <v>245</v>
      </c>
      <c r="H270" s="124">
        <v>16.3352380396</v>
      </c>
      <c r="I270" s="124">
        <v>29</v>
      </c>
      <c r="J270" s="124">
        <v>1.4</v>
      </c>
      <c r="K270" s="122">
        <v>136.741196</v>
      </c>
      <c r="L270" s="122">
        <v>181.60919999999999</v>
      </c>
      <c r="M270" s="31">
        <f>(K270-L270)/L270*100</f>
        <v>-24.7057990454228</v>
      </c>
      <c r="N270" s="109">
        <f t="shared" si="58"/>
        <v>34.911197697719984</v>
      </c>
    </row>
    <row r="271" spans="1:14">
      <c r="A271" s="263"/>
      <c r="B271" s="199" t="s">
        <v>26</v>
      </c>
      <c r="C271" s="122">
        <v>12.881226</v>
      </c>
      <c r="D271" s="122">
        <v>66.501356999999999</v>
      </c>
      <c r="E271" s="122">
        <v>43.523001999999998</v>
      </c>
      <c r="F271" s="31">
        <f>(D271-E271)/E271*100</f>
        <v>52.795887103559636</v>
      </c>
      <c r="G271" s="122">
        <v>449</v>
      </c>
      <c r="H271" s="122">
        <v>7.8807900000000002</v>
      </c>
      <c r="I271" s="122">
        <v>5</v>
      </c>
      <c r="J271" s="122">
        <v>0.87305900000000003</v>
      </c>
      <c r="K271" s="122">
        <v>14.843859</v>
      </c>
      <c r="L271" s="122">
        <v>50.5991</v>
      </c>
      <c r="M271" s="31">
        <f>(K271-L271)/L271*100</f>
        <v>-70.663788486356466</v>
      </c>
      <c r="N271" s="109">
        <f t="shared" si="58"/>
        <v>7.3428823571223445</v>
      </c>
    </row>
    <row r="272" spans="1:14">
      <c r="A272" s="263"/>
      <c r="B272" s="199" t="s">
        <v>27</v>
      </c>
      <c r="C272" s="122">
        <v>0</v>
      </c>
      <c r="D272" s="122">
        <v>0</v>
      </c>
      <c r="E272" s="122">
        <v>0</v>
      </c>
      <c r="F272" s="31"/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58"/>
        <v>0</v>
      </c>
    </row>
    <row r="273" spans="1:14">
      <c r="A273" s="263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63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>
        <v>0</v>
      </c>
      <c r="H274" s="123">
        <v>0</v>
      </c>
      <c r="I274" s="123">
        <v>0</v>
      </c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63"/>
      <c r="B275" s="14" t="s">
        <v>30</v>
      </c>
      <c r="C275" s="123">
        <v>0</v>
      </c>
      <c r="D275" s="123">
        <v>0</v>
      </c>
      <c r="E275" s="123">
        <v>0</v>
      </c>
      <c r="F275" s="31"/>
      <c r="G275" s="123">
        <v>0</v>
      </c>
      <c r="H275" s="123">
        <v>0</v>
      </c>
      <c r="I275" s="123">
        <v>0</v>
      </c>
      <c r="J275" s="123">
        <v>0</v>
      </c>
      <c r="K275" s="123">
        <v>0</v>
      </c>
      <c r="L275" s="123">
        <v>0</v>
      </c>
      <c r="M275" s="31"/>
      <c r="N275" s="109">
        <f>D275/D405*100</f>
        <v>0</v>
      </c>
    </row>
    <row r="276" spans="1:14" ht="14.25" thickBot="1">
      <c r="A276" s="245"/>
      <c r="B276" s="15" t="s">
        <v>31</v>
      </c>
      <c r="C276" s="16">
        <f t="shared" ref="C276:L276" si="59">C264+C266+C267+C268+C269+C270+C271+C272</f>
        <v>1810.1395739999998</v>
      </c>
      <c r="D276" s="16">
        <f t="shared" si="59"/>
        <v>2825.6023420000001</v>
      </c>
      <c r="E276" s="16">
        <f t="shared" si="59"/>
        <v>2374.2675709999999</v>
      </c>
      <c r="F276" s="16">
        <f>(D276-E276)/E276*100</f>
        <v>19.009431645899369</v>
      </c>
      <c r="G276" s="16">
        <f t="shared" si="59"/>
        <v>2850</v>
      </c>
      <c r="H276" s="16">
        <f t="shared" si="59"/>
        <v>58.368106191000003</v>
      </c>
      <c r="I276" s="16">
        <f t="shared" si="59"/>
        <v>89</v>
      </c>
      <c r="J276" s="16">
        <f t="shared" si="59"/>
        <v>83.669324000000003</v>
      </c>
      <c r="K276" s="16">
        <f t="shared" si="59"/>
        <v>500.32046499999996</v>
      </c>
      <c r="L276" s="16">
        <f t="shared" si="59"/>
        <v>569.62610000000006</v>
      </c>
      <c r="M276" s="16">
        <f t="shared" ref="M276:M278" si="60">(K276-L276)/L276*100</f>
        <v>-12.16686436945219</v>
      </c>
      <c r="N276" s="110">
        <f>D276/D406*100</f>
        <v>17.594507116644653</v>
      </c>
    </row>
    <row r="277" spans="1:14" ht="15" thickTop="1" thickBot="1">
      <c r="A277" s="247" t="s">
        <v>35</v>
      </c>
      <c r="B277" s="199" t="s">
        <v>19</v>
      </c>
      <c r="C277" s="67">
        <v>153.82251500000001</v>
      </c>
      <c r="D277" s="67">
        <v>532.835734</v>
      </c>
      <c r="E277" s="67">
        <v>65.904696000000001</v>
      </c>
      <c r="F277" s="31">
        <f>(D277-E277)/E277*100</f>
        <v>708.49433551745688</v>
      </c>
      <c r="G277" s="68">
        <v>2214</v>
      </c>
      <c r="H277" s="68">
        <v>391747.61233899998</v>
      </c>
      <c r="I277" s="68">
        <v>122</v>
      </c>
      <c r="J277" s="68">
        <v>20.080500000000001</v>
      </c>
      <c r="K277" s="68">
        <v>63.552253999999998</v>
      </c>
      <c r="L277" s="68">
        <v>1.9414149999999999</v>
      </c>
      <c r="M277" s="31">
        <f t="shared" si="60"/>
        <v>3173.5017500122335</v>
      </c>
      <c r="N277" s="109">
        <f>D277/D394*100</f>
        <v>6.971355465788891</v>
      </c>
    </row>
    <row r="278" spans="1:14" ht="14.25" thickBot="1">
      <c r="A278" s="247"/>
      <c r="B278" s="199" t="s">
        <v>20</v>
      </c>
      <c r="C278" s="68">
        <v>6.9208749999999997</v>
      </c>
      <c r="D278" s="68">
        <v>37.781227000000001</v>
      </c>
      <c r="E278" s="68">
        <v>28.594863</v>
      </c>
      <c r="F278" s="31">
        <f>(D278-E278)/E278*100</f>
        <v>32.125924156377323</v>
      </c>
      <c r="G278" s="68">
        <v>483</v>
      </c>
      <c r="H278" s="68">
        <v>9580</v>
      </c>
      <c r="I278" s="68">
        <v>30</v>
      </c>
      <c r="J278" s="68">
        <v>0.47320000000000001</v>
      </c>
      <c r="K278" s="68">
        <v>16.652363000000001</v>
      </c>
      <c r="L278" s="68">
        <v>1.4051849999999999</v>
      </c>
      <c r="M278" s="31">
        <f t="shared" si="60"/>
        <v>1085.0655251799587</v>
      </c>
      <c r="N278" s="109">
        <f>D278/D395*100</f>
        <v>1.6088178481354287</v>
      </c>
    </row>
    <row r="279" spans="1:14" ht="14.25" thickBot="1">
      <c r="A279" s="247"/>
      <c r="B279" s="199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47"/>
      <c r="B280" s="199" t="s">
        <v>22</v>
      </c>
      <c r="C280" s="68"/>
      <c r="D280" s="68"/>
      <c r="E280" s="68"/>
      <c r="F280" s="31"/>
      <c r="G280" s="68"/>
      <c r="H280" s="68"/>
      <c r="I280" s="68"/>
      <c r="J280" s="68"/>
      <c r="K280" s="68"/>
      <c r="L280" s="68"/>
      <c r="M280" s="31"/>
      <c r="N280" s="109">
        <f>D280/D397*100</f>
        <v>0</v>
      </c>
    </row>
    <row r="281" spans="1:14" ht="14.25" thickBot="1">
      <c r="A281" s="247"/>
      <c r="B281" s="199" t="s">
        <v>23</v>
      </c>
      <c r="C281" s="68">
        <v>2.0757000000000001E-2</v>
      </c>
      <c r="D281" s="68">
        <v>0.115097</v>
      </c>
      <c r="E281" s="68"/>
      <c r="F281" s="31"/>
      <c r="G281" s="68">
        <v>21</v>
      </c>
      <c r="H281" s="68">
        <v>6.1</v>
      </c>
      <c r="I281" s="68"/>
      <c r="J281" s="68"/>
      <c r="K281" s="68"/>
      <c r="L281" s="68"/>
      <c r="M281" s="31"/>
      <c r="N281" s="109"/>
    </row>
    <row r="282" spans="1:14" ht="14.25" thickBot="1">
      <c r="A282" s="247"/>
      <c r="B282" s="199" t="s">
        <v>24</v>
      </c>
      <c r="C282" s="68"/>
      <c r="D282" s="68">
        <v>5.7733584999999996</v>
      </c>
      <c r="E282" s="68">
        <v>14.830161</v>
      </c>
      <c r="F282" s="31">
        <f>(D282-E282)/E282*100</f>
        <v>-61.070156284884568</v>
      </c>
      <c r="G282" s="68">
        <v>2</v>
      </c>
      <c r="H282" s="68">
        <v>20100</v>
      </c>
      <c r="I282" s="68">
        <v>1</v>
      </c>
      <c r="J282" s="68"/>
      <c r="K282" s="68">
        <v>3.7840799999999999</v>
      </c>
      <c r="L282" s="68">
        <v>0.21750900000000001</v>
      </c>
      <c r="M282" s="31"/>
      <c r="N282" s="109">
        <f>D282/D399*100</f>
        <v>0.69897376942968226</v>
      </c>
    </row>
    <row r="283" spans="1:14" ht="14.25" thickBot="1">
      <c r="A283" s="247"/>
      <c r="B283" s="199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47"/>
      <c r="B284" s="199" t="s">
        <v>26</v>
      </c>
      <c r="C284" s="68">
        <v>8.3128980000000006</v>
      </c>
      <c r="D284" s="68">
        <v>25.344373000000001</v>
      </c>
      <c r="E284" s="68">
        <v>3.0504180000000001</v>
      </c>
      <c r="F284" s="31">
        <f>(D284-E284)/E284*100</f>
        <v>730.84918198096136</v>
      </c>
      <c r="G284" s="68">
        <v>1268</v>
      </c>
      <c r="H284" s="68">
        <v>203372.42</v>
      </c>
      <c r="I284" s="68">
        <v>17</v>
      </c>
      <c r="J284" s="68">
        <v>1.0791189999999999</v>
      </c>
      <c r="K284" s="68">
        <v>3.3974890000000002</v>
      </c>
      <c r="L284" s="68">
        <v>1.619381</v>
      </c>
      <c r="M284" s="31">
        <f>(K284-L284)/L284*100</f>
        <v>109.80170818355906</v>
      </c>
      <c r="N284" s="109">
        <f>D284/D401*100</f>
        <v>2.7984504038621032</v>
      </c>
    </row>
    <row r="285" spans="1:14" ht="14.25" thickBot="1">
      <c r="A285" s="247"/>
      <c r="B285" s="199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47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47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47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48"/>
      <c r="B289" s="15" t="s">
        <v>31</v>
      </c>
      <c r="C289" s="16">
        <f t="shared" ref="C289:L289" si="61">C277+C279+C280+C281+C282+C283+C284+C285</f>
        <v>162.15617</v>
      </c>
      <c r="D289" s="16">
        <f t="shared" si="61"/>
        <v>564.06856249999998</v>
      </c>
      <c r="E289" s="16">
        <f t="shared" si="61"/>
        <v>83.785274999999999</v>
      </c>
      <c r="F289" s="16">
        <f t="shared" ref="F289:F295" si="62">(D289-E289)/E289*100</f>
        <v>573.23114055542567</v>
      </c>
      <c r="G289" s="16">
        <f t="shared" si="61"/>
        <v>3505</v>
      </c>
      <c r="H289" s="16">
        <f t="shared" si="61"/>
        <v>615226.132339</v>
      </c>
      <c r="I289" s="16">
        <f t="shared" si="61"/>
        <v>140</v>
      </c>
      <c r="J289" s="16">
        <f t="shared" si="61"/>
        <v>21.159618999999999</v>
      </c>
      <c r="K289" s="16">
        <f t="shared" si="61"/>
        <v>70.733823000000001</v>
      </c>
      <c r="L289" s="16">
        <f t="shared" si="61"/>
        <v>3.7783049999999996</v>
      </c>
      <c r="M289" s="16">
        <f t="shared" ref="M289:M292" si="63">(K289-L289)/L289*100</f>
        <v>1772.1046342209006</v>
      </c>
      <c r="N289" s="110">
        <f>D289/D406*100</f>
        <v>3.512351398377263</v>
      </c>
    </row>
    <row r="290" spans="1:14" ht="15" thickTop="1" thickBot="1">
      <c r="A290" s="249" t="s">
        <v>36</v>
      </c>
      <c r="B290" s="18" t="s">
        <v>19</v>
      </c>
      <c r="C290" s="32">
        <v>18.208252999999999</v>
      </c>
      <c r="D290" s="32">
        <v>133.64823000000001</v>
      </c>
      <c r="E290" s="32">
        <v>69.413432</v>
      </c>
      <c r="F290" s="111">
        <f t="shared" si="62"/>
        <v>92.539435306987855</v>
      </c>
      <c r="G290" s="31">
        <v>979</v>
      </c>
      <c r="H290" s="31">
        <v>88148.594320000004</v>
      </c>
      <c r="I290" s="33">
        <v>94</v>
      </c>
      <c r="J290" s="31">
        <v>6.1039250000000003</v>
      </c>
      <c r="K290" s="31">
        <v>69.906861000000006</v>
      </c>
      <c r="L290" s="31">
        <v>49.058041000000003</v>
      </c>
      <c r="M290" s="111">
        <f t="shared" si="63"/>
        <v>42.498272607338727</v>
      </c>
      <c r="N290" s="112">
        <f t="shared" ref="N290:N295" si="64">D290/D394*100</f>
        <v>1.7485864014959454</v>
      </c>
    </row>
    <row r="291" spans="1:14" ht="14.25" thickBot="1">
      <c r="A291" s="247"/>
      <c r="B291" s="199" t="s">
        <v>20</v>
      </c>
      <c r="C291" s="31">
        <v>7.0148190000000001</v>
      </c>
      <c r="D291" s="31">
        <v>57.027974999999998</v>
      </c>
      <c r="E291" s="31">
        <v>32.510593</v>
      </c>
      <c r="F291" s="31">
        <f t="shared" si="62"/>
        <v>75.41351829540605</v>
      </c>
      <c r="G291" s="31">
        <v>559</v>
      </c>
      <c r="H291" s="31">
        <v>11180</v>
      </c>
      <c r="I291" s="33">
        <v>56</v>
      </c>
      <c r="J291" s="31">
        <v>4.0018779999999996</v>
      </c>
      <c r="K291" s="31">
        <v>29.976588</v>
      </c>
      <c r="L291" s="31">
        <v>32.272933999999999</v>
      </c>
      <c r="M291" s="31">
        <f t="shared" si="63"/>
        <v>-7.1153927312589547</v>
      </c>
      <c r="N291" s="109">
        <f t="shared" si="64"/>
        <v>2.4283918577610257</v>
      </c>
    </row>
    <row r="292" spans="1:14" ht="14.25" thickBot="1">
      <c r="A292" s="247"/>
      <c r="B292" s="199" t="s">
        <v>21</v>
      </c>
      <c r="C292" s="31">
        <v>0</v>
      </c>
      <c r="D292" s="31">
        <v>0.10377500000000001</v>
      </c>
      <c r="E292" s="31">
        <v>0.12453</v>
      </c>
      <c r="F292" s="31">
        <f t="shared" si="62"/>
        <v>-16.666666666666664</v>
      </c>
      <c r="G292" s="31">
        <v>5</v>
      </c>
      <c r="H292" s="31">
        <v>55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9">
        <f t="shared" si="64"/>
        <v>3.5676338181886647E-2</v>
      </c>
    </row>
    <row r="293" spans="1:14" ht="14.25" thickBot="1">
      <c r="A293" s="247"/>
      <c r="B293" s="199" t="s">
        <v>22</v>
      </c>
      <c r="C293" s="31">
        <v>0.11198</v>
      </c>
      <c r="D293" s="31">
        <v>0.74946400000000002</v>
      </c>
      <c r="E293" s="31">
        <v>0.22517899999999999</v>
      </c>
      <c r="F293" s="31">
        <f t="shared" si="62"/>
        <v>232.83032609612798</v>
      </c>
      <c r="G293" s="31">
        <v>132</v>
      </c>
      <c r="H293" s="31">
        <v>7424.8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4"/>
        <v>0.26215884949838669</v>
      </c>
    </row>
    <row r="294" spans="1:14" ht="14.25" thickBot="1">
      <c r="A294" s="247"/>
      <c r="B294" s="199" t="s">
        <v>23</v>
      </c>
      <c r="C294" s="31">
        <v>1.1627400000000001</v>
      </c>
      <c r="D294" s="31">
        <v>13.538259999999999</v>
      </c>
      <c r="E294" s="31">
        <v>11.130326999999999</v>
      </c>
      <c r="F294" s="31">
        <f t="shared" si="62"/>
        <v>21.633982541573126</v>
      </c>
      <c r="G294" s="31">
        <v>156</v>
      </c>
      <c r="H294" s="31">
        <v>127245.3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9">
        <f t="shared" si="64"/>
        <v>26.89641621772288</v>
      </c>
    </row>
    <row r="295" spans="1:14" ht="14.25" thickBot="1">
      <c r="A295" s="247"/>
      <c r="B295" s="199" t="s">
        <v>24</v>
      </c>
      <c r="C295" s="31">
        <v>4.5018859999999998</v>
      </c>
      <c r="D295" s="31">
        <v>9.5337409999999991</v>
      </c>
      <c r="E295" s="31">
        <v>4.5827200000000001</v>
      </c>
      <c r="F295" s="31">
        <f t="shared" si="62"/>
        <v>108.03673364290201</v>
      </c>
      <c r="G295" s="31">
        <v>18</v>
      </c>
      <c r="H295" s="31">
        <v>4100.5931090000004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4"/>
        <v>1.1542388860030619</v>
      </c>
    </row>
    <row r="296" spans="1:14" ht="14.25" thickBot="1">
      <c r="A296" s="247"/>
      <c r="B296" s="199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47"/>
      <c r="B297" s="199" t="s">
        <v>26</v>
      </c>
      <c r="C297" s="31">
        <v>7.5443300000000004</v>
      </c>
      <c r="D297" s="31">
        <v>49.616300000000003</v>
      </c>
      <c r="E297" s="31">
        <v>57.869729</v>
      </c>
      <c r="F297" s="31">
        <f>(D297-E297)/E297*100</f>
        <v>-14.262083376958612</v>
      </c>
      <c r="G297" s="31">
        <v>537</v>
      </c>
      <c r="H297" s="31">
        <v>282638.44977599999</v>
      </c>
      <c r="I297" s="33">
        <v>15</v>
      </c>
      <c r="J297" s="31">
        <v>2.3585660000000002</v>
      </c>
      <c r="K297" s="31">
        <v>5.5349640000000004</v>
      </c>
      <c r="L297" s="31">
        <v>25.056628</v>
      </c>
      <c r="M297" s="31">
        <f>(K297-L297)/L297*100</f>
        <v>-77.910180092868046</v>
      </c>
      <c r="N297" s="109">
        <f>D297/D401*100</f>
        <v>5.4784845051461044</v>
      </c>
    </row>
    <row r="298" spans="1:14" ht="14.25" thickBot="1">
      <c r="A298" s="247"/>
      <c r="B298" s="199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47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47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47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48"/>
      <c r="B302" s="15" t="s">
        <v>31</v>
      </c>
      <c r="C302" s="16">
        <f t="shared" ref="C302:L302" si="65">C290+C292+C293+C294+C295+C296+C297+C298</f>
        <v>31.529188999999995</v>
      </c>
      <c r="D302" s="16">
        <f t="shared" si="65"/>
        <v>207.18977000000001</v>
      </c>
      <c r="E302" s="16">
        <f t="shared" si="65"/>
        <v>143.34591699999999</v>
      </c>
      <c r="F302" s="16">
        <f>(D302-E302)/E302*100</f>
        <v>44.538312870118254</v>
      </c>
      <c r="G302" s="16">
        <f t="shared" si="65"/>
        <v>1827</v>
      </c>
      <c r="H302" s="16">
        <f t="shared" si="65"/>
        <v>509612.73720500001</v>
      </c>
      <c r="I302" s="16">
        <f t="shared" si="65"/>
        <v>109</v>
      </c>
      <c r="J302" s="16">
        <f t="shared" si="65"/>
        <v>8.462491</v>
      </c>
      <c r="K302" s="16">
        <f t="shared" si="65"/>
        <v>75.441825000000009</v>
      </c>
      <c r="L302" s="16">
        <f t="shared" si="65"/>
        <v>74.114669000000006</v>
      </c>
      <c r="M302" s="16">
        <f t="shared" ref="M302:M304" si="66">(K302-L302)/L302*100</f>
        <v>1.7906792513638592</v>
      </c>
      <c r="N302" s="110">
        <f>D302/D406*100</f>
        <v>1.2901326660780947</v>
      </c>
    </row>
    <row r="303" spans="1:14" ht="14.25" thickTop="1">
      <c r="A303" s="263" t="s">
        <v>99</v>
      </c>
      <c r="B303" s="199" t="s">
        <v>19</v>
      </c>
      <c r="C303" s="28">
        <v>27.801772</v>
      </c>
      <c r="D303" s="28">
        <v>113.14380699999998</v>
      </c>
      <c r="E303" s="28">
        <v>168.87876200000002</v>
      </c>
      <c r="F303" s="31">
        <f>(D303-E303)/E303*100</f>
        <v>-33.002939114392625</v>
      </c>
      <c r="G303" s="28">
        <v>1170</v>
      </c>
      <c r="H303" s="28">
        <v>121386.86564</v>
      </c>
      <c r="I303" s="28">
        <v>329</v>
      </c>
      <c r="J303" s="28">
        <v>4.1619999999999919</v>
      </c>
      <c r="K303" s="28">
        <v>82.621719999999996</v>
      </c>
      <c r="L303" s="28">
        <v>30.573672999999999</v>
      </c>
      <c r="M303" s="31">
        <f t="shared" si="66"/>
        <v>170.23812284510271</v>
      </c>
      <c r="N303" s="109">
        <f>D303/D394*100</f>
        <v>1.4803168162697085</v>
      </c>
    </row>
    <row r="304" spans="1:14">
      <c r="A304" s="263"/>
      <c r="B304" s="199" t="s">
        <v>20</v>
      </c>
      <c r="C304" s="28">
        <v>10.918414</v>
      </c>
      <c r="D304" s="28">
        <v>41.281073999999997</v>
      </c>
      <c r="E304" s="28">
        <v>79.821456000000012</v>
      </c>
      <c r="F304" s="31">
        <f>(D304-E304)/E304*100</f>
        <v>-48.283236026163202</v>
      </c>
      <c r="G304" s="28">
        <v>503</v>
      </c>
      <c r="H304" s="28">
        <v>10060</v>
      </c>
      <c r="I304" s="28">
        <v>183</v>
      </c>
      <c r="J304" s="28">
        <v>45.264264000000004</v>
      </c>
      <c r="K304" s="28">
        <v>98.680462000000006</v>
      </c>
      <c r="L304" s="28">
        <v>20.594773</v>
      </c>
      <c r="M304" s="31">
        <f t="shared" si="66"/>
        <v>379.15294817767597</v>
      </c>
      <c r="N304" s="109">
        <f>D304/D395*100</f>
        <v>1.7578499671648935</v>
      </c>
    </row>
    <row r="305" spans="1:14">
      <c r="A305" s="263"/>
      <c r="B305" s="199" t="s">
        <v>21</v>
      </c>
      <c r="C305" s="28">
        <v>0</v>
      </c>
      <c r="D305" s="28">
        <v>1.4966979999999999</v>
      </c>
      <c r="E305" s="28">
        <v>3.7924530000000001</v>
      </c>
      <c r="F305" s="31"/>
      <c r="G305" s="28">
        <v>3</v>
      </c>
      <c r="H305" s="28">
        <v>1945</v>
      </c>
      <c r="I305" s="28">
        <v>1</v>
      </c>
      <c r="J305" s="28"/>
      <c r="K305" s="28"/>
      <c r="L305" s="31"/>
      <c r="M305" s="31"/>
      <c r="N305" s="109"/>
    </row>
    <row r="306" spans="1:14">
      <c r="A306" s="263"/>
      <c r="B306" s="199" t="s">
        <v>22</v>
      </c>
      <c r="C306" s="28">
        <v>0</v>
      </c>
      <c r="D306" s="28">
        <v>0</v>
      </c>
      <c r="E306" s="28">
        <v>3.1320000000000001E-2</v>
      </c>
      <c r="F306" s="31"/>
      <c r="G306" s="28">
        <v>0</v>
      </c>
      <c r="H306" s="28">
        <v>0</v>
      </c>
      <c r="I306" s="28">
        <v>0</v>
      </c>
      <c r="J306" s="28"/>
      <c r="K306" s="28"/>
      <c r="L306" s="31"/>
      <c r="M306" s="31"/>
      <c r="N306" s="109"/>
    </row>
    <row r="307" spans="1:14">
      <c r="A307" s="263"/>
      <c r="B307" s="199" t="s">
        <v>23</v>
      </c>
      <c r="C307" s="28">
        <v>0</v>
      </c>
      <c r="D307" s="28">
        <v>0</v>
      </c>
      <c r="E307" s="28">
        <v>0.37735799999999997</v>
      </c>
      <c r="F307" s="31"/>
      <c r="G307" s="28">
        <v>0</v>
      </c>
      <c r="H307" s="28">
        <v>5.0000000000000001E-4</v>
      </c>
      <c r="I307" s="28">
        <v>0</v>
      </c>
      <c r="J307" s="28"/>
      <c r="K307" s="28">
        <v>0</v>
      </c>
      <c r="L307" s="31"/>
      <c r="M307" s="31"/>
      <c r="N307" s="109"/>
    </row>
    <row r="308" spans="1:14">
      <c r="A308" s="263"/>
      <c r="B308" s="199" t="s">
        <v>24</v>
      </c>
      <c r="C308" s="28">
        <v>0.79997200000000002</v>
      </c>
      <c r="D308" s="28">
        <v>9.7164350000000006</v>
      </c>
      <c r="E308" s="28">
        <v>9.9151939999999996</v>
      </c>
      <c r="F308" s="31"/>
      <c r="G308" s="28">
        <v>30</v>
      </c>
      <c r="H308" s="28">
        <v>11305.708699999999</v>
      </c>
      <c r="I308" s="28">
        <v>3</v>
      </c>
      <c r="J308" s="28">
        <v>0</v>
      </c>
      <c r="K308" s="28">
        <v>56.209198000000001</v>
      </c>
      <c r="L308" s="31">
        <v>0</v>
      </c>
      <c r="M308" s="31"/>
      <c r="N308" s="109">
        <f>D308/D399*100</f>
        <v>1.1763574351685411</v>
      </c>
    </row>
    <row r="309" spans="1:14">
      <c r="A309" s="263"/>
      <c r="B309" s="199" t="s">
        <v>25</v>
      </c>
      <c r="C309" s="28">
        <v>0</v>
      </c>
      <c r="D309" s="28">
        <v>0</v>
      </c>
      <c r="E309" s="28">
        <v>4.218</v>
      </c>
      <c r="F309" s="31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/>
      <c r="M309" s="31"/>
      <c r="N309" s="109"/>
    </row>
    <row r="310" spans="1:14">
      <c r="A310" s="263"/>
      <c r="B310" s="199" t="s">
        <v>26</v>
      </c>
      <c r="C310" s="28">
        <v>3.6453419999999999</v>
      </c>
      <c r="D310" s="28">
        <v>31.781614000000001</v>
      </c>
      <c r="E310" s="28">
        <v>22.496964999999999</v>
      </c>
      <c r="F310" s="31">
        <f>(D310-E310)/E310*100</f>
        <v>41.270673621975241</v>
      </c>
      <c r="G310" s="28">
        <v>640</v>
      </c>
      <c r="H310" s="28">
        <v>136734.16</v>
      </c>
      <c r="I310" s="28">
        <v>39</v>
      </c>
      <c r="J310" s="28">
        <v>6.4087420000000002</v>
      </c>
      <c r="K310" s="28">
        <v>10.122441999999999</v>
      </c>
      <c r="L310" s="31">
        <v>25.164360000000002</v>
      </c>
      <c r="M310" s="31"/>
      <c r="N310" s="109">
        <f>D310/D401*100</f>
        <v>3.5092314390136812</v>
      </c>
    </row>
    <row r="311" spans="1:14">
      <c r="A311" s="263"/>
      <c r="B311" s="199" t="s">
        <v>27</v>
      </c>
      <c r="C311" s="28">
        <v>0</v>
      </c>
      <c r="D311" s="28">
        <v>1.4150940000000001</v>
      </c>
      <c r="E311" s="28">
        <v>0</v>
      </c>
      <c r="F311" s="31"/>
      <c r="G311" s="28">
        <v>1</v>
      </c>
      <c r="H311" s="28">
        <v>1000.0003</v>
      </c>
      <c r="I311" s="28"/>
      <c r="J311" s="28"/>
      <c r="K311" s="28"/>
      <c r="L311" s="31"/>
      <c r="M311" s="31"/>
      <c r="N311" s="109"/>
    </row>
    <row r="312" spans="1:14">
      <c r="A312" s="263"/>
      <c r="B312" s="14" t="s">
        <v>28</v>
      </c>
      <c r="C312" s="31">
        <v>0</v>
      </c>
      <c r="D312" s="31">
        <v>0</v>
      </c>
      <c r="E312" s="31">
        <v>0</v>
      </c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63"/>
      <c r="B313" s="14" t="s">
        <v>29</v>
      </c>
      <c r="C313" s="31">
        <v>0</v>
      </c>
      <c r="D313" s="31">
        <v>1.4150940000000001</v>
      </c>
      <c r="E313" s="31">
        <v>0.45283000000000001</v>
      </c>
      <c r="F313" s="31"/>
      <c r="G313" s="31">
        <v>1</v>
      </c>
      <c r="H313" s="31">
        <v>1000</v>
      </c>
      <c r="I313" s="31"/>
      <c r="J313" s="31"/>
      <c r="K313" s="31"/>
      <c r="L313" s="31"/>
      <c r="M313" s="31"/>
      <c r="N313" s="109"/>
    </row>
    <row r="314" spans="1:14">
      <c r="A314" s="263"/>
      <c r="B314" s="14" t="s">
        <v>30</v>
      </c>
      <c r="C314" s="31">
        <v>0</v>
      </c>
      <c r="D314" s="31">
        <v>0</v>
      </c>
      <c r="E314" s="31">
        <v>0</v>
      </c>
      <c r="F314" s="31"/>
      <c r="G314" s="31">
        <v>0</v>
      </c>
      <c r="H314" s="31">
        <v>2.9999999999999997E-4</v>
      </c>
      <c r="I314" s="31"/>
      <c r="J314" s="31"/>
      <c r="K314" s="31"/>
      <c r="L314" s="31"/>
      <c r="M314" s="31"/>
      <c r="N314" s="109"/>
    </row>
    <row r="315" spans="1:14" ht="14.25" thickBot="1">
      <c r="A315" s="245"/>
      <c r="B315" s="15" t="s">
        <v>31</v>
      </c>
      <c r="C315" s="16">
        <f t="shared" ref="C315:L315" si="67">C303+C305+C306+C307+C308+C309+C310+C311</f>
        <v>32.247086000000003</v>
      </c>
      <c r="D315" s="16">
        <f t="shared" si="67"/>
        <v>157.55364799999998</v>
      </c>
      <c r="E315" s="16">
        <f t="shared" si="67"/>
        <v>209.71005199999999</v>
      </c>
      <c r="F315" s="16">
        <f>(D315-E315)/E315*100</f>
        <v>-24.870721981414611</v>
      </c>
      <c r="G315" s="16">
        <f t="shared" si="67"/>
        <v>1844</v>
      </c>
      <c r="H315" s="16">
        <f t="shared" si="67"/>
        <v>272371.73514</v>
      </c>
      <c r="I315" s="16">
        <f t="shared" si="67"/>
        <v>372</v>
      </c>
      <c r="J315" s="16">
        <f t="shared" si="67"/>
        <v>10.570741999999992</v>
      </c>
      <c r="K315" s="16">
        <f t="shared" si="67"/>
        <v>148.95336</v>
      </c>
      <c r="L315" s="16">
        <f t="shared" si="67"/>
        <v>55.738033000000001</v>
      </c>
      <c r="M315" s="16">
        <f t="shared" ref="M315:M317" si="68">(K315-L315)/L315*100</f>
        <v>167.23827875303746</v>
      </c>
      <c r="N315" s="110">
        <f>D315/D406*100</f>
        <v>0.98105764558052089</v>
      </c>
    </row>
    <row r="316" spans="1:14" ht="14.25" thickTop="1">
      <c r="A316" s="263" t="s">
        <v>40</v>
      </c>
      <c r="B316" s="199" t="s">
        <v>19</v>
      </c>
      <c r="C316" s="34">
        <v>45.013309</v>
      </c>
      <c r="D316" s="34">
        <v>283.85762799999998</v>
      </c>
      <c r="E316" s="34">
        <v>327.46146199999998</v>
      </c>
      <c r="F316" s="34">
        <f>(D316-E316)/E316*100</f>
        <v>-13.315714690115202</v>
      </c>
      <c r="G316" s="34">
        <v>2453</v>
      </c>
      <c r="H316" s="34">
        <v>253692.63716799999</v>
      </c>
      <c r="I316" s="31">
        <v>234</v>
      </c>
      <c r="J316" s="34">
        <v>98.47</v>
      </c>
      <c r="K316" s="34">
        <v>413.69</v>
      </c>
      <c r="L316" s="34">
        <v>122.07</v>
      </c>
      <c r="M316" s="31">
        <f t="shared" si="68"/>
        <v>238.89571557303188</v>
      </c>
      <c r="N316" s="109">
        <f>D316/D394*100</f>
        <v>3.7138508177900644</v>
      </c>
    </row>
    <row r="317" spans="1:14">
      <c r="A317" s="263"/>
      <c r="B317" s="199" t="s">
        <v>20</v>
      </c>
      <c r="C317" s="34">
        <v>18.149826999999998</v>
      </c>
      <c r="D317" s="34">
        <v>103.138284</v>
      </c>
      <c r="E317" s="34">
        <v>113.963497</v>
      </c>
      <c r="F317" s="31">
        <f>(D317-E317)/E317*100</f>
        <v>-9.4988424232015305</v>
      </c>
      <c r="G317" s="34">
        <v>1268</v>
      </c>
      <c r="H317" s="34">
        <v>25360</v>
      </c>
      <c r="I317" s="31">
        <v>123</v>
      </c>
      <c r="J317" s="34">
        <v>60.5</v>
      </c>
      <c r="K317" s="34">
        <v>144.88999999999999</v>
      </c>
      <c r="L317" s="34">
        <v>48.55</v>
      </c>
      <c r="M317" s="31">
        <f t="shared" si="68"/>
        <v>198.43460350154479</v>
      </c>
      <c r="N317" s="109">
        <f>D317/D395*100</f>
        <v>4.3918825644614641</v>
      </c>
    </row>
    <row r="318" spans="1:14">
      <c r="A318" s="263"/>
      <c r="B318" s="199" t="s">
        <v>21</v>
      </c>
      <c r="C318" s="34">
        <v>5.1885000000000001E-2</v>
      </c>
      <c r="D318" s="34">
        <v>9.1179220000000001</v>
      </c>
      <c r="E318" s="34">
        <v>8.9103759999999994</v>
      </c>
      <c r="F318" s="31">
        <f>(D318-E318)/E318*100</f>
        <v>2.329261975027773</v>
      </c>
      <c r="G318" s="34">
        <v>4</v>
      </c>
      <c r="H318" s="34">
        <v>19000.242837000002</v>
      </c>
      <c r="I318" s="31">
        <v>2</v>
      </c>
      <c r="J318" s="34"/>
      <c r="K318" s="34">
        <v>3.6</v>
      </c>
      <c r="L318" s="34"/>
      <c r="M318" s="31"/>
      <c r="N318" s="109">
        <f>D318/D396*100</f>
        <v>3.1346091909232885</v>
      </c>
    </row>
    <row r="319" spans="1:14">
      <c r="A319" s="263"/>
      <c r="B319" s="199" t="s">
        <v>22</v>
      </c>
      <c r="C319" s="34">
        <v>1.3751739999999999</v>
      </c>
      <c r="D319" s="34">
        <v>18.2883</v>
      </c>
      <c r="E319" s="34">
        <v>20.427398</v>
      </c>
      <c r="F319" s="31">
        <f>(D319-E319)/E319*100</f>
        <v>-10.471710591823788</v>
      </c>
      <c r="G319" s="34">
        <v>543</v>
      </c>
      <c r="H319" s="34">
        <v>25557.88</v>
      </c>
      <c r="I319" s="31">
        <v>19</v>
      </c>
      <c r="J319" s="34">
        <v>2.4700000000000002</v>
      </c>
      <c r="K319" s="34">
        <v>4.7300000000000004</v>
      </c>
      <c r="L319" s="34">
        <v>4.09</v>
      </c>
      <c r="M319" s="31">
        <f>(K319-L319)/L319*100</f>
        <v>15.647921760391212</v>
      </c>
      <c r="N319" s="109">
        <f>D319/D397*100</f>
        <v>6.3971580853534604</v>
      </c>
    </row>
    <row r="320" spans="1:14">
      <c r="A320" s="263"/>
      <c r="B320" s="199" t="s">
        <v>23</v>
      </c>
      <c r="C320" s="34">
        <v>0</v>
      </c>
      <c r="D320" s="34">
        <v>0</v>
      </c>
      <c r="E320" s="34">
        <v>3.0509539999999999</v>
      </c>
      <c r="F320" s="31"/>
      <c r="G320" s="34">
        <v>0</v>
      </c>
      <c r="H320" s="34">
        <v>0</v>
      </c>
      <c r="I320" s="31"/>
      <c r="J320" s="34"/>
      <c r="K320" s="34"/>
      <c r="L320" s="34"/>
      <c r="M320" s="31"/>
      <c r="N320" s="109"/>
    </row>
    <row r="321" spans="1:14">
      <c r="A321" s="263"/>
      <c r="B321" s="199" t="s">
        <v>24</v>
      </c>
      <c r="C321" s="34">
        <v>5.6401059999999994</v>
      </c>
      <c r="D321" s="34">
        <v>23.222085</v>
      </c>
      <c r="E321" s="34">
        <v>21.795658</v>
      </c>
      <c r="F321" s="31">
        <f>(D321-E321)/E321*100</f>
        <v>6.5445466248369302</v>
      </c>
      <c r="G321" s="34">
        <v>36</v>
      </c>
      <c r="H321" s="34">
        <v>47896.4882</v>
      </c>
      <c r="I321" s="31">
        <v>151</v>
      </c>
      <c r="J321" s="34">
        <v>1.76</v>
      </c>
      <c r="K321" s="34">
        <v>41.22</v>
      </c>
      <c r="L321" s="34">
        <v>32.22</v>
      </c>
      <c r="M321" s="31"/>
      <c r="N321" s="109">
        <f>D321/D399*100</f>
        <v>2.8114707040046936</v>
      </c>
    </row>
    <row r="322" spans="1:14">
      <c r="A322" s="263"/>
      <c r="B322" s="199" t="s">
        <v>25</v>
      </c>
      <c r="C322" s="34">
        <v>20.734999999999999</v>
      </c>
      <c r="D322" s="34">
        <v>28.2834</v>
      </c>
      <c r="E322" s="34">
        <v>0</v>
      </c>
      <c r="F322" s="31"/>
      <c r="G322" s="34">
        <v>6</v>
      </c>
      <c r="H322" s="34">
        <v>746.67</v>
      </c>
      <c r="I322" s="31"/>
      <c r="J322" s="34"/>
      <c r="K322" s="34"/>
      <c r="L322" s="34"/>
      <c r="M322" s="31"/>
      <c r="N322" s="109">
        <f>D322/D400*100</f>
        <v>0.46830065259537296</v>
      </c>
    </row>
    <row r="323" spans="1:14">
      <c r="A323" s="263"/>
      <c r="B323" s="199" t="s">
        <v>26</v>
      </c>
      <c r="C323" s="34">
        <v>10.934888000000001</v>
      </c>
      <c r="D323" s="34">
        <v>73.322645999999992</v>
      </c>
      <c r="E323" s="34">
        <v>76.154030000000006</v>
      </c>
      <c r="F323" s="31">
        <f>(D323-E323)/E323*100</f>
        <v>-3.7179700141936203</v>
      </c>
      <c r="G323" s="34">
        <v>1017</v>
      </c>
      <c r="H323" s="34">
        <v>231725.64799999999</v>
      </c>
      <c r="I323" s="31">
        <v>60</v>
      </c>
      <c r="J323" s="34">
        <v>1.79</v>
      </c>
      <c r="K323" s="34">
        <v>15.88</v>
      </c>
      <c r="L323" s="34">
        <v>14.07</v>
      </c>
      <c r="M323" s="31">
        <f>(K323-L323)/L323*100</f>
        <v>12.864250177683017</v>
      </c>
      <c r="N323" s="109">
        <f>D323/D401*100</f>
        <v>8.0960688319627412</v>
      </c>
    </row>
    <row r="324" spans="1:14">
      <c r="A324" s="263"/>
      <c r="B324" s="199" t="s">
        <v>27</v>
      </c>
      <c r="C324" s="34">
        <v>0</v>
      </c>
      <c r="D324" s="34">
        <v>3.9512260000000001</v>
      </c>
      <c r="E324" s="31">
        <v>5.9651889999999996</v>
      </c>
      <c r="F324" s="31">
        <f>(D324-E324)/E324*100</f>
        <v>-33.76193109723765</v>
      </c>
      <c r="G324" s="34">
        <v>2</v>
      </c>
      <c r="H324" s="34">
        <v>185.47584499999999</v>
      </c>
      <c r="I324" s="31"/>
      <c r="J324" s="31"/>
      <c r="K324" s="31"/>
      <c r="L324" s="31"/>
      <c r="M324" s="31"/>
      <c r="N324" s="109">
        <f>D324/D402*100</f>
        <v>21.89737341869662</v>
      </c>
    </row>
    <row r="325" spans="1:14">
      <c r="A325" s="263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63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63"/>
      <c r="B327" s="14" t="s">
        <v>30</v>
      </c>
      <c r="C327" s="31">
        <v>0</v>
      </c>
      <c r="D327" s="31">
        <v>3.9512260000000001</v>
      </c>
      <c r="E327" s="31">
        <v>5.9651889999999996</v>
      </c>
      <c r="F327" s="31"/>
      <c r="G327" s="31">
        <v>2</v>
      </c>
      <c r="H327" s="31">
        <v>185.47584499999999</v>
      </c>
      <c r="I327" s="31"/>
      <c r="J327" s="31"/>
      <c r="K327" s="31"/>
      <c r="L327" s="31"/>
      <c r="M327" s="31"/>
      <c r="N327" s="109"/>
    </row>
    <row r="328" spans="1:14" ht="14.25" thickBot="1">
      <c r="A328" s="245"/>
      <c r="B328" s="15" t="s">
        <v>31</v>
      </c>
      <c r="C328" s="16">
        <f t="shared" ref="C328:L328" si="69">C316+C318+C319+C320+C321+C322+C323+C324</f>
        <v>83.750361999999996</v>
      </c>
      <c r="D328" s="16">
        <f t="shared" si="69"/>
        <v>440.04320699999994</v>
      </c>
      <c r="E328" s="16">
        <f t="shared" si="69"/>
        <v>463.76506699999993</v>
      </c>
      <c r="F328" s="16">
        <f>(D328-E328)/E328*100</f>
        <v>-5.1150596903410142</v>
      </c>
      <c r="G328" s="16">
        <f t="shared" si="69"/>
        <v>4061</v>
      </c>
      <c r="H328" s="16">
        <f t="shared" si="69"/>
        <v>578805.04205000005</v>
      </c>
      <c r="I328" s="16">
        <f t="shared" si="69"/>
        <v>466</v>
      </c>
      <c r="J328" s="16">
        <f t="shared" si="69"/>
        <v>104.49000000000001</v>
      </c>
      <c r="K328" s="16">
        <f t="shared" si="69"/>
        <v>479.12</v>
      </c>
      <c r="L328" s="16">
        <f t="shared" si="69"/>
        <v>172.45</v>
      </c>
      <c r="M328" s="16">
        <f t="shared" ref="M328:M330" si="70">(K328-L328)/L328*100</f>
        <v>177.83125543635839</v>
      </c>
      <c r="N328" s="110">
        <f>D328/D406*100</f>
        <v>2.7400682757477113</v>
      </c>
    </row>
    <row r="329" spans="1:14" ht="14.25" thickTop="1">
      <c r="A329" s="263" t="s">
        <v>41</v>
      </c>
      <c r="B329" s="199" t="s">
        <v>19</v>
      </c>
      <c r="C329" s="71">
        <v>26.55</v>
      </c>
      <c r="D329" s="106">
        <v>149.47</v>
      </c>
      <c r="E329" s="106">
        <v>163.53</v>
      </c>
      <c r="F329" s="111">
        <f>(D329-E329)/E329*100</f>
        <v>-8.5978107992417314</v>
      </c>
      <c r="G329" s="72">
        <v>1483</v>
      </c>
      <c r="H329" s="72">
        <v>102015.14</v>
      </c>
      <c r="I329" s="72">
        <v>194</v>
      </c>
      <c r="J329" s="72">
        <v>37.090000000000003</v>
      </c>
      <c r="K329" s="107">
        <v>104.79</v>
      </c>
      <c r="L329" s="107">
        <v>63.19</v>
      </c>
      <c r="M329" s="34">
        <f t="shared" si="70"/>
        <v>65.833201455926584</v>
      </c>
      <c r="N329" s="109">
        <f>D329/D394*100</f>
        <v>1.9555905037545125</v>
      </c>
    </row>
    <row r="330" spans="1:14">
      <c r="A330" s="263"/>
      <c r="B330" s="199" t="s">
        <v>20</v>
      </c>
      <c r="C330" s="72">
        <v>12.66</v>
      </c>
      <c r="D330" s="107">
        <v>67.86</v>
      </c>
      <c r="E330" s="107">
        <v>79.569999999999993</v>
      </c>
      <c r="F330" s="117">
        <f>(D330-E330)/E330*100</f>
        <v>-14.716601734321975</v>
      </c>
      <c r="G330" s="72">
        <v>861</v>
      </c>
      <c r="H330" s="72">
        <v>17180</v>
      </c>
      <c r="I330" s="72">
        <v>118</v>
      </c>
      <c r="J330" s="72">
        <v>23.74</v>
      </c>
      <c r="K330" s="107">
        <v>71.56</v>
      </c>
      <c r="L330" s="107">
        <v>37.369999999999997</v>
      </c>
      <c r="M330" s="31">
        <f t="shared" si="70"/>
        <v>91.4905004013915</v>
      </c>
      <c r="N330" s="109">
        <f>D330/D395*100</f>
        <v>2.8896462037739061</v>
      </c>
    </row>
    <row r="331" spans="1:14">
      <c r="A331" s="263"/>
      <c r="B331" s="199" t="s">
        <v>21</v>
      </c>
      <c r="C331" s="72"/>
      <c r="D331" s="107"/>
      <c r="E331" s="107"/>
      <c r="F331" s="31"/>
      <c r="G331" s="72"/>
      <c r="H331" s="72"/>
      <c r="I331" s="72"/>
      <c r="J331" s="72"/>
      <c r="K331" s="72"/>
      <c r="L331" s="107"/>
      <c r="M331" s="31"/>
      <c r="N331" s="109"/>
    </row>
    <row r="332" spans="1:14">
      <c r="A332" s="263"/>
      <c r="B332" s="199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63"/>
      <c r="B333" s="199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63"/>
      <c r="B334" s="199" t="s">
        <v>24</v>
      </c>
      <c r="C334" s="72"/>
      <c r="D334" s="107">
        <v>1.0900000000000001</v>
      </c>
      <c r="E334" s="107">
        <v>0.24</v>
      </c>
      <c r="F334" s="117">
        <f>(D334-E334)/E334*100</f>
        <v>354.16666666666669</v>
      </c>
      <c r="G334" s="72">
        <v>2</v>
      </c>
      <c r="H334" s="72">
        <v>205.1</v>
      </c>
      <c r="I334" s="72">
        <v>1</v>
      </c>
      <c r="J334" s="72">
        <v>27.66</v>
      </c>
      <c r="K334" s="72">
        <v>27.66</v>
      </c>
      <c r="L334" s="107">
        <v>1.0900000000000001</v>
      </c>
      <c r="M334" s="31">
        <f>(K334-L334)/L334*100</f>
        <v>2437.6146788990823</v>
      </c>
      <c r="N334" s="109">
        <f>D334/D399*100</f>
        <v>0.13196502671336863</v>
      </c>
    </row>
    <row r="335" spans="1:14">
      <c r="A335" s="263"/>
      <c r="B335" s="199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39"/>
      <c r="M335" s="31"/>
      <c r="N335" s="109"/>
    </row>
    <row r="336" spans="1:14">
      <c r="A336" s="263"/>
      <c r="B336" s="199" t="s">
        <v>26</v>
      </c>
      <c r="C336" s="72">
        <v>0.96</v>
      </c>
      <c r="D336" s="107">
        <v>8.73</v>
      </c>
      <c r="E336" s="107">
        <v>17.059999999999999</v>
      </c>
      <c r="F336" s="117">
        <f>(D336-E336)/E336*100</f>
        <v>-48.827667057444309</v>
      </c>
      <c r="G336" s="72">
        <v>150</v>
      </c>
      <c r="H336" s="72">
        <v>10946.48</v>
      </c>
      <c r="I336" s="72">
        <v>18</v>
      </c>
      <c r="J336" s="72">
        <v>0.37</v>
      </c>
      <c r="K336" s="107">
        <v>5.63</v>
      </c>
      <c r="L336" s="107">
        <v>2.63</v>
      </c>
      <c r="M336" s="31">
        <f>(K336-L336)/L336*100</f>
        <v>114.06844106463878</v>
      </c>
      <c r="N336" s="109">
        <f>D336/D401*100</f>
        <v>0.9639406753410773</v>
      </c>
    </row>
    <row r="337" spans="1:14">
      <c r="A337" s="263"/>
      <c r="B337" s="199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63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2"/>
      <c r="M338" s="31"/>
      <c r="N338" s="109"/>
    </row>
    <row r="339" spans="1:14">
      <c r="A339" s="263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2"/>
      <c r="M339" s="31"/>
      <c r="N339" s="109"/>
    </row>
    <row r="340" spans="1:14">
      <c r="A340" s="263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2"/>
      <c r="M340" s="31"/>
      <c r="N340" s="109"/>
    </row>
    <row r="341" spans="1:14" ht="14.25" thickBot="1">
      <c r="A341" s="245"/>
      <c r="B341" s="15" t="s">
        <v>31</v>
      </c>
      <c r="C341" s="16">
        <f t="shared" ref="C341:L341" si="71">C329+C331+C332+C333+C334+C335+C336+C337</f>
        <v>27.51</v>
      </c>
      <c r="D341" s="16">
        <f t="shared" si="71"/>
        <v>159.29</v>
      </c>
      <c r="E341" s="16">
        <f t="shared" si="71"/>
        <v>180.83</v>
      </c>
      <c r="F341" s="16">
        <f>(D341-E341)/E341*100</f>
        <v>-11.911740308577128</v>
      </c>
      <c r="G341" s="16">
        <f t="shared" si="71"/>
        <v>1635</v>
      </c>
      <c r="H341" s="16">
        <f t="shared" si="71"/>
        <v>113166.72</v>
      </c>
      <c r="I341" s="16">
        <f t="shared" si="71"/>
        <v>213</v>
      </c>
      <c r="J341" s="16">
        <f t="shared" si="71"/>
        <v>65.12</v>
      </c>
      <c r="K341" s="16">
        <f t="shared" si="71"/>
        <v>138.08000000000001</v>
      </c>
      <c r="L341" s="16">
        <f t="shared" si="71"/>
        <v>66.91</v>
      </c>
      <c r="M341" s="16">
        <f t="shared" ref="M341:M343" si="72">(K341-L341)/L341*100</f>
        <v>106.36676132117773</v>
      </c>
      <c r="N341" s="110">
        <f>D341/D406*100</f>
        <v>0.99186959076010217</v>
      </c>
    </row>
    <row r="342" spans="1:14" ht="14.25" thickTop="1">
      <c r="A342" s="249" t="s">
        <v>67</v>
      </c>
      <c r="B342" s="18" t="s">
        <v>19</v>
      </c>
      <c r="C342" s="32">
        <v>65.77299800000003</v>
      </c>
      <c r="D342" s="32">
        <v>363.74481500000002</v>
      </c>
      <c r="E342" s="32">
        <v>304.52758799999998</v>
      </c>
      <c r="F342" s="111">
        <f>(D342-E342)/E342*100</f>
        <v>19.445603398008078</v>
      </c>
      <c r="G342" s="31">
        <v>3052</v>
      </c>
      <c r="H342" s="31">
        <v>310033.69878600002</v>
      </c>
      <c r="I342" s="31">
        <v>333</v>
      </c>
      <c r="J342" s="34">
        <v>14.498760000000004</v>
      </c>
      <c r="K342" s="31">
        <v>105.707049</v>
      </c>
      <c r="L342" s="31">
        <v>94.381754999999998</v>
      </c>
      <c r="M342" s="111">
        <f t="shared" si="72"/>
        <v>11.999452648448845</v>
      </c>
      <c r="N342" s="112">
        <f>D342/D394*100</f>
        <v>4.7590546999661605</v>
      </c>
    </row>
    <row r="343" spans="1:14">
      <c r="A343" s="263"/>
      <c r="B343" s="199" t="s">
        <v>20</v>
      </c>
      <c r="C343" s="32">
        <v>24.769207999999992</v>
      </c>
      <c r="D343" s="32">
        <v>128.44807399999999</v>
      </c>
      <c r="E343" s="31">
        <v>123.636949</v>
      </c>
      <c r="F343" s="31">
        <f>(D343-E343)/E343*100</f>
        <v>3.891332679197697</v>
      </c>
      <c r="G343" s="31">
        <v>1509</v>
      </c>
      <c r="H343" s="31">
        <v>30180</v>
      </c>
      <c r="I343" s="31">
        <v>160</v>
      </c>
      <c r="J343" s="34">
        <v>4.649280000000001</v>
      </c>
      <c r="K343" s="31">
        <v>35.196038000000001</v>
      </c>
      <c r="L343" s="31">
        <v>37.672400000000003</v>
      </c>
      <c r="M343" s="31">
        <f t="shared" si="72"/>
        <v>-6.5734118346587991</v>
      </c>
      <c r="N343" s="109">
        <f>D343/D395*100</f>
        <v>5.4696358593600021</v>
      </c>
    </row>
    <row r="344" spans="1:14">
      <c r="A344" s="263"/>
      <c r="B344" s="199" t="s">
        <v>21</v>
      </c>
      <c r="C344" s="32">
        <v>0.16886900000000016</v>
      </c>
      <c r="D344" s="32">
        <v>1.1192470000000001</v>
      </c>
      <c r="E344" s="31">
        <v>9.4339999999999993E-2</v>
      </c>
      <c r="F344" s="31">
        <f>(D344-E344)/E344*100</f>
        <v>1086.3970744117023</v>
      </c>
      <c r="G344" s="31">
        <v>17</v>
      </c>
      <c r="H344" s="31">
        <v>1456.785077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0.3847808670784108</v>
      </c>
    </row>
    <row r="345" spans="1:14">
      <c r="A345" s="263"/>
      <c r="B345" s="199" t="s">
        <v>22</v>
      </c>
      <c r="C345" s="32">
        <v>3.0400010000000002</v>
      </c>
      <c r="D345" s="32">
        <v>4.5758530000000004</v>
      </c>
      <c r="E345" s="31">
        <v>-0.17924399999999999</v>
      </c>
      <c r="F345" s="31">
        <f>(D345-E345)/E345*100</f>
        <v>-2652.862578384772</v>
      </c>
      <c r="G345" s="31">
        <v>79</v>
      </c>
      <c r="H345" s="31">
        <v>40434.400000000001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9">
        <f>D345/D397*100</f>
        <v>1.6006110473001256</v>
      </c>
    </row>
    <row r="346" spans="1:14">
      <c r="A346" s="263"/>
      <c r="B346" s="199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63"/>
      <c r="B347" s="199" t="s">
        <v>24</v>
      </c>
      <c r="C347" s="32">
        <v>10.593802999999994</v>
      </c>
      <c r="D347" s="32">
        <v>94.107248999999996</v>
      </c>
      <c r="E347" s="31">
        <v>85.689094999999995</v>
      </c>
      <c r="F347" s="31">
        <f>(D347-E347)/E347*100</f>
        <v>9.8240668780549036</v>
      </c>
      <c r="G347" s="31">
        <v>174</v>
      </c>
      <c r="H347" s="31">
        <v>193747.529889</v>
      </c>
      <c r="I347" s="31">
        <v>5</v>
      </c>
      <c r="J347" s="34">
        <v>0</v>
      </c>
      <c r="K347" s="31">
        <v>61.935000000000002</v>
      </c>
      <c r="L347" s="31">
        <v>1.8955</v>
      </c>
      <c r="M347" s="31"/>
      <c r="N347" s="109">
        <f>D347/D399*100</f>
        <v>11.393454704776724</v>
      </c>
    </row>
    <row r="348" spans="1:14">
      <c r="A348" s="263"/>
      <c r="B348" s="199" t="s">
        <v>25</v>
      </c>
      <c r="C348" s="32">
        <v>0</v>
      </c>
      <c r="D348" s="32">
        <v>0</v>
      </c>
      <c r="E348" s="33">
        <v>9.0525000000000002</v>
      </c>
      <c r="F348" s="31"/>
      <c r="G348" s="31">
        <v>0</v>
      </c>
      <c r="H348" s="31">
        <v>0</v>
      </c>
      <c r="I348" s="31">
        <v>2</v>
      </c>
      <c r="J348" s="34">
        <v>0</v>
      </c>
      <c r="K348" s="31">
        <v>2.8220000000000001</v>
      </c>
      <c r="L348" s="33">
        <v>4.3540000000000001</v>
      </c>
      <c r="M348" s="31"/>
      <c r="N348" s="109"/>
    </row>
    <row r="349" spans="1:14">
      <c r="A349" s="263"/>
      <c r="B349" s="199" t="s">
        <v>26</v>
      </c>
      <c r="C349" s="32">
        <v>4.902552</v>
      </c>
      <c r="D349" s="32">
        <v>29.854043999999998</v>
      </c>
      <c r="E349" s="31">
        <v>28.702304999999999</v>
      </c>
      <c r="F349" s="31">
        <f>(D349-E349)/E349*100</f>
        <v>4.0127055997767398</v>
      </c>
      <c r="G349" s="31">
        <v>529</v>
      </c>
      <c r="H349" s="31">
        <v>302426.01079999999</v>
      </c>
      <c r="I349" s="31">
        <v>29</v>
      </c>
      <c r="J349" s="34">
        <v>1.8273220000000006</v>
      </c>
      <c r="K349" s="31">
        <v>4.6263120000000004</v>
      </c>
      <c r="L349" s="31">
        <v>7.5285690000000001</v>
      </c>
      <c r="M349" s="31">
        <f>(K349-L349)/L349*100</f>
        <v>-38.549915661263114</v>
      </c>
      <c r="N349" s="109">
        <f>D349/D401*100</f>
        <v>3.2963948837367965</v>
      </c>
    </row>
    <row r="350" spans="1:14">
      <c r="A350" s="263"/>
      <c r="B350" s="199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63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63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63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45"/>
      <c r="B354" s="15" t="s">
        <v>31</v>
      </c>
      <c r="C354" s="16">
        <f t="shared" ref="C354:L354" si="73">C342+C344+C345+C346+C347+C348+C349+C350</f>
        <v>84.478223000000028</v>
      </c>
      <c r="D354" s="16">
        <f t="shared" si="73"/>
        <v>493.40120799999994</v>
      </c>
      <c r="E354" s="16">
        <f t="shared" si="73"/>
        <v>427.88658400000003</v>
      </c>
      <c r="F354" s="16">
        <f>(D354-E354)/E354*100</f>
        <v>15.311212468395578</v>
      </c>
      <c r="G354" s="16">
        <f t="shared" si="73"/>
        <v>3851</v>
      </c>
      <c r="H354" s="16">
        <f t="shared" si="73"/>
        <v>848098.42455200013</v>
      </c>
      <c r="I354" s="16">
        <f t="shared" si="73"/>
        <v>369</v>
      </c>
      <c r="J354" s="16">
        <f t="shared" si="73"/>
        <v>16.326082000000007</v>
      </c>
      <c r="K354" s="16">
        <f t="shared" si="73"/>
        <v>175.090361</v>
      </c>
      <c r="L354" s="16">
        <f t="shared" si="73"/>
        <v>108.159824</v>
      </c>
      <c r="M354" s="16">
        <f t="shared" ref="M354:M356" si="74">(K354-L354)/L354*100</f>
        <v>61.881144518134569</v>
      </c>
      <c r="N354" s="110">
        <f>D354/D406*100</f>
        <v>3.0723187535909351</v>
      </c>
    </row>
    <row r="355" spans="1:14" ht="15" thickTop="1" thickBot="1">
      <c r="A355" s="249" t="s">
        <v>43</v>
      </c>
      <c r="B355" s="18" t="s">
        <v>19</v>
      </c>
      <c r="C355" s="94">
        <v>9.73</v>
      </c>
      <c r="D355" s="94">
        <v>55.93</v>
      </c>
      <c r="E355" s="94">
        <v>59.27</v>
      </c>
      <c r="F355" s="111">
        <f>(D355-E355)/E355*100</f>
        <v>-5.6352286148135704</v>
      </c>
      <c r="G355" s="95">
        <v>552</v>
      </c>
      <c r="H355" s="95">
        <v>50729.91</v>
      </c>
      <c r="I355" s="95">
        <v>40</v>
      </c>
      <c r="J355" s="95">
        <v>0.28000000000000003</v>
      </c>
      <c r="K355" s="95">
        <v>7.53</v>
      </c>
      <c r="L355" s="95">
        <v>3.67</v>
      </c>
      <c r="M355" s="111">
        <f t="shared" si="74"/>
        <v>105.17711171662127</v>
      </c>
      <c r="N355" s="112">
        <f>D355/D394*100</f>
        <v>0.73176006472864041</v>
      </c>
    </row>
    <row r="356" spans="1:14" ht="14.25" thickBot="1">
      <c r="A356" s="247"/>
      <c r="B356" s="199" t="s">
        <v>20</v>
      </c>
      <c r="C356" s="95">
        <v>4.0199999999999996</v>
      </c>
      <c r="D356" s="95">
        <v>23.03</v>
      </c>
      <c r="E356" s="95">
        <v>24.35</v>
      </c>
      <c r="F356" s="31">
        <f>(D356-E356)/E356*100</f>
        <v>-5.420944558521561</v>
      </c>
      <c r="G356" s="95">
        <v>302</v>
      </c>
      <c r="H356" s="95">
        <v>6040</v>
      </c>
      <c r="I356" s="95">
        <v>18</v>
      </c>
      <c r="J356" s="95">
        <v>0.28000000000000003</v>
      </c>
      <c r="K356" s="95">
        <v>5.23</v>
      </c>
      <c r="L356" s="95">
        <v>1.45</v>
      </c>
      <c r="M356" s="31">
        <f t="shared" si="74"/>
        <v>260.68965517241384</v>
      </c>
      <c r="N356" s="109">
        <f>D356/D395*100</f>
        <v>0.9806742126866056</v>
      </c>
    </row>
    <row r="357" spans="1:14" ht="14.25" thickBot="1">
      <c r="A357" s="247"/>
      <c r="B357" s="199" t="s">
        <v>21</v>
      </c>
      <c r="C357" s="95"/>
      <c r="D357" s="95">
        <v>1.74</v>
      </c>
      <c r="E357" s="95"/>
      <c r="F357" s="31" t="e">
        <f>(D357-E357)/E357*100</f>
        <v>#DIV/0!</v>
      </c>
      <c r="G357" s="95">
        <v>2</v>
      </c>
      <c r="H357" s="95">
        <v>1226.46</v>
      </c>
      <c r="I357" s="95"/>
      <c r="J357" s="95"/>
      <c r="K357" s="95"/>
      <c r="L357" s="95"/>
      <c r="M357" s="31"/>
      <c r="N357" s="109">
        <f>D357/D396*100</f>
        <v>0.59818673511426412</v>
      </c>
    </row>
    <row r="358" spans="1:14" ht="14.25" thickBot="1">
      <c r="A358" s="247"/>
      <c r="B358" s="199" t="s">
        <v>22</v>
      </c>
      <c r="C358" s="95"/>
      <c r="D358" s="95"/>
      <c r="E358" s="95"/>
      <c r="F358" s="31" t="e">
        <f>(D358-E358)/E358*100</f>
        <v>#DIV/0!</v>
      </c>
      <c r="G358" s="95"/>
      <c r="H358" s="95"/>
      <c r="I358" s="95"/>
      <c r="J358" s="95"/>
      <c r="K358" s="95"/>
      <c r="L358" s="95"/>
      <c r="M358" s="31"/>
      <c r="N358" s="109">
        <f>D358/D397*100</f>
        <v>0</v>
      </c>
    </row>
    <row r="359" spans="1:14" ht="14.25" thickBot="1">
      <c r="A359" s="247"/>
      <c r="B359" s="199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47"/>
      <c r="B360" s="199" t="s">
        <v>24</v>
      </c>
      <c r="C360" s="95">
        <v>0</v>
      </c>
      <c r="D360" s="95">
        <v>0.83</v>
      </c>
      <c r="E360" s="95">
        <v>0.25</v>
      </c>
      <c r="F360" s="31">
        <f>(D360-E360)/E360*100</f>
        <v>231.99999999999997</v>
      </c>
      <c r="G360" s="95">
        <v>1</v>
      </c>
      <c r="H360" s="95">
        <v>990</v>
      </c>
      <c r="I360" s="95">
        <v>1</v>
      </c>
      <c r="J360" s="95">
        <v>0</v>
      </c>
      <c r="K360" s="95"/>
      <c r="L360" s="95">
        <v>0.08</v>
      </c>
      <c r="M360" s="31">
        <f>(K360-L360)/L360*100</f>
        <v>-100</v>
      </c>
      <c r="N360" s="109">
        <f>D360/D399*100</f>
        <v>0.10048713043311554</v>
      </c>
    </row>
    <row r="361" spans="1:14" ht="14.25" thickBot="1">
      <c r="A361" s="247"/>
      <c r="B361" s="199" t="s">
        <v>25</v>
      </c>
      <c r="C361" s="95">
        <v>1036.78</v>
      </c>
      <c r="D361" s="95">
        <v>1349.02</v>
      </c>
      <c r="E361" s="95">
        <v>1219.5899999999999</v>
      </c>
      <c r="F361" s="31">
        <f>(D361-E361)/E361*100</f>
        <v>10.612582917209888</v>
      </c>
      <c r="G361" s="95">
        <v>156</v>
      </c>
      <c r="H361" s="95">
        <v>23727.35</v>
      </c>
      <c r="I361" s="95">
        <v>165</v>
      </c>
      <c r="J361" s="95">
        <v>1.08</v>
      </c>
      <c r="K361" s="95">
        <v>21.49</v>
      </c>
      <c r="L361" s="95">
        <v>2.76</v>
      </c>
      <c r="M361" s="31">
        <f>(K361-L361)/L361*100</f>
        <v>678.62318840579712</v>
      </c>
      <c r="N361" s="109">
        <f>D361/D400*100</f>
        <v>22.336315519499422</v>
      </c>
    </row>
    <row r="362" spans="1:14" ht="14.25" thickBot="1">
      <c r="A362" s="247"/>
      <c r="B362" s="199" t="s">
        <v>26</v>
      </c>
      <c r="C362" s="95">
        <v>0.18</v>
      </c>
      <c r="D362" s="95">
        <v>1.35</v>
      </c>
      <c r="E362" s="95">
        <v>0.42</v>
      </c>
      <c r="F362" s="31">
        <f>(D362-E362)/E362*100</f>
        <v>221.42857142857147</v>
      </c>
      <c r="G362" s="95">
        <v>121</v>
      </c>
      <c r="H362" s="95">
        <v>4498.0600000000004</v>
      </c>
      <c r="I362" s="95">
        <v>2</v>
      </c>
      <c r="J362" s="95"/>
      <c r="K362" s="95">
        <v>0.63</v>
      </c>
      <c r="L362" s="95">
        <v>0.63</v>
      </c>
      <c r="M362" s="31">
        <f>(K362-L362)/L362*100</f>
        <v>0</v>
      </c>
      <c r="N362" s="109">
        <f>D362/D401*100</f>
        <v>0.14906299103212536</v>
      </c>
    </row>
    <row r="363" spans="1:14" ht="14.25" thickBot="1">
      <c r="A363" s="247"/>
      <c r="B363" s="199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47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47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47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48"/>
      <c r="B367" s="15" t="s">
        <v>31</v>
      </c>
      <c r="C367" s="16">
        <f t="shared" ref="C367:L367" si="75">C355+C357+C358+C359+C360+C361+C362+C363</f>
        <v>1046.69</v>
      </c>
      <c r="D367" s="16">
        <f t="shared" si="75"/>
        <v>1408.87</v>
      </c>
      <c r="E367" s="16">
        <f t="shared" si="75"/>
        <v>1279.53</v>
      </c>
      <c r="F367" s="16">
        <f>(D367-E367)/E367*100</f>
        <v>10.108399177823101</v>
      </c>
      <c r="G367" s="16">
        <f t="shared" si="75"/>
        <v>832</v>
      </c>
      <c r="H367" s="16">
        <f t="shared" si="75"/>
        <v>81171.78</v>
      </c>
      <c r="I367" s="16">
        <f t="shared" si="75"/>
        <v>208</v>
      </c>
      <c r="J367" s="16">
        <f t="shared" si="75"/>
        <v>1.36</v>
      </c>
      <c r="K367" s="16">
        <f t="shared" si="75"/>
        <v>29.65</v>
      </c>
      <c r="L367" s="16">
        <f t="shared" si="75"/>
        <v>7.14</v>
      </c>
      <c r="M367" s="16">
        <f>(K367-L367)/L367*100</f>
        <v>315.26610644257704</v>
      </c>
      <c r="N367" s="110">
        <f>D367/D406*100</f>
        <v>8.7727748781102726</v>
      </c>
    </row>
    <row r="368" spans="1:14" ht="14.25" thickTop="1">
      <c r="A368" s="243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44"/>
      <c r="B369" s="199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44"/>
      <c r="B370" s="199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44"/>
      <c r="B371" s="199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44"/>
      <c r="B372" s="199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44"/>
      <c r="B373" s="199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44"/>
      <c r="B374" s="199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>
        <v>79</v>
      </c>
      <c r="J374" s="33"/>
      <c r="K374" s="33">
        <v>37.4</v>
      </c>
      <c r="L374" s="33"/>
      <c r="M374" s="31" t="e">
        <f>(K374-L374)/L374*100</f>
        <v>#DIV/0!</v>
      </c>
      <c r="N374" s="114">
        <f>D374/D400*100</f>
        <v>0</v>
      </c>
    </row>
    <row r="375" spans="1:14">
      <c r="A375" s="244"/>
      <c r="B375" s="199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4"/>
    </row>
    <row r="376" spans="1:14">
      <c r="A376" s="244"/>
      <c r="B376" s="199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4"/>
    </row>
    <row r="377" spans="1:14">
      <c r="A377" s="244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44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44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45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6" t="e">
        <f t="shared" ref="F380:F406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79</v>
      </c>
      <c r="J380" s="16">
        <f t="shared" si="76"/>
        <v>0</v>
      </c>
      <c r="K380" s="16">
        <f t="shared" si="76"/>
        <v>37.4</v>
      </c>
      <c r="L380" s="16">
        <f t="shared" si="76"/>
        <v>0</v>
      </c>
      <c r="M380" s="16" t="e">
        <f>(K380-L380)/L380*100</f>
        <v>#DIV/0!</v>
      </c>
      <c r="N380" s="110">
        <f>D380/D406*100</f>
        <v>0</v>
      </c>
    </row>
    <row r="381" spans="1:14" ht="14.25" thickTop="1">
      <c r="A381" s="243" t="s">
        <v>119</v>
      </c>
      <c r="B381" s="18" t="s">
        <v>19</v>
      </c>
      <c r="C381" s="34">
        <v>66.86712</v>
      </c>
      <c r="D381" s="34">
        <v>390.97240199999999</v>
      </c>
      <c r="E381" s="34"/>
      <c r="F381" s="34" t="e">
        <f t="shared" si="77"/>
        <v>#DIV/0!</v>
      </c>
      <c r="G381" s="34">
        <v>3005</v>
      </c>
      <c r="H381" s="34">
        <v>350235.01487700001</v>
      </c>
      <c r="I381" s="34">
        <v>450</v>
      </c>
      <c r="J381" s="34">
        <v>31.843000000000004</v>
      </c>
      <c r="K381" s="34">
        <v>207.90339700000001</v>
      </c>
      <c r="L381" s="34"/>
      <c r="M381" s="34" t="e">
        <f>(K381-L381)/L381*100</f>
        <v>#DIV/0!</v>
      </c>
      <c r="N381" s="114" t="e">
        <f>D381/D407*100</f>
        <v>#DIV/0!</v>
      </c>
    </row>
    <row r="382" spans="1:14">
      <c r="A382" s="244"/>
      <c r="B382" s="199" t="s">
        <v>20</v>
      </c>
      <c r="C382" s="34">
        <v>21.527559</v>
      </c>
      <c r="D382" s="34">
        <v>118.93039</v>
      </c>
      <c r="E382" s="34"/>
      <c r="F382" s="31" t="e">
        <f t="shared" si="77"/>
        <v>#DIV/0!</v>
      </c>
      <c r="G382" s="34">
        <v>1415</v>
      </c>
      <c r="H382" s="34">
        <v>28280</v>
      </c>
      <c r="I382" s="34">
        <v>194</v>
      </c>
      <c r="J382" s="34">
        <v>4.4800000000000004</v>
      </c>
      <c r="K382" s="34">
        <v>41.057102000000008</v>
      </c>
      <c r="L382" s="34"/>
      <c r="M382" s="31" t="e">
        <f>(K382-L382)/L382*100</f>
        <v>#DIV/0!</v>
      </c>
      <c r="N382" s="114"/>
    </row>
    <row r="383" spans="1:14">
      <c r="A383" s="244"/>
      <c r="B383" s="199" t="s">
        <v>21</v>
      </c>
      <c r="C383" s="34">
        <v>0</v>
      </c>
      <c r="D383" s="34">
        <v>0.19811300000000004</v>
      </c>
      <c r="E383" s="34"/>
      <c r="F383" s="31" t="e">
        <f t="shared" si="77"/>
        <v>#DIV/0!</v>
      </c>
      <c r="G383" s="34">
        <v>2</v>
      </c>
      <c r="H383" s="34">
        <v>120</v>
      </c>
      <c r="I383" s="34">
        <v>0</v>
      </c>
      <c r="J383" s="34">
        <v>0</v>
      </c>
      <c r="K383" s="34">
        <v>0</v>
      </c>
      <c r="L383" s="34"/>
      <c r="M383" s="31" t="e">
        <f>(K383-L383)/L383*100</f>
        <v>#DIV/0!</v>
      </c>
      <c r="N383" s="114"/>
    </row>
    <row r="384" spans="1:14">
      <c r="A384" s="244"/>
      <c r="B384" s="199" t="s">
        <v>22</v>
      </c>
      <c r="C384" s="34">
        <v>1.3190839999999999</v>
      </c>
      <c r="D384" s="34">
        <v>8.7960060000000002</v>
      </c>
      <c r="E384" s="34"/>
      <c r="F384" s="31" t="e">
        <f t="shared" si="77"/>
        <v>#DIV/0!</v>
      </c>
      <c r="G384" s="34">
        <v>707</v>
      </c>
      <c r="H384" s="34">
        <v>135311.32</v>
      </c>
      <c r="I384" s="34">
        <v>1</v>
      </c>
      <c r="J384" s="34">
        <v>0</v>
      </c>
      <c r="K384" s="34">
        <v>0.22713</v>
      </c>
      <c r="L384" s="34"/>
      <c r="M384" s="31" t="e">
        <f>(K384-L384)/L384*100</f>
        <v>#DIV/0!</v>
      </c>
      <c r="N384" s="114"/>
    </row>
    <row r="385" spans="1:14">
      <c r="A385" s="244"/>
      <c r="B385" s="199" t="s">
        <v>23</v>
      </c>
      <c r="C385" s="34">
        <v>0</v>
      </c>
      <c r="D385" s="34">
        <v>1.1132E-2</v>
      </c>
      <c r="E385" s="34"/>
      <c r="F385" s="34" t="e">
        <f t="shared" si="77"/>
        <v>#DIV/0!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/>
      <c r="M385" s="31" t="e">
        <f t="shared" ref="M385:M392" si="78">(K385-L385)/L385*100</f>
        <v>#DIV/0!</v>
      </c>
      <c r="N385" s="114"/>
    </row>
    <row r="386" spans="1:14">
      <c r="A386" s="244"/>
      <c r="B386" s="199" t="s">
        <v>24</v>
      </c>
      <c r="C386" s="34">
        <v>9.6361179999999997</v>
      </c>
      <c r="D386" s="34">
        <v>106.85938700000001</v>
      </c>
      <c r="E386" s="34"/>
      <c r="F386" s="31" t="e">
        <f t="shared" si="77"/>
        <v>#DIV/0!</v>
      </c>
      <c r="G386" s="34">
        <v>903</v>
      </c>
      <c r="H386" s="34">
        <v>20692.84</v>
      </c>
      <c r="I386" s="34">
        <v>4</v>
      </c>
      <c r="J386" s="34">
        <v>4.2401999999999997</v>
      </c>
      <c r="K386" s="34">
        <v>4.5717999999999996</v>
      </c>
      <c r="L386" s="34"/>
      <c r="M386" s="31" t="e">
        <f t="shared" si="78"/>
        <v>#DIV/0!</v>
      </c>
      <c r="N386" s="114"/>
    </row>
    <row r="387" spans="1:14">
      <c r="A387" s="244"/>
      <c r="B387" s="199" t="s">
        <v>25</v>
      </c>
      <c r="C387" s="33"/>
      <c r="D387" s="33"/>
      <c r="E387" s="33"/>
      <c r="F387" s="31" t="e">
        <f t="shared" si="77"/>
        <v>#DIV/0!</v>
      </c>
      <c r="G387" s="33"/>
      <c r="H387" s="33"/>
      <c r="I387" s="33"/>
      <c r="J387" s="33"/>
      <c r="K387" s="33"/>
      <c r="L387" s="33"/>
      <c r="M387" s="31" t="e">
        <f t="shared" si="78"/>
        <v>#DIV/0!</v>
      </c>
      <c r="N387" s="114" t="e">
        <f>D387/D413*100</f>
        <v>#VALUE!</v>
      </c>
    </row>
    <row r="388" spans="1:14">
      <c r="A388" s="244"/>
      <c r="B388" s="199" t="s">
        <v>26</v>
      </c>
      <c r="C388" s="34">
        <v>2.125991</v>
      </c>
      <c r="D388" s="34">
        <v>21.848466999999999</v>
      </c>
      <c r="E388" s="34"/>
      <c r="F388" s="31" t="e">
        <f t="shared" si="77"/>
        <v>#DIV/0!</v>
      </c>
      <c r="G388" s="34">
        <v>1185</v>
      </c>
      <c r="H388" s="34">
        <v>77859.97</v>
      </c>
      <c r="I388" s="34">
        <v>24</v>
      </c>
      <c r="J388" s="34">
        <v>1.3591729999999997</v>
      </c>
      <c r="K388" s="34">
        <v>3.8182269999999998</v>
      </c>
      <c r="L388" s="34"/>
      <c r="M388" s="31" t="e">
        <f t="shared" si="78"/>
        <v>#DIV/0!</v>
      </c>
      <c r="N388" s="114"/>
    </row>
    <row r="389" spans="1:14">
      <c r="A389" s="244"/>
      <c r="B389" s="199" t="s">
        <v>27</v>
      </c>
      <c r="C389" s="34">
        <v>0</v>
      </c>
      <c r="D389" s="34">
        <v>1.697972</v>
      </c>
      <c r="E389" s="34"/>
      <c r="F389" s="34" t="e">
        <f t="shared" si="77"/>
        <v>#DIV/0!</v>
      </c>
      <c r="G389" s="34">
        <v>3</v>
      </c>
      <c r="H389" s="34">
        <v>77.8</v>
      </c>
      <c r="I389" s="34">
        <v>0</v>
      </c>
      <c r="J389" s="34">
        <v>0</v>
      </c>
      <c r="K389" s="34">
        <v>0</v>
      </c>
      <c r="L389" s="34"/>
      <c r="M389" s="31" t="e">
        <f t="shared" si="78"/>
        <v>#DIV/0!</v>
      </c>
      <c r="N389" s="114"/>
    </row>
    <row r="390" spans="1:14">
      <c r="A390" s="244"/>
      <c r="B390" s="14" t="s">
        <v>28</v>
      </c>
      <c r="C390" s="34"/>
      <c r="D390" s="34"/>
      <c r="E390" s="34"/>
      <c r="F390" s="31" t="e">
        <f t="shared" si="77"/>
        <v>#DIV/0!</v>
      </c>
      <c r="G390" s="34"/>
      <c r="H390" s="34"/>
      <c r="I390" s="34"/>
      <c r="J390" s="34"/>
      <c r="K390" s="34"/>
      <c r="L390" s="34"/>
      <c r="M390" s="31" t="e">
        <f t="shared" si="78"/>
        <v>#DIV/0!</v>
      </c>
      <c r="N390" s="114"/>
    </row>
    <row r="391" spans="1:14">
      <c r="A391" s="244"/>
      <c r="B391" s="14" t="s">
        <v>29</v>
      </c>
      <c r="C391" s="34">
        <v>0</v>
      </c>
      <c r="D391" s="34">
        <v>7.2641999999999998E-2</v>
      </c>
      <c r="E391" s="34"/>
      <c r="F391" s="31" t="e">
        <f t="shared" si="77"/>
        <v>#DIV/0!</v>
      </c>
      <c r="G391" s="34">
        <v>0</v>
      </c>
      <c r="H391" s="34">
        <v>0</v>
      </c>
      <c r="I391" s="34"/>
      <c r="J391" s="34"/>
      <c r="K391" s="34"/>
      <c r="L391" s="34"/>
      <c r="M391" s="31" t="e">
        <f t="shared" si="78"/>
        <v>#DIV/0!</v>
      </c>
      <c r="N391" s="114"/>
    </row>
    <row r="392" spans="1:14">
      <c r="A392" s="244"/>
      <c r="B392" s="14" t="s">
        <v>30</v>
      </c>
      <c r="C392" s="34">
        <v>0</v>
      </c>
      <c r="D392" s="34">
        <v>1.6253299999999999</v>
      </c>
      <c r="E392" s="34"/>
      <c r="F392" s="31" t="e">
        <f t="shared" si="77"/>
        <v>#DIV/0!</v>
      </c>
      <c r="G392" s="34">
        <v>3</v>
      </c>
      <c r="H392" s="34">
        <v>77.8</v>
      </c>
      <c r="I392" s="34">
        <v>0</v>
      </c>
      <c r="J392" s="34">
        <v>0</v>
      </c>
      <c r="K392" s="34">
        <v>0</v>
      </c>
      <c r="L392" s="34"/>
      <c r="M392" s="31" t="e">
        <f t="shared" si="78"/>
        <v>#DIV/0!</v>
      </c>
      <c r="N392" s="114"/>
    </row>
    <row r="393" spans="1:14" ht="14.25" thickBot="1">
      <c r="A393" s="245"/>
      <c r="B393" s="15" t="s">
        <v>31</v>
      </c>
      <c r="C393" s="16">
        <f t="shared" ref="C393:D393" si="79">C381+C383+C384+C385+C386+C387+C388+C389</f>
        <v>79.948312999999999</v>
      </c>
      <c r="D393" s="16">
        <f t="shared" si="79"/>
        <v>530.38347899999997</v>
      </c>
      <c r="E393" s="16">
        <f t="shared" ref="E393" si="80">E381+E383+E384+E385+E386+E387+E388+E389</f>
        <v>0</v>
      </c>
      <c r="F393" s="16" t="e">
        <f t="shared" si="77"/>
        <v>#DIV/0!</v>
      </c>
      <c r="G393" s="16">
        <f t="shared" ref="G393:K393" si="81">G381+G383+G384+G385+G386+G387+G388+G389</f>
        <v>5807</v>
      </c>
      <c r="H393" s="16">
        <f t="shared" si="81"/>
        <v>584297.54487700004</v>
      </c>
      <c r="I393" s="16">
        <f t="shared" si="81"/>
        <v>479</v>
      </c>
      <c r="J393" s="16">
        <f t="shared" si="81"/>
        <v>37.442373000000003</v>
      </c>
      <c r="K393" s="16">
        <f t="shared" si="81"/>
        <v>216.520554</v>
      </c>
      <c r="L393" s="16">
        <f t="shared" ref="L393" si="82">L381+L383+L384+L385+L386+L387+L388+L389</f>
        <v>0</v>
      </c>
      <c r="M393" s="16" t="e">
        <f>(K393-L393)/L393*100</f>
        <v>#DIV/0!</v>
      </c>
      <c r="N393" s="110">
        <f>D393/D406*100</f>
        <v>3.3026005666498168</v>
      </c>
    </row>
    <row r="394" spans="1:14" ht="15" thickTop="1" thickBot="1">
      <c r="A394" s="263" t="s">
        <v>49</v>
      </c>
      <c r="B394" s="201" t="s">
        <v>19</v>
      </c>
      <c r="C394" s="32">
        <f>C225+C238+C251+C264+C277+C290+C303+C316+C329+C342+C355+C368+C381</f>
        <v>1437.5863709999999</v>
      </c>
      <c r="D394" s="32">
        <f t="shared" ref="D394:E394" si="83">D225+D238+D251+D264+D277+D290+D303+D316+D329+D342+D355+D368+D381</f>
        <v>7643.2156790000008</v>
      </c>
      <c r="E394" s="32">
        <f t="shared" si="83"/>
        <v>6129.0604070000009</v>
      </c>
      <c r="F394" s="32">
        <f t="shared" si="77"/>
        <v>24.704525187428125</v>
      </c>
      <c r="G394" s="32">
        <f>G225+G238+G251+G264+G277+G290+G303+G316+G329+G342+G355+G368+G381</f>
        <v>53339</v>
      </c>
      <c r="H394" s="32">
        <f t="shared" ref="H394:I394" si="84">H225+H238+H251+H264+H277+H290+H303+H316+H329+H342+H355+H368+H381</f>
        <v>6974795.1547244191</v>
      </c>
      <c r="I394" s="32">
        <f t="shared" si="84"/>
        <v>4929</v>
      </c>
      <c r="J394" s="32">
        <f>J225+J238+J251+J264+J277+J290+J303+J316+J329+J342+J355+J368+J381</f>
        <v>643.85950600000012</v>
      </c>
      <c r="K394" s="32">
        <f t="shared" ref="K394" si="85">K225+K238+K251+K264+K277+K290+K303+K316+K329+K342+K355+K368+K381</f>
        <v>3821.5648490000003</v>
      </c>
      <c r="L394" s="32">
        <f>L225+L238+L251+L264+L277+L290+L303+L316+L329+L342+L355+L368+L381</f>
        <v>2219.2253200000005</v>
      </c>
      <c r="M394" s="32">
        <f t="shared" ref="M394:M406" si="86">(K394-L394)/L394*100</f>
        <v>72.202651734344826</v>
      </c>
      <c r="N394" s="113">
        <f>D394/D406*100</f>
        <v>47.592901046022526</v>
      </c>
    </row>
    <row r="395" spans="1:14" ht="14.25" thickBot="1">
      <c r="A395" s="247"/>
      <c r="B395" s="199" t="s">
        <v>20</v>
      </c>
      <c r="C395" s="32">
        <f>C226+C239+C252+C265+C278+C291+C304+C317+C330+C343+C356+C369+C382</f>
        <v>424.00065599999999</v>
      </c>
      <c r="D395" s="32">
        <f t="shared" ref="D395:E395" si="87">D226+D239+D252+D265+D278+D291+D304+D317+D330+D343+D356+D369+D382</f>
        <v>2348.3843770000003</v>
      </c>
      <c r="E395" s="32">
        <f t="shared" si="87"/>
        <v>2153.1004950000001</v>
      </c>
      <c r="F395" s="31">
        <f t="shared" si="77"/>
        <v>9.0698916494373929</v>
      </c>
      <c r="G395" s="32">
        <f>G226+G239+G252+G265+G278+G291+G304+G317+G330+G343+G356+G369+G382</f>
        <v>27719</v>
      </c>
      <c r="H395" s="32">
        <f t="shared" ref="H395:I395" si="88">H226+H239+H252+H265+H278+H291+H304+H317+H330+H343+H356+H369+H382</f>
        <v>533182.06799999997</v>
      </c>
      <c r="I395" s="32">
        <f t="shared" si="88"/>
        <v>2720</v>
      </c>
      <c r="J395" s="32">
        <f>J226+J239+J252+J265+J278+J291+J304+J317+J330+J343+J356+J369+J382</f>
        <v>242.91294800000003</v>
      </c>
      <c r="K395" s="32">
        <f t="shared" ref="K395" si="89">K226+K239+K252+K265+K278+K291+K304+K317+K330+K343+K356+K369+K382</f>
        <v>1444.4431950000001</v>
      </c>
      <c r="L395" s="32">
        <f>L226+L239+L252+L265+L278+L291+L304+L317+L330+L343+L356+L369+L382</f>
        <v>818.15387399999997</v>
      </c>
      <c r="M395" s="31">
        <f t="shared" si="86"/>
        <v>76.5490870241849</v>
      </c>
      <c r="N395" s="109">
        <f>D395/D406*100</f>
        <v>14.622958446621936</v>
      </c>
    </row>
    <row r="396" spans="1:14" ht="14.25" thickBot="1">
      <c r="A396" s="247"/>
      <c r="B396" s="199" t="s">
        <v>21</v>
      </c>
      <c r="C396" s="32">
        <f t="shared" ref="C396:E405" si="90">C227+C240+C253+C266+C279+C292+C305+C318+C331+C344+C357+C370+C383</f>
        <v>21.742841999999975</v>
      </c>
      <c r="D396" s="32">
        <f t="shared" si="90"/>
        <v>290.87906799999996</v>
      </c>
      <c r="E396" s="32">
        <f t="shared" si="90"/>
        <v>194.33935400000001</v>
      </c>
      <c r="F396" s="31">
        <f t="shared" si="77"/>
        <v>49.675843833462544</v>
      </c>
      <c r="G396" s="32">
        <f t="shared" ref="G396:I396" si="91">G227+G240+G253+G266+G279+G292+G305+G318+G331+G344+G357+G370+G383</f>
        <v>724</v>
      </c>
      <c r="H396" s="32">
        <f t="shared" si="91"/>
        <v>212764.67593673198</v>
      </c>
      <c r="I396" s="32">
        <f t="shared" si="91"/>
        <v>26</v>
      </c>
      <c r="J396" s="32">
        <f t="shared" ref="J396:L396" si="92">J227+J240+J253+J266+J279+J292+J305+J318+J331+J344+J357+J370+J383</f>
        <v>1.6999999999999993</v>
      </c>
      <c r="K396" s="32">
        <f t="shared" si="92"/>
        <v>30.836180000000002</v>
      </c>
      <c r="L396" s="32">
        <f t="shared" si="92"/>
        <v>29.279999999999998</v>
      </c>
      <c r="M396" s="31">
        <f t="shared" si="86"/>
        <v>5.3148224043716015</v>
      </c>
      <c r="N396" s="109">
        <f>D396/D406*100</f>
        <v>1.8112505627336302</v>
      </c>
    </row>
    <row r="397" spans="1:14" ht="14.25" thickBot="1">
      <c r="A397" s="247"/>
      <c r="B397" s="199" t="s">
        <v>22</v>
      </c>
      <c r="C397" s="32">
        <f t="shared" si="90"/>
        <v>88.124229</v>
      </c>
      <c r="D397" s="32">
        <f t="shared" si="90"/>
        <v>285.88163299999991</v>
      </c>
      <c r="E397" s="32">
        <f t="shared" si="90"/>
        <v>160.20906499999998</v>
      </c>
      <c r="F397" s="31">
        <f t="shared" si="77"/>
        <v>78.442857150436481</v>
      </c>
      <c r="G397" s="32">
        <f t="shared" ref="G397:I397" si="93">G228+G241+G254+G267+G280+G293+G306+G319+G332+G345+G358+G371+G384</f>
        <v>15357</v>
      </c>
      <c r="H397" s="32">
        <f t="shared" si="93"/>
        <v>450688.33810000005</v>
      </c>
      <c r="I397" s="32">
        <f t="shared" si="93"/>
        <v>92</v>
      </c>
      <c r="J397" s="32">
        <f t="shared" ref="J397:L397" si="94">J228+J241+J254+J267+J280+J293+J306+J319+J332+J345+J358+J371+J384</f>
        <v>7.8211999999999993</v>
      </c>
      <c r="K397" s="32">
        <f t="shared" si="94"/>
        <v>27.937529999999995</v>
      </c>
      <c r="L397" s="32">
        <f t="shared" si="94"/>
        <v>23.175000000000001</v>
      </c>
      <c r="M397" s="31">
        <f t="shared" si="86"/>
        <v>20.550291262135897</v>
      </c>
      <c r="N397" s="109">
        <f>D397/D406*100</f>
        <v>1.7801324523167787</v>
      </c>
    </row>
    <row r="398" spans="1:14" ht="14.25" thickBot="1">
      <c r="A398" s="247"/>
      <c r="B398" s="199" t="s">
        <v>23</v>
      </c>
      <c r="C398" s="32">
        <f t="shared" si="90"/>
        <v>2.9603900000000016</v>
      </c>
      <c r="D398" s="32">
        <f t="shared" si="90"/>
        <v>50.334810000000004</v>
      </c>
      <c r="E398" s="32">
        <f t="shared" si="90"/>
        <v>45.918638999999999</v>
      </c>
      <c r="F398" s="31">
        <f t="shared" si="77"/>
        <v>9.6173821702337605</v>
      </c>
      <c r="G398" s="32">
        <f t="shared" ref="G398:I398" si="95">G229+G242+G255+G268+G281+G294+G307+G320+G333+G346+G359+G372+G385</f>
        <v>310</v>
      </c>
      <c r="H398" s="32">
        <f t="shared" si="95"/>
        <v>200181.94075000001</v>
      </c>
      <c r="I398" s="32">
        <f t="shared" si="95"/>
        <v>1</v>
      </c>
      <c r="J398" s="32">
        <f t="shared" ref="J398:L398" si="96">J229+J242+J255+J268+J281+J294+J307+J320+J333+J346+J359+J372+J385</f>
        <v>0</v>
      </c>
      <c r="K398" s="32">
        <f t="shared" si="96"/>
        <v>0</v>
      </c>
      <c r="L398" s="32">
        <f t="shared" si="96"/>
        <v>0</v>
      </c>
      <c r="M398" s="31" t="e">
        <f t="shared" si="86"/>
        <v>#DIV/0!</v>
      </c>
      <c r="N398" s="109">
        <f>D398/D406*100</f>
        <v>0.31342562242254701</v>
      </c>
    </row>
    <row r="399" spans="1:14" ht="14.25" thickBot="1">
      <c r="A399" s="247"/>
      <c r="B399" s="199" t="s">
        <v>24</v>
      </c>
      <c r="C399" s="32">
        <f t="shared" si="90"/>
        <v>155.97492899999997</v>
      </c>
      <c r="D399" s="32">
        <f t="shared" si="90"/>
        <v>825.97641750000003</v>
      </c>
      <c r="E399" s="32">
        <f t="shared" si="90"/>
        <v>506.90156000000002</v>
      </c>
      <c r="F399" s="31">
        <f t="shared" si="77"/>
        <v>62.94611867045743</v>
      </c>
      <c r="G399" s="32">
        <f t="shared" ref="G399:I399" si="97">G230+G243+G256+G269+G282+G295+G308+G321+G334+G347+G360+G373+G386</f>
        <v>2703</v>
      </c>
      <c r="H399" s="32">
        <f t="shared" si="97"/>
        <v>1373926.8633580001</v>
      </c>
      <c r="I399" s="32">
        <f t="shared" si="97"/>
        <v>271</v>
      </c>
      <c r="J399" s="32">
        <f t="shared" ref="J399:L399" si="98">J230+J243+J256+J269+J282+J295+J308+J321+J334+J347+J360+J373+J386</f>
        <v>74.613529000000042</v>
      </c>
      <c r="K399" s="32">
        <f t="shared" si="98"/>
        <v>578.47412300000008</v>
      </c>
      <c r="L399" s="32">
        <f t="shared" si="98"/>
        <v>229.015309</v>
      </c>
      <c r="M399" s="31">
        <f t="shared" si="86"/>
        <v>152.5919011815931</v>
      </c>
      <c r="N399" s="109">
        <f>D399/D406*100</f>
        <v>5.1432035357098398</v>
      </c>
    </row>
    <row r="400" spans="1:14" ht="14.25" thickBot="1">
      <c r="A400" s="247"/>
      <c r="B400" s="199" t="s">
        <v>25</v>
      </c>
      <c r="C400" s="32">
        <f t="shared" si="90"/>
        <v>4419.9396409999999</v>
      </c>
      <c r="D400" s="32">
        <f t="shared" si="90"/>
        <v>6039.5815899999998</v>
      </c>
      <c r="E400" s="32">
        <f t="shared" si="90"/>
        <v>4939.5624909999997</v>
      </c>
      <c r="F400" s="31">
        <f t="shared" si="77"/>
        <v>22.269565391758096</v>
      </c>
      <c r="G400" s="32">
        <f t="shared" ref="G400:I400" si="99">G231+G244+G257+G270+G283+G296+G309+G322+G335+G348+G361+G374+G387</f>
        <v>1131</v>
      </c>
      <c r="H400" s="32">
        <f t="shared" si="99"/>
        <v>151858.27523803958</v>
      </c>
      <c r="I400" s="32">
        <f t="shared" si="99"/>
        <v>1602</v>
      </c>
      <c r="J400" s="32">
        <f t="shared" ref="J400:L400" si="100">J231+J244+J257+J270+J283+J296+J309+J322+J335+J348+J361+J374+J387</f>
        <v>29.472500000000061</v>
      </c>
      <c r="K400" s="32">
        <f t="shared" si="100"/>
        <v>828.07784500000002</v>
      </c>
      <c r="L400" s="32">
        <f t="shared" si="100"/>
        <v>538.11320000000001</v>
      </c>
      <c r="M400" s="31">
        <f t="shared" si="86"/>
        <v>53.885436187032766</v>
      </c>
      <c r="N400" s="109">
        <f>D400/D406*100</f>
        <v>37.607365936565685</v>
      </c>
    </row>
    <row r="401" spans="1:14" ht="14.25" thickBot="1">
      <c r="A401" s="247"/>
      <c r="B401" s="199" t="s">
        <v>26</v>
      </c>
      <c r="C401" s="32">
        <f t="shared" si="90"/>
        <v>132.89261699999997</v>
      </c>
      <c r="D401" s="32">
        <f t="shared" si="90"/>
        <v>905.65739399999995</v>
      </c>
      <c r="E401" s="32">
        <f t="shared" si="90"/>
        <v>1009.2057310000004</v>
      </c>
      <c r="F401" s="31">
        <f t="shared" si="77"/>
        <v>-10.260379407219236</v>
      </c>
      <c r="G401" s="32">
        <f t="shared" ref="G401:I401" si="101">G232+G245+G258+G271+G284+G297+G310+G323+G336+G349+G362+G375+G388</f>
        <v>47520</v>
      </c>
      <c r="H401" s="32">
        <f t="shared" si="101"/>
        <v>9500681.6368661895</v>
      </c>
      <c r="I401" s="32">
        <f t="shared" si="101"/>
        <v>1062</v>
      </c>
      <c r="J401" s="32">
        <f t="shared" ref="J401:L401" si="102">J232+J245+J258+J271+J284+J297+J310+J323+J336+J349+J362+J375+J388</f>
        <v>49.832622000000008</v>
      </c>
      <c r="K401" s="32">
        <f t="shared" si="102"/>
        <v>279.35312499999998</v>
      </c>
      <c r="L401" s="32">
        <f t="shared" si="102"/>
        <v>282.38586399999997</v>
      </c>
      <c r="M401" s="31">
        <f t="shared" si="86"/>
        <v>-1.0739698358271903</v>
      </c>
      <c r="N401" s="109">
        <f>D401/D406*100</f>
        <v>5.6393623501515524</v>
      </c>
    </row>
    <row r="402" spans="1:14" ht="14.25" thickBot="1">
      <c r="A402" s="247"/>
      <c r="B402" s="199" t="s">
        <v>27</v>
      </c>
      <c r="C402" s="32">
        <f t="shared" si="90"/>
        <v>2.9800000000000004</v>
      </c>
      <c r="D402" s="32">
        <f t="shared" si="90"/>
        <v>18.044291999999999</v>
      </c>
      <c r="E402" s="32">
        <f t="shared" si="90"/>
        <v>14.882546999999999</v>
      </c>
      <c r="F402" s="31">
        <f t="shared" si="77"/>
        <v>21.24464985731273</v>
      </c>
      <c r="G402" s="32">
        <f t="shared" ref="G402:I402" si="103">G233+G246+G259+G272+G285+G298+G311+G324+G337+G350+G363+G376+G389</f>
        <v>14</v>
      </c>
      <c r="H402" s="32">
        <f t="shared" si="103"/>
        <v>6342.3561449999997</v>
      </c>
      <c r="I402" s="32">
        <f t="shared" si="103"/>
        <v>0</v>
      </c>
      <c r="J402" s="32">
        <f t="shared" ref="J402:L402" si="104">J233+J246+J259+J272+J285+J298+J311+J324+J337+J350+J363+J376+J389</f>
        <v>0</v>
      </c>
      <c r="K402" s="32">
        <f t="shared" si="104"/>
        <v>0</v>
      </c>
      <c r="L402" s="32">
        <f t="shared" si="104"/>
        <v>0</v>
      </c>
      <c r="M402" s="31" t="e">
        <f t="shared" si="86"/>
        <v>#DIV/0!</v>
      </c>
      <c r="N402" s="109">
        <f>D402/D406*100</f>
        <v>0.11235849407744232</v>
      </c>
    </row>
    <row r="403" spans="1:14" ht="14.25" thickBot="1">
      <c r="A403" s="247"/>
      <c r="B403" s="14" t="s">
        <v>28</v>
      </c>
      <c r="C403" s="32">
        <f t="shared" si="90"/>
        <v>0</v>
      </c>
      <c r="D403" s="32">
        <f t="shared" si="90"/>
        <v>0</v>
      </c>
      <c r="E403" s="32">
        <f t="shared" si="90"/>
        <v>0</v>
      </c>
      <c r="F403" s="31" t="e">
        <f t="shared" si="77"/>
        <v>#DIV/0!</v>
      </c>
      <c r="G403" s="32">
        <f t="shared" ref="G403:I403" si="105">G234+G247+G260+G273+G286+G299+G312+G325+G338+G351+G364+G377+G390</f>
        <v>0</v>
      </c>
      <c r="H403" s="32">
        <f t="shared" si="105"/>
        <v>0</v>
      </c>
      <c r="I403" s="32">
        <f t="shared" si="105"/>
        <v>0</v>
      </c>
      <c r="J403" s="32">
        <f t="shared" ref="J403:L403" si="106">J234+J247+J260+J273+J286+J299+J312+J325+J338+J351+J364+J377+J390</f>
        <v>0</v>
      </c>
      <c r="K403" s="32">
        <f t="shared" si="106"/>
        <v>0</v>
      </c>
      <c r="L403" s="32">
        <f t="shared" si="106"/>
        <v>0</v>
      </c>
      <c r="M403" s="31" t="e">
        <f t="shared" si="86"/>
        <v>#DIV/0!</v>
      </c>
      <c r="N403" s="109">
        <f>D403/D406*100</f>
        <v>0</v>
      </c>
    </row>
    <row r="404" spans="1:14" ht="14.25" thickBot="1">
      <c r="A404" s="247"/>
      <c r="B404" s="14" t="s">
        <v>29</v>
      </c>
      <c r="C404" s="32">
        <f t="shared" si="90"/>
        <v>0</v>
      </c>
      <c r="D404" s="32">
        <f t="shared" si="90"/>
        <v>7.9497159999999996</v>
      </c>
      <c r="E404" s="32">
        <f t="shared" si="90"/>
        <v>5.8301879999999997</v>
      </c>
      <c r="F404" s="31">
        <f t="shared" si="77"/>
        <v>36.354367989505654</v>
      </c>
      <c r="G404" s="32">
        <f t="shared" ref="G404:I404" si="107">G235+G248+G261+G274+G287+G300+G313+G326+G339+G352+G365+G378+G391</f>
        <v>4</v>
      </c>
      <c r="H404" s="32">
        <f t="shared" si="107"/>
        <v>3033.21</v>
      </c>
      <c r="I404" s="32">
        <f t="shared" si="107"/>
        <v>0</v>
      </c>
      <c r="J404" s="32">
        <f t="shared" ref="J404:L404" si="108">J235+J248+J261+J274+J287+J300+J313+J326+J339+J352+J365+J378+J391</f>
        <v>0</v>
      </c>
      <c r="K404" s="32">
        <f t="shared" si="108"/>
        <v>0</v>
      </c>
      <c r="L404" s="32">
        <f t="shared" si="108"/>
        <v>0</v>
      </c>
      <c r="M404" s="31" t="e">
        <f t="shared" si="86"/>
        <v>#DIV/0!</v>
      </c>
      <c r="N404" s="109">
        <f>D404/D406*100</f>
        <v>4.9501422283753128E-2</v>
      </c>
    </row>
    <row r="405" spans="1:14" ht="14.25" thickBot="1">
      <c r="A405" s="247"/>
      <c r="B405" s="14" t="s">
        <v>30</v>
      </c>
      <c r="C405" s="32">
        <f t="shared" si="90"/>
        <v>2.9807009999999998</v>
      </c>
      <c r="D405" s="32">
        <f t="shared" si="90"/>
        <v>10.094265999999999</v>
      </c>
      <c r="E405" s="32">
        <f t="shared" si="90"/>
        <v>9.5051889999999997</v>
      </c>
      <c r="F405" s="31">
        <f t="shared" si="77"/>
        <v>6.1974254273113312</v>
      </c>
      <c r="G405" s="32">
        <f t="shared" ref="G405:I405" si="109">G236+G249+G262+G275+G288+G301+G314+G327+G340+G353+G366+G379+G392</f>
        <v>10</v>
      </c>
      <c r="H405" s="32">
        <f t="shared" si="109"/>
        <v>3309.1461450000002</v>
      </c>
      <c r="I405" s="32">
        <f t="shared" si="109"/>
        <v>0</v>
      </c>
      <c r="J405" s="32">
        <f t="shared" ref="J405:L405" si="110">J236+J249+J262+J275+J288+J301+J314+J327+J340+J353+J366+J379+J392</f>
        <v>0</v>
      </c>
      <c r="K405" s="32">
        <f t="shared" si="110"/>
        <v>0</v>
      </c>
      <c r="L405" s="32">
        <f t="shared" si="110"/>
        <v>0</v>
      </c>
      <c r="M405" s="31" t="e">
        <f t="shared" si="86"/>
        <v>#DIV/0!</v>
      </c>
      <c r="N405" s="109">
        <f>D405/D406*100</f>
        <v>6.2855141480592722E-2</v>
      </c>
    </row>
    <row r="406" spans="1:14" ht="14.25" thickBot="1">
      <c r="A406" s="248"/>
      <c r="B406" s="15" t="s">
        <v>31</v>
      </c>
      <c r="C406" s="16">
        <f t="shared" ref="C406:L406" si="111">C394+C396+C397+C398+C399+C400+C401+C402</f>
        <v>6262.2010189999983</v>
      </c>
      <c r="D406" s="16">
        <f t="shared" si="111"/>
        <v>16059.5708835</v>
      </c>
      <c r="E406" s="16">
        <f t="shared" si="111"/>
        <v>13000.079794000001</v>
      </c>
      <c r="F406" s="16">
        <f t="shared" si="77"/>
        <v>23.534402388145828</v>
      </c>
      <c r="G406" s="16">
        <f t="shared" si="111"/>
        <v>121098</v>
      </c>
      <c r="H406" s="16">
        <f t="shared" si="111"/>
        <v>18871239.241118379</v>
      </c>
      <c r="I406" s="16">
        <f t="shared" si="111"/>
        <v>7983</v>
      </c>
      <c r="J406" s="16">
        <f t="shared" si="111"/>
        <v>807.29935700000033</v>
      </c>
      <c r="K406" s="16">
        <f t="shared" si="111"/>
        <v>5566.2436520000001</v>
      </c>
      <c r="L406" s="16">
        <f t="shared" si="111"/>
        <v>3321.1946930000004</v>
      </c>
      <c r="M406" s="16">
        <f t="shared" si="86"/>
        <v>67.597631771839019</v>
      </c>
      <c r="N406" s="110">
        <f>D406/D406*100</f>
        <v>100</v>
      </c>
    </row>
    <row r="407" spans="1:14" ht="14.25" thickTop="1"/>
    <row r="409" spans="1:14">
      <c r="A409" s="212" t="s">
        <v>128</v>
      </c>
      <c r="B409" s="212"/>
      <c r="C409" s="212"/>
      <c r="D409" s="212"/>
      <c r="E409" s="212"/>
      <c r="F409" s="212"/>
      <c r="G409" s="212"/>
      <c r="H409" s="212"/>
      <c r="I409" s="212"/>
      <c r="J409" s="212"/>
      <c r="K409" s="212"/>
      <c r="L409" s="212"/>
      <c r="M409" s="212"/>
      <c r="N409" s="212"/>
    </row>
    <row r="410" spans="1:14">
      <c r="A410" s="212"/>
      <c r="B410" s="212"/>
      <c r="C410" s="212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</row>
    <row r="411" spans="1:14" ht="14.25" thickBot="1">
      <c r="A411" s="246" t="str">
        <f>A3</f>
        <v>财字3号表                                             （2023年6月）                                           单位：万元</v>
      </c>
      <c r="B411" s="246"/>
      <c r="C411" s="246"/>
      <c r="D411" s="246"/>
      <c r="E411" s="246"/>
      <c r="F411" s="246"/>
      <c r="G411" s="246"/>
      <c r="H411" s="246"/>
      <c r="I411" s="246"/>
      <c r="J411" s="246"/>
      <c r="K411" s="246"/>
      <c r="L411" s="246"/>
      <c r="M411" s="246"/>
      <c r="N411" s="246"/>
    </row>
    <row r="412" spans="1:14" ht="14.25" thickBot="1">
      <c r="A412" s="268" t="s">
        <v>2</v>
      </c>
      <c r="B412" s="37" t="s">
        <v>3</v>
      </c>
      <c r="C412" s="251" t="s">
        <v>4</v>
      </c>
      <c r="D412" s="251"/>
      <c r="E412" s="251"/>
      <c r="F412" s="252"/>
      <c r="G412" s="214" t="s">
        <v>5</v>
      </c>
      <c r="H412" s="252"/>
      <c r="I412" s="214" t="s">
        <v>6</v>
      </c>
      <c r="J412" s="253"/>
      <c r="K412" s="253"/>
      <c r="L412" s="253"/>
      <c r="M412" s="253"/>
      <c r="N412" s="272" t="s">
        <v>7</v>
      </c>
    </row>
    <row r="413" spans="1:14" ht="14.25" thickBot="1">
      <c r="A413" s="268"/>
      <c r="B413" s="24" t="s">
        <v>8</v>
      </c>
      <c r="C413" s="257" t="s">
        <v>9</v>
      </c>
      <c r="D413" s="257" t="s">
        <v>10</v>
      </c>
      <c r="E413" s="257" t="s">
        <v>11</v>
      </c>
      <c r="F413" s="199" t="s">
        <v>12</v>
      </c>
      <c r="G413" s="257" t="s">
        <v>13</v>
      </c>
      <c r="H413" s="257" t="s">
        <v>14</v>
      </c>
      <c r="I413" s="199" t="s">
        <v>13</v>
      </c>
      <c r="J413" s="254" t="s">
        <v>15</v>
      </c>
      <c r="K413" s="255"/>
      <c r="L413" s="256"/>
      <c r="M413" s="97" t="s">
        <v>12</v>
      </c>
      <c r="N413" s="273"/>
    </row>
    <row r="414" spans="1:14" ht="14.25" thickBot="1">
      <c r="A414" s="268"/>
      <c r="B414" s="38" t="s">
        <v>16</v>
      </c>
      <c r="C414" s="258"/>
      <c r="D414" s="258"/>
      <c r="E414" s="258"/>
      <c r="F414" s="202" t="s">
        <v>17</v>
      </c>
      <c r="G414" s="259"/>
      <c r="H414" s="259"/>
      <c r="I414" s="24" t="s">
        <v>18</v>
      </c>
      <c r="J414" s="200" t="s">
        <v>9</v>
      </c>
      <c r="K414" s="25" t="s">
        <v>10</v>
      </c>
      <c r="L414" s="200" t="s">
        <v>11</v>
      </c>
      <c r="M414" s="199" t="s">
        <v>17</v>
      </c>
      <c r="N414" s="116" t="s">
        <v>17</v>
      </c>
    </row>
    <row r="415" spans="1:14" ht="14.25" thickBot="1">
      <c r="A415" s="268"/>
      <c r="B415" s="199" t="s">
        <v>19</v>
      </c>
      <c r="C415" s="71">
        <v>515.9403440000001</v>
      </c>
      <c r="D415" s="71">
        <v>2623.857845</v>
      </c>
      <c r="E415" s="71">
        <v>2324.91</v>
      </c>
      <c r="F415" s="31">
        <f t="shared" ref="F415:F423" si="112">(D415-E415)/E415*100</f>
        <v>12.858469575166357</v>
      </c>
      <c r="G415" s="75">
        <v>20096</v>
      </c>
      <c r="H415" s="75">
        <v>2262750.08</v>
      </c>
      <c r="I415" s="75">
        <v>1934</v>
      </c>
      <c r="J415" s="72">
        <v>221.51100299999996</v>
      </c>
      <c r="K415" s="72">
        <v>1039.6494729999999</v>
      </c>
      <c r="L415" s="72">
        <v>722.23</v>
      </c>
      <c r="M415" s="31">
        <f t="shared" ref="M415:M422" si="113">(K415-L415)/L415*100</f>
        <v>43.949915262451007</v>
      </c>
      <c r="N415" s="109">
        <f t="shared" ref="N415:N423" si="114">D415/D519*100</f>
        <v>51.478079385139566</v>
      </c>
    </row>
    <row r="416" spans="1:14" ht="14.25" thickBot="1">
      <c r="A416" s="268"/>
      <c r="B416" s="199" t="s">
        <v>20</v>
      </c>
      <c r="C416" s="71">
        <v>180.73449700000003</v>
      </c>
      <c r="D416" s="71">
        <v>911.986805</v>
      </c>
      <c r="E416" s="71">
        <v>831.61</v>
      </c>
      <c r="F416" s="31">
        <f t="shared" si="112"/>
        <v>9.6652042423732265</v>
      </c>
      <c r="G416" s="75">
        <v>11605</v>
      </c>
      <c r="H416" s="75">
        <v>232100</v>
      </c>
      <c r="I416" s="75">
        <v>1091</v>
      </c>
      <c r="J416" s="72">
        <v>83.037033000000008</v>
      </c>
      <c r="K416" s="72">
        <v>412.85150800000002</v>
      </c>
      <c r="L416" s="72">
        <v>286.04000000000002</v>
      </c>
      <c r="M416" s="31">
        <f t="shared" si="113"/>
        <v>44.333487624108514</v>
      </c>
      <c r="N416" s="109">
        <f t="shared" si="114"/>
        <v>51.988472255966066</v>
      </c>
    </row>
    <row r="417" spans="1:14" ht="14.25" thickBot="1">
      <c r="A417" s="268"/>
      <c r="B417" s="199" t="s">
        <v>21</v>
      </c>
      <c r="C417" s="71">
        <v>298.83032399999996</v>
      </c>
      <c r="D417" s="71">
        <v>348.07306999999997</v>
      </c>
      <c r="E417" s="71">
        <v>74.56</v>
      </c>
      <c r="F417" s="31">
        <f t="shared" si="112"/>
        <v>366.83619903433475</v>
      </c>
      <c r="G417" s="75">
        <v>168</v>
      </c>
      <c r="H417" s="75">
        <v>150169.46</v>
      </c>
      <c r="I417" s="75">
        <v>69</v>
      </c>
      <c r="J417" s="72">
        <v>2.5252959999999973</v>
      </c>
      <c r="K417" s="72">
        <v>59.487910999999997</v>
      </c>
      <c r="L417" s="72">
        <v>3.1</v>
      </c>
      <c r="M417" s="31">
        <f t="shared" si="113"/>
        <v>1818.9648709677417</v>
      </c>
      <c r="N417" s="109">
        <f t="shared" si="114"/>
        <v>84.230034975931005</v>
      </c>
    </row>
    <row r="418" spans="1:14" ht="14.25" thickBot="1">
      <c r="A418" s="268"/>
      <c r="B418" s="199" t="s">
        <v>22</v>
      </c>
      <c r="C418" s="71">
        <v>25.232438000000002</v>
      </c>
      <c r="D418" s="71">
        <v>211.882756</v>
      </c>
      <c r="E418" s="71">
        <v>181.01</v>
      </c>
      <c r="F418" s="31">
        <f t="shared" si="112"/>
        <v>17.055828959725989</v>
      </c>
      <c r="G418" s="75">
        <v>19832</v>
      </c>
      <c r="H418" s="75">
        <v>143083.93</v>
      </c>
      <c r="I418" s="75">
        <v>605</v>
      </c>
      <c r="J418" s="72">
        <v>13.356440000000006</v>
      </c>
      <c r="K418" s="72">
        <v>82.090096000000003</v>
      </c>
      <c r="L418" s="72">
        <v>74.37</v>
      </c>
      <c r="M418" s="31">
        <f t="shared" si="113"/>
        <v>10.380658867823044</v>
      </c>
      <c r="N418" s="109">
        <f t="shared" si="114"/>
        <v>48.012716778063577</v>
      </c>
    </row>
    <row r="419" spans="1:14" ht="14.25" thickBot="1">
      <c r="A419" s="268"/>
      <c r="B419" s="199" t="s">
        <v>23</v>
      </c>
      <c r="C419" s="71">
        <v>1.2141520000000003</v>
      </c>
      <c r="D419" s="71">
        <v>4.5545850000000003</v>
      </c>
      <c r="E419" s="71">
        <v>8.4700000000000006</v>
      </c>
      <c r="F419" s="31">
        <f t="shared" si="112"/>
        <v>-46.226859504132236</v>
      </c>
      <c r="G419" s="75">
        <v>38</v>
      </c>
      <c r="H419" s="75">
        <v>360.09</v>
      </c>
      <c r="I419" s="75">
        <v>3</v>
      </c>
      <c r="J419" s="72">
        <v>0</v>
      </c>
      <c r="K419" s="72">
        <v>3.1455380000000002</v>
      </c>
      <c r="L419" s="72"/>
      <c r="M419" s="31" t="e">
        <f t="shared" si="113"/>
        <v>#DIV/0!</v>
      </c>
      <c r="N419" s="109">
        <f t="shared" si="114"/>
        <v>88.484366564199348</v>
      </c>
    </row>
    <row r="420" spans="1:14" ht="14.25" thickBot="1">
      <c r="A420" s="268"/>
      <c r="B420" s="199" t="s">
        <v>24</v>
      </c>
      <c r="C420" s="71">
        <v>81.729570999999993</v>
      </c>
      <c r="D420" s="71">
        <v>223.612022</v>
      </c>
      <c r="E420" s="71">
        <v>650.72</v>
      </c>
      <c r="F420" s="31">
        <f t="shared" si="112"/>
        <v>-65.636214961888371</v>
      </c>
      <c r="G420" s="75">
        <v>268</v>
      </c>
      <c r="H420" s="75">
        <v>86384.9</v>
      </c>
      <c r="I420" s="75">
        <v>36</v>
      </c>
      <c r="J420" s="72">
        <v>4.1599620000000002</v>
      </c>
      <c r="K420" s="72">
        <v>12.462078</v>
      </c>
      <c r="L420" s="72">
        <v>545.75</v>
      </c>
      <c r="M420" s="31">
        <f t="shared" si="113"/>
        <v>-97.71652258360055</v>
      </c>
      <c r="N420" s="109">
        <f t="shared" si="114"/>
        <v>58.954986193555726</v>
      </c>
    </row>
    <row r="421" spans="1:14" ht="14.25" thickBot="1">
      <c r="A421" s="268"/>
      <c r="B421" s="199" t="s">
        <v>25</v>
      </c>
      <c r="C421" s="71">
        <v>2181.6043200000004</v>
      </c>
      <c r="D421" s="71">
        <v>3158.4656890000001</v>
      </c>
      <c r="E421" s="71">
        <v>2500.21</v>
      </c>
      <c r="F421" s="31">
        <f t="shared" si="112"/>
        <v>26.328016006655442</v>
      </c>
      <c r="G421" s="75">
        <v>333</v>
      </c>
      <c r="H421" s="75">
        <v>247053.2</v>
      </c>
      <c r="I421" s="75">
        <v>353</v>
      </c>
      <c r="J421" s="72">
        <v>116.71179999999993</v>
      </c>
      <c r="K421" s="72">
        <v>836.29427499999997</v>
      </c>
      <c r="L421" s="72">
        <v>609.55999999999995</v>
      </c>
      <c r="M421" s="31">
        <f t="shared" si="113"/>
        <v>37.196383456919754</v>
      </c>
      <c r="N421" s="109">
        <f t="shared" si="114"/>
        <v>54.362570564157664</v>
      </c>
    </row>
    <row r="422" spans="1:14" ht="14.25" thickBot="1">
      <c r="A422" s="268"/>
      <c r="B422" s="199" t="s">
        <v>26</v>
      </c>
      <c r="C422" s="71">
        <v>52.300039000000083</v>
      </c>
      <c r="D422" s="71">
        <v>574.84476400000005</v>
      </c>
      <c r="E422" s="71">
        <v>309.66000000000003</v>
      </c>
      <c r="F422" s="31">
        <f t="shared" si="112"/>
        <v>85.637397145256088</v>
      </c>
      <c r="G422" s="75">
        <v>27623</v>
      </c>
      <c r="H422" s="75">
        <v>2373656.12</v>
      </c>
      <c r="I422" s="75">
        <v>201</v>
      </c>
      <c r="J422" s="72">
        <v>11.032345000000007</v>
      </c>
      <c r="K422" s="72">
        <v>64.845267000000007</v>
      </c>
      <c r="L422" s="72">
        <v>23.63</v>
      </c>
      <c r="M422" s="31">
        <f t="shared" si="113"/>
        <v>174.4192424883623</v>
      </c>
      <c r="N422" s="109">
        <f t="shared" si="114"/>
        <v>63.278872373234698</v>
      </c>
    </row>
    <row r="423" spans="1:14" ht="14.25" thickBot="1">
      <c r="A423" s="268"/>
      <c r="B423" s="199" t="s">
        <v>27</v>
      </c>
      <c r="C423" s="71">
        <v>2.6099999999999994</v>
      </c>
      <c r="D423" s="71">
        <v>78.900000000000006</v>
      </c>
      <c r="E423" s="71">
        <v>6.23</v>
      </c>
      <c r="F423" s="31">
        <f t="shared" si="112"/>
        <v>1166.4526484751202</v>
      </c>
      <c r="G423" s="75">
        <v>15</v>
      </c>
      <c r="H423" s="75">
        <v>34693.1</v>
      </c>
      <c r="I423" s="75">
        <v>0</v>
      </c>
      <c r="J423" s="72"/>
      <c r="K423" s="72"/>
      <c r="L423" s="72"/>
      <c r="M423" s="31"/>
      <c r="N423" s="109">
        <f t="shared" si="114"/>
        <v>100</v>
      </c>
    </row>
    <row r="424" spans="1:14" ht="14.25" thickBot="1">
      <c r="A424" s="268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68"/>
      <c r="B425" s="14" t="s">
        <v>29</v>
      </c>
      <c r="C425" s="71">
        <v>0</v>
      </c>
      <c r="D425" s="71">
        <v>70.788661000000005</v>
      </c>
      <c r="E425" s="71">
        <v>1.1200000000000001</v>
      </c>
      <c r="F425" s="31">
        <f>(D425-E425)/E425*100</f>
        <v>6220.4161607142851</v>
      </c>
      <c r="G425" s="75">
        <v>4</v>
      </c>
      <c r="H425" s="75">
        <v>32844.53</v>
      </c>
      <c r="I425" s="75">
        <v>0</v>
      </c>
      <c r="J425" s="72"/>
      <c r="K425" s="72"/>
      <c r="L425" s="72"/>
      <c r="M425" s="31"/>
      <c r="N425" s="109">
        <f>D425/D529*100</f>
        <v>100</v>
      </c>
    </row>
    <row r="426" spans="1:14" ht="14.25" thickBot="1">
      <c r="A426" s="268"/>
      <c r="B426" s="14" t="s">
        <v>30</v>
      </c>
      <c r="C426" s="71">
        <v>2.6095930000000003</v>
      </c>
      <c r="D426" s="71">
        <v>8.1147270000000002</v>
      </c>
      <c r="E426" s="71">
        <v>5.12</v>
      </c>
      <c r="F426" s="31"/>
      <c r="G426" s="75">
        <v>11</v>
      </c>
      <c r="H426" s="75">
        <v>1848.57</v>
      </c>
      <c r="I426" s="75">
        <v>0</v>
      </c>
      <c r="J426" s="72"/>
      <c r="K426" s="72"/>
      <c r="L426" s="72"/>
      <c r="M426" s="31"/>
      <c r="N426" s="109">
        <f>D426/D530*100</f>
        <v>100</v>
      </c>
    </row>
    <row r="427" spans="1:14" ht="14.25" thickBot="1">
      <c r="A427" s="271"/>
      <c r="B427" s="15" t="s">
        <v>31</v>
      </c>
      <c r="C427" s="16">
        <f>C415+C417+C418+C419+C420+C421+C422+C423</f>
        <v>3159.4611880000007</v>
      </c>
      <c r="D427" s="16">
        <f t="shared" ref="D427:L427" si="115">D415+D417+D418+D419+D420+D421+D422+D423</f>
        <v>7224.1907309999997</v>
      </c>
      <c r="E427" s="16">
        <f t="shared" si="115"/>
        <v>6055.7699999999986</v>
      </c>
      <c r="F427" s="16">
        <f>(D427-E427)/E427*100</f>
        <v>19.29433797848996</v>
      </c>
      <c r="G427" s="16">
        <f t="shared" si="115"/>
        <v>68373</v>
      </c>
      <c r="H427" s="16">
        <f t="shared" si="115"/>
        <v>5298150.88</v>
      </c>
      <c r="I427" s="16">
        <f t="shared" si="115"/>
        <v>3201</v>
      </c>
      <c r="J427" s="16">
        <f t="shared" si="115"/>
        <v>369.2968459999999</v>
      </c>
      <c r="K427" s="16">
        <f t="shared" si="115"/>
        <v>2097.9746379999997</v>
      </c>
      <c r="L427" s="16">
        <f t="shared" si="115"/>
        <v>1978.64</v>
      </c>
      <c r="M427" s="16">
        <f t="shared" ref="M427:M430" si="116">(K427-L427)/L427*100</f>
        <v>6.0311445235110774</v>
      </c>
      <c r="N427" s="110">
        <f>D427/D531*100</f>
        <v>55.006428405825716</v>
      </c>
    </row>
    <row r="428" spans="1:14" ht="15" thickTop="1" thickBot="1">
      <c r="A428" s="268" t="s">
        <v>32</v>
      </c>
      <c r="B428" s="199" t="s">
        <v>19</v>
      </c>
      <c r="C428" s="19">
        <v>133.70354900000001</v>
      </c>
      <c r="D428" s="19">
        <v>626.96520899999996</v>
      </c>
      <c r="E428" s="19">
        <v>546.95174799999995</v>
      </c>
      <c r="F428" s="31">
        <f>(D428-E428)/E428*100</f>
        <v>14.628979849242571</v>
      </c>
      <c r="G428" s="20">
        <v>4349</v>
      </c>
      <c r="H428" s="20">
        <v>565737.3763</v>
      </c>
      <c r="I428" s="20">
        <v>641</v>
      </c>
      <c r="J428" s="19">
        <v>82.211417999999995</v>
      </c>
      <c r="K428" s="20">
        <v>405.10621400000002</v>
      </c>
      <c r="L428" s="20">
        <v>169.79426699999999</v>
      </c>
      <c r="M428" s="31">
        <f t="shared" si="116"/>
        <v>138.58650893083455</v>
      </c>
      <c r="N428" s="109">
        <f>D428/D519*100</f>
        <v>12.300576748898763</v>
      </c>
    </row>
    <row r="429" spans="1:14" ht="14.25" thickBot="1">
      <c r="A429" s="268"/>
      <c r="B429" s="199" t="s">
        <v>20</v>
      </c>
      <c r="C429" s="20">
        <v>43.860390000000002</v>
      </c>
      <c r="D429" s="20">
        <v>194.26570599999999</v>
      </c>
      <c r="E429" s="20">
        <v>181.373041</v>
      </c>
      <c r="F429" s="31">
        <f>(D429-E429)/E429*100</f>
        <v>7.1083689885312076</v>
      </c>
      <c r="G429" s="20">
        <v>2110</v>
      </c>
      <c r="H429" s="20">
        <v>41760</v>
      </c>
      <c r="I429" s="21">
        <v>365</v>
      </c>
      <c r="J429" s="20">
        <v>46.082870999999997</v>
      </c>
      <c r="K429" s="20">
        <v>200.87508399999999</v>
      </c>
      <c r="L429" s="20">
        <v>40.622115999999998</v>
      </c>
      <c r="M429" s="31">
        <f t="shared" si="116"/>
        <v>394.4968499425288</v>
      </c>
      <c r="N429" s="109">
        <f>D429/D520*100</f>
        <v>11.07425810471749</v>
      </c>
    </row>
    <row r="430" spans="1:14" ht="14.25" thickBot="1">
      <c r="A430" s="268"/>
      <c r="B430" s="199" t="s">
        <v>21</v>
      </c>
      <c r="C430" s="20"/>
      <c r="D430" s="20"/>
      <c r="E430" s="20">
        <v>3.663456</v>
      </c>
      <c r="F430" s="31">
        <f>(D430-E430)/E430*100</f>
        <v>-100</v>
      </c>
      <c r="G430" s="20">
        <v>1</v>
      </c>
      <c r="H430" s="20">
        <v>0.2</v>
      </c>
      <c r="I430" s="20"/>
      <c r="J430" s="20"/>
      <c r="K430" s="20"/>
      <c r="L430" s="20"/>
      <c r="M430" s="31" t="e">
        <f t="shared" si="116"/>
        <v>#DIV/0!</v>
      </c>
      <c r="N430" s="109">
        <f>D430/D521*100</f>
        <v>0</v>
      </c>
    </row>
    <row r="431" spans="1:14" ht="14.25" thickBot="1">
      <c r="A431" s="268"/>
      <c r="B431" s="199" t="s">
        <v>22</v>
      </c>
      <c r="C431" s="20">
        <v>3.0778120000000002</v>
      </c>
      <c r="D431" s="20">
        <v>19.906884000000002</v>
      </c>
      <c r="E431" s="20">
        <v>7.26607</v>
      </c>
      <c r="F431" s="31">
        <f>(D431-E431)/E431*100</f>
        <v>173.9704406921486</v>
      </c>
      <c r="G431" s="20">
        <v>1119</v>
      </c>
      <c r="H431" s="20">
        <v>4045.85</v>
      </c>
      <c r="I431" s="20">
        <v>2</v>
      </c>
      <c r="J431" s="20">
        <v>0.27186500000000002</v>
      </c>
      <c r="K431" s="20">
        <v>3.6190509999999998</v>
      </c>
      <c r="L431" s="20">
        <v>25.766078</v>
      </c>
      <c r="M431" s="31"/>
      <c r="N431" s="109">
        <f>D431/D522*100</f>
        <v>4.5109078316206412</v>
      </c>
    </row>
    <row r="432" spans="1:14" ht="14.25" thickBot="1">
      <c r="A432" s="268"/>
      <c r="B432" s="199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68"/>
      <c r="B433" s="199" t="s">
        <v>24</v>
      </c>
      <c r="C433" s="20">
        <v>8.6012889999999995</v>
      </c>
      <c r="D433" s="20">
        <v>22.322096999999999</v>
      </c>
      <c r="E433" s="20">
        <v>27.162469000000002</v>
      </c>
      <c r="F433" s="31">
        <f>(D433-E433)/E433*100</f>
        <v>-17.820073720102549</v>
      </c>
      <c r="G433" s="20">
        <v>442</v>
      </c>
      <c r="H433" s="20">
        <v>99759</v>
      </c>
      <c r="I433" s="20">
        <v>5</v>
      </c>
      <c r="J433" s="20">
        <v>24.720015</v>
      </c>
      <c r="K433" s="20">
        <v>55.610678</v>
      </c>
      <c r="L433" s="20">
        <v>6.9076690000000003</v>
      </c>
      <c r="M433" s="31">
        <f>(K433-L433)/L433*100</f>
        <v>705.05707496986315</v>
      </c>
      <c r="N433" s="109">
        <f>D433/D524*100</f>
        <v>5.8851885899328424</v>
      </c>
    </row>
    <row r="434" spans="1:14" ht="14.25" thickBot="1">
      <c r="A434" s="268"/>
      <c r="B434" s="199" t="s">
        <v>25</v>
      </c>
      <c r="C434" s="22">
        <v>1658.360803</v>
      </c>
      <c r="D434" s="22">
        <v>1964.9866030000001</v>
      </c>
      <c r="E434" s="22">
        <v>1247.3140129999999</v>
      </c>
      <c r="F434" s="31">
        <f>(D434-E434)/E434*100</f>
        <v>57.537443059256333</v>
      </c>
      <c r="G434" s="22">
        <v>729</v>
      </c>
      <c r="H434" s="22">
        <v>94203.902969999996</v>
      </c>
      <c r="I434" s="22">
        <v>1216</v>
      </c>
      <c r="J434" s="22">
        <v>20.009</v>
      </c>
      <c r="K434" s="22">
        <v>104.721642</v>
      </c>
      <c r="L434" s="22">
        <v>24.8535</v>
      </c>
      <c r="M434" s="31"/>
      <c r="N434" s="109">
        <f>D434/D525*100</f>
        <v>33.820764061246692</v>
      </c>
    </row>
    <row r="435" spans="1:14" ht="14.25" thickBot="1">
      <c r="A435" s="268"/>
      <c r="B435" s="199" t="s">
        <v>26</v>
      </c>
      <c r="C435" s="20">
        <v>1.55</v>
      </c>
      <c r="D435" s="20">
        <v>25.24</v>
      </c>
      <c r="E435" s="20">
        <v>25.31</v>
      </c>
      <c r="F435" s="31">
        <f>(D435-E435)/E435*100</f>
        <v>-0.27657052548399957</v>
      </c>
      <c r="G435" s="20">
        <v>6792</v>
      </c>
      <c r="H435" s="20">
        <v>679652.62</v>
      </c>
      <c r="I435" s="20">
        <v>126</v>
      </c>
      <c r="J435" s="20">
        <v>4.1612559999999998</v>
      </c>
      <c r="K435" s="20">
        <v>16.002658</v>
      </c>
      <c r="L435" s="20">
        <v>337.61789199999998</v>
      </c>
      <c r="M435" s="31">
        <f>(K435-L435)/L435*100</f>
        <v>-95.260127386850684</v>
      </c>
      <c r="N435" s="109">
        <f>D435/D526*100</f>
        <v>2.7784174767232348</v>
      </c>
    </row>
    <row r="436" spans="1:14" ht="14.25" thickBot="1">
      <c r="A436" s="268"/>
      <c r="B436" s="199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68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68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68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71"/>
      <c r="B440" s="15" t="s">
        <v>31</v>
      </c>
      <c r="C440" s="16">
        <f t="shared" ref="C440:L440" si="117">C428+C430+C431+C432+C433+C434+C435+C436</f>
        <v>1805.293453</v>
      </c>
      <c r="D440" s="16">
        <f t="shared" si="117"/>
        <v>2659.4207929999998</v>
      </c>
      <c r="E440" s="16">
        <f t="shared" si="117"/>
        <v>1857.6677559999998</v>
      </c>
      <c r="F440" s="16">
        <f>(D440-E440)/E440*100</f>
        <v>43.159118976493666</v>
      </c>
      <c r="G440" s="16">
        <f t="shared" si="117"/>
        <v>13432</v>
      </c>
      <c r="H440" s="16">
        <f t="shared" si="117"/>
        <v>1443398.9492699997</v>
      </c>
      <c r="I440" s="16">
        <f t="shared" si="117"/>
        <v>1990</v>
      </c>
      <c r="J440" s="16">
        <f t="shared" si="117"/>
        <v>131.37355400000001</v>
      </c>
      <c r="K440" s="16">
        <f t="shared" si="117"/>
        <v>585.06024300000001</v>
      </c>
      <c r="L440" s="16">
        <f t="shared" si="117"/>
        <v>564.93940599999996</v>
      </c>
      <c r="M440" s="16">
        <f t="shared" ref="M440:M444" si="118">(K440-L440)/L440*100</f>
        <v>3.5615920550601587</v>
      </c>
      <c r="N440" s="110">
        <f>D440/D531*100</f>
        <v>20.249360087267434</v>
      </c>
    </row>
    <row r="441" spans="1:14" ht="14.25" thickTop="1">
      <c r="A441" s="222" t="s">
        <v>33</v>
      </c>
      <c r="B441" s="18" t="s">
        <v>19</v>
      </c>
      <c r="C441" s="105">
        <v>161.53355599999986</v>
      </c>
      <c r="D441" s="105">
        <v>840.81528899999989</v>
      </c>
      <c r="E441" s="91">
        <v>842.68426999999997</v>
      </c>
      <c r="F441" s="111">
        <f>(D441-E441)/E441*100</f>
        <v>-0.221788998149933</v>
      </c>
      <c r="G441" s="72">
        <v>5251</v>
      </c>
      <c r="H441" s="72">
        <v>1124406.0728069996</v>
      </c>
      <c r="I441" s="72">
        <v>272</v>
      </c>
      <c r="J441" s="72">
        <v>26.6</v>
      </c>
      <c r="K441" s="72">
        <v>150</v>
      </c>
      <c r="L441" s="72">
        <v>261.3</v>
      </c>
      <c r="M441" s="111">
        <f t="shared" si="118"/>
        <v>-42.594718714121704</v>
      </c>
      <c r="N441" s="112">
        <f t="shared" ref="N441:N446" si="119">D441/D519*100</f>
        <v>16.496151374153829</v>
      </c>
    </row>
    <row r="442" spans="1:14">
      <c r="A442" s="219"/>
      <c r="B442" s="199" t="s">
        <v>20</v>
      </c>
      <c r="C442" s="105">
        <v>51.545064000000025</v>
      </c>
      <c r="D442" s="105">
        <v>267.65150799999998</v>
      </c>
      <c r="E442" s="91">
        <v>281.23353199999997</v>
      </c>
      <c r="F442" s="31">
        <f>(D442-E442)/E442*100</f>
        <v>-4.8294468669546813</v>
      </c>
      <c r="G442" s="72">
        <v>2633</v>
      </c>
      <c r="H442" s="72">
        <v>52660</v>
      </c>
      <c r="I442" s="72">
        <v>211</v>
      </c>
      <c r="J442" s="72">
        <v>10.14</v>
      </c>
      <c r="K442" s="72">
        <v>60</v>
      </c>
      <c r="L442" s="72">
        <v>99.04</v>
      </c>
      <c r="M442" s="31">
        <f t="shared" si="118"/>
        <v>-39.418416801292409</v>
      </c>
      <c r="N442" s="109">
        <f t="shared" si="119"/>
        <v>15.257669213674069</v>
      </c>
    </row>
    <row r="443" spans="1:14">
      <c r="A443" s="219"/>
      <c r="B443" s="199" t="s">
        <v>21</v>
      </c>
      <c r="C443" s="105">
        <v>1.5194279999999978</v>
      </c>
      <c r="D443" s="105">
        <v>26.785359999999997</v>
      </c>
      <c r="E443" s="91">
        <v>26.877762999999995</v>
      </c>
      <c r="F443" s="31">
        <f>(D443-E443)/E443*100</f>
        <v>-0.34378977149250617</v>
      </c>
      <c r="G443" s="72">
        <v>286</v>
      </c>
      <c r="H443" s="72">
        <v>43851.244530000004</v>
      </c>
      <c r="I443" s="72">
        <v>6</v>
      </c>
      <c r="J443" s="72">
        <v>0</v>
      </c>
      <c r="K443" s="72">
        <v>1.632655</v>
      </c>
      <c r="L443" s="72">
        <v>2</v>
      </c>
      <c r="M443" s="31">
        <f t="shared" si="118"/>
        <v>-18.367250000000002</v>
      </c>
      <c r="N443" s="109">
        <f t="shared" si="119"/>
        <v>6.4817763972458531</v>
      </c>
    </row>
    <row r="444" spans="1:14">
      <c r="A444" s="219"/>
      <c r="B444" s="199" t="s">
        <v>22</v>
      </c>
      <c r="C444" s="105">
        <v>0.6287319999999994</v>
      </c>
      <c r="D444" s="105">
        <v>5.4970360000000005</v>
      </c>
      <c r="E444" s="91">
        <v>9.2950160000000004</v>
      </c>
      <c r="F444" s="31">
        <f>(D444-E444)/E444*100</f>
        <v>-40.86039227904503</v>
      </c>
      <c r="G444" s="72">
        <v>102</v>
      </c>
      <c r="H444" s="72">
        <v>8588.0099999999984</v>
      </c>
      <c r="I444" s="72">
        <v>9</v>
      </c>
      <c r="J444" s="72">
        <v>2</v>
      </c>
      <c r="K444" s="72">
        <v>3</v>
      </c>
      <c r="L444" s="72">
        <v>6</v>
      </c>
      <c r="M444" s="31">
        <f t="shared" si="118"/>
        <v>-50</v>
      </c>
      <c r="N444" s="109">
        <f t="shared" si="119"/>
        <v>1.2456305438410455</v>
      </c>
    </row>
    <row r="445" spans="1:14">
      <c r="A445" s="219"/>
      <c r="B445" s="199" t="s">
        <v>23</v>
      </c>
      <c r="C445" s="105">
        <v>1.6509999999999997E-2</v>
      </c>
      <c r="D445" s="105">
        <v>0.11887</v>
      </c>
      <c r="E445" s="91">
        <v>0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19"/>
        <v>2.3093512698712124</v>
      </c>
    </row>
    <row r="446" spans="1:14">
      <c r="A446" s="219"/>
      <c r="B446" s="199" t="s">
        <v>24</v>
      </c>
      <c r="C446" s="105">
        <v>2.8584650000000025</v>
      </c>
      <c r="D446" s="105">
        <v>56.520255000000006</v>
      </c>
      <c r="E446" s="91">
        <v>49.541009000000003</v>
      </c>
      <c r="F446" s="31">
        <f>(D446-E446)/E446*100</f>
        <v>14.08781561150683</v>
      </c>
      <c r="G446" s="72">
        <v>54</v>
      </c>
      <c r="H446" s="72">
        <v>6904.8711599999997</v>
      </c>
      <c r="I446" s="72">
        <v>6</v>
      </c>
      <c r="J446" s="72">
        <v>0.15</v>
      </c>
      <c r="K446" s="72">
        <v>0.43995000000000001</v>
      </c>
      <c r="L446" s="72">
        <v>0</v>
      </c>
      <c r="M446" s="31"/>
      <c r="N446" s="109">
        <f t="shared" si="119"/>
        <v>14.901483486345155</v>
      </c>
    </row>
    <row r="447" spans="1:14">
      <c r="A447" s="219"/>
      <c r="B447" s="199" t="s">
        <v>25</v>
      </c>
      <c r="C447" s="105">
        <v>0</v>
      </c>
      <c r="D447" s="105">
        <v>0</v>
      </c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19"/>
      <c r="B448" s="199" t="s">
        <v>26</v>
      </c>
      <c r="C448" s="105">
        <v>21.417527000000106</v>
      </c>
      <c r="D448" s="105">
        <v>92.954200000000071</v>
      </c>
      <c r="E448" s="91">
        <v>125.342629</v>
      </c>
      <c r="F448" s="31">
        <f>(D448-E448)/E448*100</f>
        <v>-25.839915165653604</v>
      </c>
      <c r="G448" s="72">
        <v>2604</v>
      </c>
      <c r="H448" s="72">
        <v>2077341.7874999598</v>
      </c>
      <c r="I448" s="72">
        <v>4</v>
      </c>
      <c r="J448" s="72">
        <v>0.40989999999999999</v>
      </c>
      <c r="K448" s="72">
        <v>0.40989999999999999</v>
      </c>
      <c r="L448" s="72">
        <v>6.5</v>
      </c>
      <c r="M448" s="31">
        <f>(K448-L448)/L448*100</f>
        <v>-93.693846153846152</v>
      </c>
      <c r="N448" s="109">
        <f>D448/D526*100</f>
        <v>10.232391989493944</v>
      </c>
    </row>
    <row r="449" spans="1:14">
      <c r="A449" s="219"/>
      <c r="B449" s="199" t="s">
        <v>27</v>
      </c>
      <c r="C449" s="105">
        <v>0</v>
      </c>
      <c r="D449" s="105"/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19"/>
      <c r="B450" s="14" t="s">
        <v>28</v>
      </c>
      <c r="C450" s="105">
        <v>0</v>
      </c>
      <c r="D450" s="105"/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19"/>
      <c r="B451" s="14" t="s">
        <v>29</v>
      </c>
      <c r="C451" s="105">
        <v>0</v>
      </c>
      <c r="D451" s="105">
        <v>0</v>
      </c>
      <c r="E451" s="91">
        <v>0</v>
      </c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19"/>
      <c r="B452" s="14" t="s">
        <v>30</v>
      </c>
      <c r="C452" s="105"/>
      <c r="D452" s="105">
        <v>0</v>
      </c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10"/>
      <c r="B453" s="15" t="s">
        <v>31</v>
      </c>
      <c r="C453" s="16">
        <f t="shared" ref="C453:L453" si="120">C441+C443+C444+C445+C446+C447+C448+C449</f>
        <v>187.97421800000001</v>
      </c>
      <c r="D453" s="16">
        <f t="shared" si="120"/>
        <v>1022.69101</v>
      </c>
      <c r="E453" s="16">
        <f t="shared" si="120"/>
        <v>1053.740687</v>
      </c>
      <c r="F453" s="16">
        <f>(D453-E453)/E453*100</f>
        <v>-2.9466146067111074</v>
      </c>
      <c r="G453" s="16">
        <f t="shared" si="120"/>
        <v>8297</v>
      </c>
      <c r="H453" s="16">
        <f t="shared" si="120"/>
        <v>3261091.9859969597</v>
      </c>
      <c r="I453" s="16">
        <f t="shared" si="120"/>
        <v>297</v>
      </c>
      <c r="J453" s="16">
        <f t="shared" si="120"/>
        <v>29.1599</v>
      </c>
      <c r="K453" s="16">
        <f t="shared" si="120"/>
        <v>155.482505</v>
      </c>
      <c r="L453" s="16">
        <f t="shared" si="120"/>
        <v>275.8</v>
      </c>
      <c r="M453" s="16">
        <f t="shared" ref="M453:M455" si="121">(K453-L453)/L453*100</f>
        <v>-43.624907541696885</v>
      </c>
      <c r="N453" s="110">
        <f>D453/D531*100</f>
        <v>7.7869732289113607</v>
      </c>
    </row>
    <row r="454" spans="1:14" ht="14.25" thickTop="1">
      <c r="A454" s="219" t="s">
        <v>34</v>
      </c>
      <c r="B454" s="199" t="s">
        <v>19</v>
      </c>
      <c r="C454" s="32">
        <v>23.591099</v>
      </c>
      <c r="D454" s="32">
        <v>178.61621600000001</v>
      </c>
      <c r="E454" s="32">
        <v>151.888665</v>
      </c>
      <c r="F454" s="31">
        <f>(D454-E454)/E454*100</f>
        <v>17.596804211821869</v>
      </c>
      <c r="G454" s="122">
        <v>1187</v>
      </c>
      <c r="H454" s="122">
        <v>11.870392752800001</v>
      </c>
      <c r="I454" s="122">
        <v>23</v>
      </c>
      <c r="J454" s="122">
        <v>11.081913999999999</v>
      </c>
      <c r="K454" s="122">
        <v>80.321620999999993</v>
      </c>
      <c r="L454" s="122">
        <v>71.137799999999999</v>
      </c>
      <c r="M454" s="31">
        <f t="shared" si="121"/>
        <v>12.909903033267819</v>
      </c>
      <c r="N454" s="109">
        <f>D454/D519*100</f>
        <v>3.5043132249877034</v>
      </c>
    </row>
    <row r="455" spans="1:14">
      <c r="A455" s="219"/>
      <c r="B455" s="199" t="s">
        <v>20</v>
      </c>
      <c r="C455" s="31">
        <v>10.536542000000001</v>
      </c>
      <c r="D455" s="31">
        <v>64.804117000000005</v>
      </c>
      <c r="E455" s="31">
        <v>54.723514999999999</v>
      </c>
      <c r="F455" s="31">
        <f>(D455-E455)/E455*100</f>
        <v>18.420969486335089</v>
      </c>
      <c r="G455" s="122">
        <v>625</v>
      </c>
      <c r="H455" s="122">
        <v>1.242</v>
      </c>
      <c r="I455" s="122">
        <v>10</v>
      </c>
      <c r="J455" s="122">
        <v>4.1772919999999996</v>
      </c>
      <c r="K455" s="122">
        <v>32.051006000000001</v>
      </c>
      <c r="L455" s="122">
        <v>15.448</v>
      </c>
      <c r="M455" s="31">
        <f t="shared" si="121"/>
        <v>107.47673485240807</v>
      </c>
      <c r="N455" s="109">
        <f>D455/D520*100</f>
        <v>3.6942059032607153</v>
      </c>
    </row>
    <row r="456" spans="1:14">
      <c r="A456" s="219"/>
      <c r="B456" s="199" t="s">
        <v>21</v>
      </c>
      <c r="C456" s="31">
        <v>2.7890100000000002</v>
      </c>
      <c r="D456" s="31">
        <v>32.084184</v>
      </c>
      <c r="E456" s="31">
        <v>9.3024939999999994</v>
      </c>
      <c r="F456" s="31">
        <f>(D456-E456)/E456*100</f>
        <v>244.89873360842807</v>
      </c>
      <c r="G456" s="122">
        <v>76</v>
      </c>
      <c r="H456" s="122">
        <v>2.6897974800000002</v>
      </c>
      <c r="I456" s="122">
        <v>5</v>
      </c>
      <c r="J456" s="122">
        <v>0</v>
      </c>
      <c r="K456" s="122">
        <v>5.2577800000000003</v>
      </c>
      <c r="L456" s="122">
        <v>2.5543</v>
      </c>
      <c r="M456" s="31"/>
      <c r="N456" s="109">
        <f>D456/D521*100</f>
        <v>7.7640362711605544</v>
      </c>
    </row>
    <row r="457" spans="1:14">
      <c r="A457" s="219"/>
      <c r="B457" s="199" t="s">
        <v>22</v>
      </c>
      <c r="C457" s="31">
        <v>8.6830630000000006</v>
      </c>
      <c r="D457" s="31">
        <v>35.390580999999997</v>
      </c>
      <c r="E457" s="31">
        <v>36.436929999999997</v>
      </c>
      <c r="F457" s="31">
        <f>(D457-E457)/E457*100</f>
        <v>-2.871671680352871</v>
      </c>
      <c r="G457" s="122">
        <v>1922</v>
      </c>
      <c r="H457" s="122">
        <v>8.9231300000000005</v>
      </c>
      <c r="I457" s="122">
        <v>158</v>
      </c>
      <c r="J457" s="122">
        <v>6.9362000000000004</v>
      </c>
      <c r="K457" s="122">
        <v>20.0383</v>
      </c>
      <c r="L457" s="122">
        <v>27.638500000000001</v>
      </c>
      <c r="M457" s="31">
        <f t="shared" ref="M457:M462" si="122">(K457-L457)/L457*100</f>
        <v>-27.498597970222701</v>
      </c>
      <c r="N457" s="109">
        <f>D457/D522*100</f>
        <v>8.0195197298836245</v>
      </c>
    </row>
    <row r="458" spans="1:14">
      <c r="A458" s="219"/>
      <c r="B458" s="199" t="s">
        <v>23</v>
      </c>
      <c r="C458" s="31">
        <v>4.7169999999999998E-3</v>
      </c>
      <c r="D458" s="31">
        <v>3.3019E-2</v>
      </c>
      <c r="E458" s="31">
        <v>0</v>
      </c>
      <c r="F458" s="31"/>
      <c r="G458" s="122">
        <v>4</v>
      </c>
      <c r="H458" s="122">
        <v>3.5E-4</v>
      </c>
      <c r="I458" s="122">
        <v>0</v>
      </c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19"/>
      <c r="B459" s="199" t="s">
        <v>24</v>
      </c>
      <c r="C459" s="31">
        <v>7.4173580000000001</v>
      </c>
      <c r="D459" s="31">
        <v>43.253627000000002</v>
      </c>
      <c r="E459" s="31">
        <v>14.708529</v>
      </c>
      <c r="F459" s="31">
        <f>(D459-E459)/E459*100</f>
        <v>194.07173892100295</v>
      </c>
      <c r="G459" s="122">
        <v>218</v>
      </c>
      <c r="H459" s="122">
        <v>4.4996690600000004</v>
      </c>
      <c r="I459" s="122">
        <v>6</v>
      </c>
      <c r="J459" s="122">
        <v>0.85</v>
      </c>
      <c r="K459" s="122">
        <v>11.901464000000001</v>
      </c>
      <c r="L459" s="122">
        <v>27.646999999999998</v>
      </c>
      <c r="M459" s="31">
        <f t="shared" si="122"/>
        <v>-56.952059897999774</v>
      </c>
      <c r="N459" s="109">
        <f>D459/D524*100</f>
        <v>11.403756201472072</v>
      </c>
    </row>
    <row r="460" spans="1:14">
      <c r="A460" s="219"/>
      <c r="B460" s="199" t="s">
        <v>25</v>
      </c>
      <c r="C460" s="33">
        <v>142.979646</v>
      </c>
      <c r="D460" s="33">
        <v>411.19266599999997</v>
      </c>
      <c r="E460" s="33">
        <v>309.22214600000001</v>
      </c>
      <c r="F460" s="31">
        <f>(D460-E460)/E460*100</f>
        <v>32.976460877417225</v>
      </c>
      <c r="G460" s="124">
        <v>85</v>
      </c>
      <c r="H460" s="124">
        <v>6.9213275999999997</v>
      </c>
      <c r="I460" s="124">
        <v>32</v>
      </c>
      <c r="J460" s="124">
        <v>0</v>
      </c>
      <c r="K460" s="124">
        <v>255.28790000000001</v>
      </c>
      <c r="L460" s="124">
        <v>180.505</v>
      </c>
      <c r="M460" s="31">
        <f t="shared" si="122"/>
        <v>41.429821888590354</v>
      </c>
      <c r="N460" s="109">
        <f>D460/D525*100</f>
        <v>7.0773256770651933</v>
      </c>
    </row>
    <row r="461" spans="1:14">
      <c r="A461" s="219"/>
      <c r="B461" s="199" t="s">
        <v>26</v>
      </c>
      <c r="C461" s="31">
        <v>3.223881</v>
      </c>
      <c r="D461" s="31">
        <v>33.796734999999998</v>
      </c>
      <c r="E461" s="31">
        <v>46.479826000000003</v>
      </c>
      <c r="F461" s="31">
        <f>(D461-E461)/E461*100</f>
        <v>-27.287303097907472</v>
      </c>
      <c r="G461" s="122">
        <v>1317</v>
      </c>
      <c r="H461" s="122">
        <v>4.6106100000000003</v>
      </c>
      <c r="I461" s="122">
        <v>6</v>
      </c>
      <c r="J461" s="122">
        <v>1.0290699999999999</v>
      </c>
      <c r="K461" s="122">
        <v>24.911809999999999</v>
      </c>
      <c r="L461" s="122">
        <v>29.138500000000001</v>
      </c>
      <c r="M461" s="31">
        <f t="shared" si="122"/>
        <v>-14.505516756181688</v>
      </c>
      <c r="N461" s="109">
        <f>D461/D526*100</f>
        <v>3.7203422813068086</v>
      </c>
    </row>
    <row r="462" spans="1:14">
      <c r="A462" s="219"/>
      <c r="B462" s="199" t="s">
        <v>27</v>
      </c>
      <c r="C462" s="34">
        <v>0</v>
      </c>
      <c r="D462" s="34">
        <v>0</v>
      </c>
      <c r="E462" s="34">
        <v>0</v>
      </c>
      <c r="F462" s="31" t="e">
        <f>(D462-E462)/E462*100</f>
        <v>#DIV/0!</v>
      </c>
      <c r="G462" s="122">
        <v>0</v>
      </c>
      <c r="H462" s="122">
        <v>0</v>
      </c>
      <c r="I462" s="122">
        <v>0</v>
      </c>
      <c r="J462" s="122">
        <v>0</v>
      </c>
      <c r="K462" s="123">
        <v>0</v>
      </c>
      <c r="L462" s="122">
        <v>0</v>
      </c>
      <c r="M462" s="31" t="e">
        <f t="shared" si="122"/>
        <v>#DIV/0!</v>
      </c>
      <c r="N462" s="109">
        <f>D462/D527*100</f>
        <v>0</v>
      </c>
    </row>
    <row r="463" spans="1:14">
      <c r="A463" s="219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>
        <v>0</v>
      </c>
      <c r="H463" s="123">
        <v>0</v>
      </c>
      <c r="I463" s="123">
        <v>0</v>
      </c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19"/>
      <c r="B464" s="14" t="s">
        <v>29</v>
      </c>
      <c r="C464" s="34">
        <v>0</v>
      </c>
      <c r="D464" s="34">
        <v>0</v>
      </c>
      <c r="E464" s="34">
        <v>0</v>
      </c>
      <c r="F464" s="31"/>
      <c r="G464" s="123">
        <v>0</v>
      </c>
      <c r="H464" s="123">
        <v>0</v>
      </c>
      <c r="I464" s="123">
        <v>0</v>
      </c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19"/>
      <c r="B465" s="14" t="s">
        <v>30</v>
      </c>
      <c r="C465" s="34">
        <v>0</v>
      </c>
      <c r="D465" s="34">
        <v>0</v>
      </c>
      <c r="E465" s="34">
        <v>0</v>
      </c>
      <c r="F465" s="31"/>
      <c r="G465" s="123">
        <v>0</v>
      </c>
      <c r="H465" s="123">
        <v>0</v>
      </c>
      <c r="I465" s="123">
        <v>0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10"/>
      <c r="B466" s="15" t="s">
        <v>31</v>
      </c>
      <c r="C466" s="16">
        <f t="shared" ref="C466:L466" si="123">C454+C456+C457+C458+C459+C460+C461+C462</f>
        <v>188.68877400000002</v>
      </c>
      <c r="D466" s="16">
        <f t="shared" si="123"/>
        <v>734.367028</v>
      </c>
      <c r="E466" s="16">
        <f t="shared" si="123"/>
        <v>568.03859</v>
      </c>
      <c r="F466" s="16">
        <f>(D466-E466)/E466*100</f>
        <v>29.281186336301555</v>
      </c>
      <c r="G466" s="16">
        <f t="shared" si="123"/>
        <v>4809</v>
      </c>
      <c r="H466" s="16">
        <f t="shared" si="123"/>
        <v>39.515276892800003</v>
      </c>
      <c r="I466" s="16">
        <f t="shared" si="123"/>
        <v>230</v>
      </c>
      <c r="J466" s="16">
        <f t="shared" si="123"/>
        <v>19.897184000000003</v>
      </c>
      <c r="K466" s="16">
        <f t="shared" si="123"/>
        <v>397.71887499999997</v>
      </c>
      <c r="L466" s="16">
        <f t="shared" si="123"/>
        <v>338.62110000000001</v>
      </c>
      <c r="M466" s="16">
        <f>(K466-L466)/L466*100</f>
        <v>17.452478596283562</v>
      </c>
      <c r="N466" s="110">
        <f>D466/D531*100</f>
        <v>5.5916169510781168</v>
      </c>
    </row>
    <row r="467" spans="1:14" ht="14.25" thickTop="1">
      <c r="A467" s="219" t="s">
        <v>36</v>
      </c>
      <c r="B467" s="199" t="s">
        <v>19</v>
      </c>
      <c r="C467" s="32">
        <v>28.245274999999999</v>
      </c>
      <c r="D467" s="32">
        <v>194.12938</v>
      </c>
      <c r="E467" s="32">
        <v>139.463401</v>
      </c>
      <c r="F467" s="34">
        <f>(D467-E467)/E467*100</f>
        <v>39.197365479420647</v>
      </c>
      <c r="G467" s="31">
        <v>1586</v>
      </c>
      <c r="H467" s="31">
        <v>139728.52283</v>
      </c>
      <c r="I467" s="33">
        <v>141</v>
      </c>
      <c r="J467" s="31">
        <v>57.728073999999999</v>
      </c>
      <c r="K467" s="31">
        <v>126.65263</v>
      </c>
      <c r="L467" s="31">
        <v>93.985592999999994</v>
      </c>
      <c r="M467" s="31">
        <f>(K467-L467)/L467*100</f>
        <v>34.757494161897782</v>
      </c>
      <c r="N467" s="109">
        <f>D467/D519*100</f>
        <v>3.8086696097775539</v>
      </c>
    </row>
    <row r="468" spans="1:14">
      <c r="A468" s="219"/>
      <c r="B468" s="199" t="s">
        <v>20</v>
      </c>
      <c r="C468" s="31">
        <v>11.35702</v>
      </c>
      <c r="D468" s="31">
        <v>84.661620999999997</v>
      </c>
      <c r="E468" s="31">
        <v>59.802610999999999</v>
      </c>
      <c r="F468" s="31">
        <f>(D468-E468)/E468*100</f>
        <v>41.56843586645406</v>
      </c>
      <c r="G468" s="31">
        <v>923</v>
      </c>
      <c r="H468" s="31">
        <v>18460</v>
      </c>
      <c r="I468" s="33">
        <v>82</v>
      </c>
      <c r="J468" s="31">
        <v>26.532706999999998</v>
      </c>
      <c r="K468" s="31">
        <v>59.993479000000001</v>
      </c>
      <c r="L468" s="31">
        <v>11.525859000000001</v>
      </c>
      <c r="M468" s="34">
        <f>(K468-L468)/L468*100</f>
        <v>420.51199828142956</v>
      </c>
      <c r="N468" s="109">
        <f>D468/D520*100</f>
        <v>4.8261973861602234</v>
      </c>
    </row>
    <row r="469" spans="1:14">
      <c r="A469" s="219"/>
      <c r="B469" s="199" t="s">
        <v>21</v>
      </c>
      <c r="C469" s="31">
        <v>3.6131999999999997E-2</v>
      </c>
      <c r="D469" s="31">
        <v>5.2735999999999998E-2</v>
      </c>
      <c r="E469" s="31">
        <v>1.6056600000000001</v>
      </c>
      <c r="F469" s="31"/>
      <c r="G469" s="31">
        <v>2</v>
      </c>
      <c r="H469" s="31">
        <v>32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19"/>
      <c r="B470" s="199" t="s">
        <v>22</v>
      </c>
      <c r="C470" s="31">
        <v>0.30878499999999998</v>
      </c>
      <c r="D470" s="31">
        <v>1.385141</v>
      </c>
      <c r="E470" s="31">
        <v>1.0367820000000001</v>
      </c>
      <c r="F470" s="31">
        <f>(D470-E470)/E470*100</f>
        <v>33.600023920168354</v>
      </c>
      <c r="G470" s="31">
        <v>227</v>
      </c>
      <c r="H470" s="31">
        <v>12148.64</v>
      </c>
      <c r="I470" s="33">
        <v>0</v>
      </c>
      <c r="J470" s="31">
        <v>0</v>
      </c>
      <c r="K470" s="31">
        <v>0</v>
      </c>
      <c r="L470" s="31">
        <v>0</v>
      </c>
      <c r="M470" s="34" t="e">
        <f t="shared" ref="M470:M475" si="124">(K470-L470)/L470*100</f>
        <v>#DIV/0!</v>
      </c>
      <c r="N470" s="109">
        <f>D470/D522*100</f>
        <v>0.31387350148817095</v>
      </c>
    </row>
    <row r="471" spans="1:14">
      <c r="A471" s="219"/>
      <c r="B471" s="199" t="s">
        <v>23</v>
      </c>
      <c r="C471" s="31">
        <v>0</v>
      </c>
      <c r="D471" s="31">
        <v>0.425765</v>
      </c>
      <c r="E471" s="31">
        <v>0.55377600000000005</v>
      </c>
      <c r="F471" s="31"/>
      <c r="G471" s="31">
        <v>13</v>
      </c>
      <c r="H471" s="31">
        <v>3045.6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8.2715650998293651</v>
      </c>
    </row>
    <row r="472" spans="1:14">
      <c r="A472" s="219"/>
      <c r="B472" s="199" t="s">
        <v>24</v>
      </c>
      <c r="C472" s="31">
        <v>0</v>
      </c>
      <c r="D472" s="31">
        <v>0.62188500000000002</v>
      </c>
      <c r="E472" s="31">
        <v>0.114718</v>
      </c>
      <c r="F472" s="31">
        <f>(D472-E472)/E472*100</f>
        <v>442.09888596384178</v>
      </c>
      <c r="G472" s="31">
        <v>10</v>
      </c>
      <c r="H472" s="31">
        <v>1639.2624000000001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0.16395908082696647</v>
      </c>
    </row>
    <row r="473" spans="1:14">
      <c r="A473" s="219"/>
      <c r="B473" s="199" t="s">
        <v>25</v>
      </c>
      <c r="C473" s="33">
        <v>0</v>
      </c>
      <c r="D473" s="33">
        <v>1.0806659999999999</v>
      </c>
      <c r="E473" s="31">
        <v>0</v>
      </c>
      <c r="F473" s="31"/>
      <c r="G473" s="33">
        <v>1</v>
      </c>
      <c r="H473" s="33">
        <v>400.24669999999998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19"/>
      <c r="B474" s="199" t="s">
        <v>26</v>
      </c>
      <c r="C474" s="31">
        <v>3.4276620000000002</v>
      </c>
      <c r="D474" s="31">
        <v>23.886838000000001</v>
      </c>
      <c r="E474" s="31">
        <v>18.595597000000001</v>
      </c>
      <c r="F474" s="31">
        <f>(D474-E474)/E474*100</f>
        <v>28.454267964615486</v>
      </c>
      <c r="G474" s="31">
        <v>747</v>
      </c>
      <c r="H474" s="31">
        <v>333852.93261600001</v>
      </c>
      <c r="I474" s="33">
        <v>15</v>
      </c>
      <c r="J474" s="31">
        <v>0</v>
      </c>
      <c r="K474" s="31">
        <v>4.1585939999999999</v>
      </c>
      <c r="L474" s="31">
        <v>4.4930760000000003</v>
      </c>
      <c r="M474" s="34">
        <f t="shared" si="124"/>
        <v>-7.4443877646405348</v>
      </c>
      <c r="N474" s="109">
        <f>D474/D526*100</f>
        <v>2.6294614961512157</v>
      </c>
    </row>
    <row r="475" spans="1:14">
      <c r="A475" s="219"/>
      <c r="B475" s="199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4"/>
        <v>#DIV/0!</v>
      </c>
      <c r="N475" s="109">
        <f>D475/D527*100</f>
        <v>0</v>
      </c>
    </row>
    <row r="476" spans="1:14">
      <c r="A476" s="219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19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>
        <f>D477/D529*100</f>
        <v>0</v>
      </c>
    </row>
    <row r="478" spans="1:14">
      <c r="A478" s="219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10"/>
      <c r="B479" s="15" t="s">
        <v>31</v>
      </c>
      <c r="C479" s="16">
        <f t="shared" ref="C479:L479" si="125">C467+C469+C470+C471+C472+C473+C474+C475</f>
        <v>32.017854</v>
      </c>
      <c r="D479" s="16">
        <f t="shared" si="125"/>
        <v>221.58241100000004</v>
      </c>
      <c r="E479" s="16">
        <f t="shared" si="125"/>
        <v>161.369934</v>
      </c>
      <c r="F479" s="16">
        <f t="shared" ref="F479:F485" si="126">(D479-E479)/E479*100</f>
        <v>37.313318229404516</v>
      </c>
      <c r="G479" s="16">
        <f t="shared" si="125"/>
        <v>2586</v>
      </c>
      <c r="H479" s="16">
        <f t="shared" si="125"/>
        <v>490847.20454599999</v>
      </c>
      <c r="I479" s="16">
        <f t="shared" si="125"/>
        <v>156</v>
      </c>
      <c r="J479" s="16">
        <f t="shared" si="125"/>
        <v>57.728073999999999</v>
      </c>
      <c r="K479" s="16">
        <f t="shared" si="125"/>
        <v>130.81122400000001</v>
      </c>
      <c r="L479" s="16">
        <f t="shared" si="125"/>
        <v>98.478668999999996</v>
      </c>
      <c r="M479" s="16">
        <f>(K479-L479)/L479*100</f>
        <v>32.832038987041976</v>
      </c>
      <c r="N479" s="110">
        <f>D479/D531*100</f>
        <v>1.6871726509599752</v>
      </c>
    </row>
    <row r="480" spans="1:14" ht="14.25" thickTop="1">
      <c r="A480" s="222" t="s">
        <v>40</v>
      </c>
      <c r="B480" s="18" t="s">
        <v>19</v>
      </c>
      <c r="C480" s="34">
        <v>77.108317</v>
      </c>
      <c r="D480" s="34">
        <v>402.333212</v>
      </c>
      <c r="E480" s="34">
        <v>467.27832999999998</v>
      </c>
      <c r="F480" s="117">
        <f t="shared" si="126"/>
        <v>-13.898594013550763</v>
      </c>
      <c r="G480" s="34">
        <v>3455</v>
      </c>
      <c r="H480" s="34">
        <v>382847.73464400001</v>
      </c>
      <c r="I480" s="34">
        <v>371</v>
      </c>
      <c r="J480" s="34">
        <v>20.77</v>
      </c>
      <c r="K480" s="34">
        <v>273.49</v>
      </c>
      <c r="L480" s="31">
        <v>219.27</v>
      </c>
      <c r="M480" s="34">
        <f>(K480-L480)/L480*100</f>
        <v>24.727504902631459</v>
      </c>
      <c r="N480" s="112">
        <f t="shared" ref="N480:N488" si="127">D480/D519*100</f>
        <v>7.8934691778678223</v>
      </c>
    </row>
    <row r="481" spans="1:14">
      <c r="A481" s="219"/>
      <c r="B481" s="199" t="s">
        <v>20</v>
      </c>
      <c r="C481" s="34">
        <v>24.764678</v>
      </c>
      <c r="D481" s="34">
        <v>137.45075</v>
      </c>
      <c r="E481" s="34">
        <v>174.25827900000002</v>
      </c>
      <c r="F481" s="31">
        <f t="shared" si="126"/>
        <v>-21.122399010953171</v>
      </c>
      <c r="G481" s="34">
        <v>1762</v>
      </c>
      <c r="H481" s="34">
        <v>35240</v>
      </c>
      <c r="I481" s="34">
        <v>196</v>
      </c>
      <c r="J481" s="34">
        <v>9.93</v>
      </c>
      <c r="K481" s="34">
        <v>112.88</v>
      </c>
      <c r="L481" s="31">
        <v>88.73</v>
      </c>
      <c r="M481" s="34">
        <f>(K481-L481)/L481*100</f>
        <v>27.217401104474238</v>
      </c>
      <c r="N481" s="109">
        <f t="shared" si="127"/>
        <v>7.8354801448434621</v>
      </c>
    </row>
    <row r="482" spans="1:14">
      <c r="A482" s="219"/>
      <c r="B482" s="199" t="s">
        <v>21</v>
      </c>
      <c r="C482" s="34">
        <v>3.7894769999999998</v>
      </c>
      <c r="D482" s="34">
        <v>3.9451339999999995</v>
      </c>
      <c r="E482" s="34">
        <v>31.040096999999996</v>
      </c>
      <c r="F482" s="31">
        <f t="shared" si="126"/>
        <v>-87.290200800596722</v>
      </c>
      <c r="G482" s="34">
        <v>10</v>
      </c>
      <c r="H482" s="34">
        <v>2654.7684010000003</v>
      </c>
      <c r="I482" s="34"/>
      <c r="J482" s="34"/>
      <c r="K482" s="34"/>
      <c r="L482" s="31"/>
      <c r="M482" s="34"/>
      <c r="N482" s="109">
        <f t="shared" si="127"/>
        <v>0.9546810812015265</v>
      </c>
    </row>
    <row r="483" spans="1:14">
      <c r="A483" s="219"/>
      <c r="B483" s="199" t="s">
        <v>22</v>
      </c>
      <c r="C483" s="34">
        <v>8.5732009999999992</v>
      </c>
      <c r="D483" s="34">
        <v>146.449051</v>
      </c>
      <c r="E483" s="34">
        <v>152.071147</v>
      </c>
      <c r="F483" s="31">
        <f t="shared" si="126"/>
        <v>-3.6970168969659967</v>
      </c>
      <c r="G483" s="34">
        <v>3417</v>
      </c>
      <c r="H483" s="34">
        <v>205939.92</v>
      </c>
      <c r="I483" s="34">
        <v>157</v>
      </c>
      <c r="J483" s="34">
        <v>7.59</v>
      </c>
      <c r="K483" s="34">
        <v>24.99</v>
      </c>
      <c r="L483" s="31">
        <v>24.11</v>
      </c>
      <c r="M483" s="34">
        <f>(K483-L483)/L483*100</f>
        <v>3.6499377851513852</v>
      </c>
      <c r="N483" s="109">
        <f t="shared" si="127"/>
        <v>33.185413201247904</v>
      </c>
    </row>
    <row r="484" spans="1:14">
      <c r="A484" s="219"/>
      <c r="B484" s="199" t="s">
        <v>23</v>
      </c>
      <c r="C484" s="34">
        <v>0</v>
      </c>
      <c r="D484" s="34">
        <v>1.5094E-2</v>
      </c>
      <c r="E484" s="34">
        <v>0.18867999999999999</v>
      </c>
      <c r="F484" s="31">
        <f t="shared" si="126"/>
        <v>-92.000211999152</v>
      </c>
      <c r="G484" s="34">
        <v>1</v>
      </c>
      <c r="H484" s="34">
        <v>1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27"/>
        <v>0.29323923670763086</v>
      </c>
    </row>
    <row r="485" spans="1:14">
      <c r="A485" s="219"/>
      <c r="B485" s="199" t="s">
        <v>24</v>
      </c>
      <c r="C485" s="34">
        <v>1.2143930000000001</v>
      </c>
      <c r="D485" s="34">
        <v>27.338296999999997</v>
      </c>
      <c r="E485" s="34">
        <v>24.717839000000001</v>
      </c>
      <c r="F485" s="31">
        <f t="shared" si="126"/>
        <v>10.601485024641496</v>
      </c>
      <c r="G485" s="34">
        <v>33</v>
      </c>
      <c r="H485" s="34">
        <v>12204.32</v>
      </c>
      <c r="I485" s="34">
        <v>9</v>
      </c>
      <c r="J485" s="34">
        <v>0.14000000000000001</v>
      </c>
      <c r="K485" s="34">
        <v>7.89</v>
      </c>
      <c r="L485" s="31">
        <v>23.17</v>
      </c>
      <c r="M485" s="34">
        <f>(K485-L485)/L485*100</f>
        <v>-65.947345705653859</v>
      </c>
      <c r="N485" s="109">
        <f t="shared" si="127"/>
        <v>7.2077024650773289</v>
      </c>
    </row>
    <row r="486" spans="1:14">
      <c r="A486" s="219"/>
      <c r="B486" s="199" t="s">
        <v>25</v>
      </c>
      <c r="C486" s="34">
        <v>29.864999999999998</v>
      </c>
      <c r="D486" s="34">
        <v>39.945</v>
      </c>
      <c r="E486" s="34">
        <v>6.5347540000000004</v>
      </c>
      <c r="F486" s="31"/>
      <c r="G486" s="34">
        <v>15</v>
      </c>
      <c r="H486" s="34">
        <v>981.84</v>
      </c>
      <c r="I486" s="34"/>
      <c r="J486" s="34"/>
      <c r="K486" s="34"/>
      <c r="L486" s="31">
        <v>116.09</v>
      </c>
      <c r="M486" s="34"/>
      <c r="N486" s="109">
        <f t="shared" si="127"/>
        <v>0.68752144078943578</v>
      </c>
    </row>
    <row r="487" spans="1:14">
      <c r="A487" s="219"/>
      <c r="B487" s="199" t="s">
        <v>26</v>
      </c>
      <c r="C487" s="34">
        <v>38.183225</v>
      </c>
      <c r="D487" s="34">
        <v>101.32556700000001</v>
      </c>
      <c r="E487" s="34">
        <v>100.25758499999999</v>
      </c>
      <c r="F487" s="31">
        <f>(D487-E487)/E487*100</f>
        <v>1.0652381064235839</v>
      </c>
      <c r="G487" s="34">
        <v>2622</v>
      </c>
      <c r="H487" s="34">
        <v>373923.9</v>
      </c>
      <c r="I487" s="34">
        <v>66</v>
      </c>
      <c r="J487" s="34">
        <v>5.03</v>
      </c>
      <c r="K487" s="34">
        <v>198.29</v>
      </c>
      <c r="L487" s="31">
        <v>13.05</v>
      </c>
      <c r="M487" s="34">
        <f>(K487-L487)/L487*100</f>
        <v>1419.4636015325668</v>
      </c>
      <c r="N487" s="109">
        <f t="shared" si="127"/>
        <v>11.153911497293628</v>
      </c>
    </row>
    <row r="488" spans="1:14">
      <c r="A488" s="219"/>
      <c r="B488" s="199" t="s">
        <v>27</v>
      </c>
      <c r="C488" s="34">
        <v>0</v>
      </c>
      <c r="D488" s="34">
        <v>0</v>
      </c>
      <c r="E488" s="34">
        <v>9.5563999999999996E-2</v>
      </c>
      <c r="F488" s="31">
        <f>(D488-E488)/E488*100</f>
        <v>-100</v>
      </c>
      <c r="G488" s="34">
        <v>0</v>
      </c>
      <c r="H488" s="34">
        <v>0</v>
      </c>
      <c r="I488" s="31"/>
      <c r="J488" s="31"/>
      <c r="K488" s="31"/>
      <c r="L488" s="31"/>
      <c r="M488" s="31"/>
      <c r="N488" s="109">
        <f t="shared" si="127"/>
        <v>0</v>
      </c>
    </row>
    <row r="489" spans="1:14">
      <c r="A489" s="219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19"/>
      <c r="B490" s="14" t="s">
        <v>29</v>
      </c>
      <c r="C490" s="34">
        <v>0</v>
      </c>
      <c r="D490" s="34">
        <v>0</v>
      </c>
      <c r="E490" s="34">
        <v>0</v>
      </c>
      <c r="F490" s="31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9">
        <f>D490/D529*100</f>
        <v>0</v>
      </c>
    </row>
    <row r="491" spans="1:14">
      <c r="A491" s="219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9"/>
    </row>
    <row r="492" spans="1:14" ht="14.25" thickBot="1">
      <c r="A492" s="210"/>
      <c r="B492" s="15" t="s">
        <v>31</v>
      </c>
      <c r="C492" s="16">
        <f t="shared" ref="C492:L492" si="128">C480+C482+C483+C484+C485+C486+C487+C488</f>
        <v>158.73361299999999</v>
      </c>
      <c r="D492" s="16">
        <f t="shared" si="128"/>
        <v>721.35135500000001</v>
      </c>
      <c r="E492" s="16">
        <f t="shared" si="128"/>
        <v>782.18399599999998</v>
      </c>
      <c r="F492" s="16">
        <f>(D492-E492)/E492*100</f>
        <v>-7.7772801938023761</v>
      </c>
      <c r="G492" s="16">
        <f t="shared" si="128"/>
        <v>9553</v>
      </c>
      <c r="H492" s="16">
        <f t="shared" si="128"/>
        <v>978553.483045</v>
      </c>
      <c r="I492" s="16">
        <f t="shared" si="128"/>
        <v>603</v>
      </c>
      <c r="J492" s="16">
        <f t="shared" si="128"/>
        <v>33.53</v>
      </c>
      <c r="K492" s="16">
        <f t="shared" si="128"/>
        <v>504.65999999999997</v>
      </c>
      <c r="L492" s="16">
        <f t="shared" si="128"/>
        <v>395.69</v>
      </c>
      <c r="M492" s="16">
        <f>(K492-L492)/L492*100</f>
        <v>27.539235259925693</v>
      </c>
      <c r="N492" s="110">
        <f>D492/D531*100</f>
        <v>5.4925130221140162</v>
      </c>
    </row>
    <row r="493" spans="1:14" ht="14.25" thickTop="1">
      <c r="A493" s="209" t="s">
        <v>67</v>
      </c>
      <c r="B493" s="18" t="s">
        <v>19</v>
      </c>
      <c r="C493" s="32">
        <v>44.062698000000012</v>
      </c>
      <c r="D493" s="32">
        <v>230.12197</v>
      </c>
      <c r="E493" s="32">
        <v>252.26682500000001</v>
      </c>
      <c r="F493" s="117">
        <f>(D493-E493)/E493*100</f>
        <v>-8.7783461023858393</v>
      </c>
      <c r="G493" s="31">
        <v>2007</v>
      </c>
      <c r="H493" s="31">
        <v>213142.76506800001</v>
      </c>
      <c r="I493" s="31">
        <v>275</v>
      </c>
      <c r="J493" s="31">
        <v>17.842196000000001</v>
      </c>
      <c r="K493" s="31">
        <v>182.993753</v>
      </c>
      <c r="L493" s="31">
        <v>23.785153000000001</v>
      </c>
      <c r="M493" s="32">
        <f>(K493-L493)/L493*100</f>
        <v>669.36126078314476</v>
      </c>
      <c r="N493" s="114">
        <f>D493/D519*100</f>
        <v>4.5148166325011809</v>
      </c>
    </row>
    <row r="494" spans="1:14">
      <c r="A494" s="209"/>
      <c r="B494" s="199" t="s">
        <v>20</v>
      </c>
      <c r="C494" s="32">
        <v>18.890308000000005</v>
      </c>
      <c r="D494" s="32">
        <v>93.329158000000007</v>
      </c>
      <c r="E494" s="32">
        <v>101.83532599999999</v>
      </c>
      <c r="F494" s="31">
        <f>(D494-E494)/E494*100</f>
        <v>-8.352865684350034</v>
      </c>
      <c r="G494" s="31">
        <v>1109</v>
      </c>
      <c r="H494" s="31">
        <v>22180</v>
      </c>
      <c r="I494" s="31">
        <v>132</v>
      </c>
      <c r="J494" s="31">
        <v>7.2241910000000047</v>
      </c>
      <c r="K494" s="31">
        <v>42.452184000000003</v>
      </c>
      <c r="L494" s="31">
        <v>10.6297</v>
      </c>
      <c r="M494" s="34">
        <f>(K494-L494)/L494*100</f>
        <v>299.37330310356833</v>
      </c>
      <c r="N494" s="114">
        <f>D494/D520*100</f>
        <v>5.3202966476644065</v>
      </c>
    </row>
    <row r="495" spans="1:14">
      <c r="A495" s="209"/>
      <c r="B495" s="199" t="s">
        <v>21</v>
      </c>
      <c r="C495" s="32">
        <v>0.15094399999999997</v>
      </c>
      <c r="D495" s="32">
        <v>2.3005529999999998</v>
      </c>
      <c r="E495" s="32">
        <v>12.340506</v>
      </c>
      <c r="F495" s="31">
        <f>(D495-E495)/E495*100</f>
        <v>-81.357709319212688</v>
      </c>
      <c r="G495" s="31">
        <v>14</v>
      </c>
      <c r="H495" s="31">
        <v>2955.3043389999998</v>
      </c>
      <c r="I495" s="31">
        <v>0</v>
      </c>
      <c r="J495" s="31">
        <v>0</v>
      </c>
      <c r="K495" s="31">
        <v>0</v>
      </c>
      <c r="L495" s="31">
        <v>21.3109</v>
      </c>
      <c r="M495" s="31"/>
      <c r="N495" s="114">
        <f>D495/D521*100</f>
        <v>0.55670971515832302</v>
      </c>
    </row>
    <row r="496" spans="1:14">
      <c r="A496" s="209"/>
      <c r="B496" s="199" t="s">
        <v>22</v>
      </c>
      <c r="C496" s="32">
        <v>4.4566029999999976</v>
      </c>
      <c r="D496" s="32">
        <v>20.794042999999999</v>
      </c>
      <c r="E496" s="32">
        <v>33.315080999999999</v>
      </c>
      <c r="F496" s="31">
        <f>(D496-E496)/E496*100</f>
        <v>-37.583693703161039</v>
      </c>
      <c r="G496" s="31">
        <v>202</v>
      </c>
      <c r="H496" s="31">
        <v>191717.0864</v>
      </c>
      <c r="I496" s="31">
        <v>77</v>
      </c>
      <c r="J496" s="31">
        <v>18.126289</v>
      </c>
      <c r="K496" s="31">
        <v>22.440488999999999</v>
      </c>
      <c r="L496" s="31">
        <v>1.1739999999999999</v>
      </c>
      <c r="M496" s="31"/>
      <c r="N496" s="114">
        <f>D496/D522*100</f>
        <v>4.7119384138550444</v>
      </c>
    </row>
    <row r="497" spans="1:14">
      <c r="A497" s="209"/>
      <c r="B497" s="199" t="s">
        <v>23</v>
      </c>
      <c r="C497" s="32">
        <v>0</v>
      </c>
      <c r="D497" s="32">
        <v>0</v>
      </c>
      <c r="E497" s="32">
        <v>0</v>
      </c>
      <c r="F497" s="31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09"/>
      <c r="B498" s="199" t="s">
        <v>24</v>
      </c>
      <c r="C498" s="32">
        <v>2.9528309999999998</v>
      </c>
      <c r="D498" s="32">
        <v>5.6246239999999998</v>
      </c>
      <c r="E498" s="32">
        <v>0.49943500000000002</v>
      </c>
      <c r="F498" s="31">
        <f>(D498-E498)/E498*100</f>
        <v>1026.1974030654637</v>
      </c>
      <c r="G498" s="31">
        <v>21</v>
      </c>
      <c r="H498" s="31">
        <v>2699.4031100000002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1.4829239827898977</v>
      </c>
    </row>
    <row r="499" spans="1:14">
      <c r="A499" s="209"/>
      <c r="B499" s="199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09"/>
      <c r="B500" s="199" t="s">
        <v>26</v>
      </c>
      <c r="C500" s="32">
        <v>10.453240000000001</v>
      </c>
      <c r="D500" s="32">
        <v>56.375692000000001</v>
      </c>
      <c r="E500" s="32">
        <v>76.366258999999999</v>
      </c>
      <c r="F500" s="31">
        <f>(D500-E500)/E500*100</f>
        <v>-26.17722442053892</v>
      </c>
      <c r="G500" s="31">
        <v>832</v>
      </c>
      <c r="H500" s="31">
        <v>548143.63080000004</v>
      </c>
      <c r="I500" s="31">
        <v>31</v>
      </c>
      <c r="J500" s="31">
        <v>0</v>
      </c>
      <c r="K500" s="31">
        <v>40.727058</v>
      </c>
      <c r="L500" s="31">
        <v>9.0249310000000005</v>
      </c>
      <c r="M500" s="31"/>
      <c r="N500" s="114">
        <f>D500/D526*100</f>
        <v>6.2058323262744164</v>
      </c>
    </row>
    <row r="501" spans="1:14">
      <c r="A501" s="209"/>
      <c r="B501" s="199" t="s">
        <v>27</v>
      </c>
      <c r="C501" s="32">
        <v>0</v>
      </c>
      <c r="D501" s="32">
        <v>0</v>
      </c>
      <c r="E501" s="32">
        <v>0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09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09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09"/>
      <c r="B504" s="14" t="s">
        <v>30</v>
      </c>
      <c r="C504" s="32">
        <v>0</v>
      </c>
      <c r="D504" s="32">
        <v>0</v>
      </c>
      <c r="E504" s="32">
        <v>0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10"/>
      <c r="B505" s="15" t="s">
        <v>31</v>
      </c>
      <c r="C505" s="16">
        <f>C493+C495+C496+C497+C498+C499+C500+C501</f>
        <v>62.076316000000013</v>
      </c>
      <c r="D505" s="16">
        <f>D493+D495+D496+D497+D498+D499+D500+D501</f>
        <v>315.216882</v>
      </c>
      <c r="E505" s="16">
        <f>E493+E495+E496+E497+E498+E499+E500+E501</f>
        <v>374.78810600000003</v>
      </c>
      <c r="F505" s="16">
        <f>(D505-E505)/E505*100</f>
        <v>-15.894641010832938</v>
      </c>
      <c r="G505" s="16">
        <f t="shared" ref="G505:L505" si="129">G493+G495+G496+G497+G498+G499+G500+G501</f>
        <v>3076</v>
      </c>
      <c r="H505" s="16">
        <f t="shared" si="129"/>
        <v>958658.18971700012</v>
      </c>
      <c r="I505" s="16">
        <f t="shared" si="129"/>
        <v>383</v>
      </c>
      <c r="J505" s="16">
        <f t="shared" si="129"/>
        <v>35.968485000000001</v>
      </c>
      <c r="K505" s="16">
        <f t="shared" si="129"/>
        <v>246.16129999999998</v>
      </c>
      <c r="L505" s="16">
        <f t="shared" si="129"/>
        <v>55.294983999999999</v>
      </c>
      <c r="M505" s="16">
        <f>(K505-L505)/L505*100</f>
        <v>345.17835469488512</v>
      </c>
      <c r="N505" s="110">
        <f>D505/D531*100</f>
        <v>2.4001241796727157</v>
      </c>
    </row>
    <row r="506" spans="1:14" ht="14.25" thickTop="1">
      <c r="A506" s="219" t="s">
        <v>43</v>
      </c>
      <c r="B506" s="201" t="s">
        <v>19</v>
      </c>
      <c r="C506" s="94">
        <v>0.06</v>
      </c>
      <c r="D506" s="94">
        <v>0.2</v>
      </c>
      <c r="E506" s="94">
        <v>5.37</v>
      </c>
      <c r="F506" s="117">
        <f>(D506-E506)/E506*100</f>
        <v>-96.275605214152691</v>
      </c>
      <c r="G506" s="95">
        <v>3</v>
      </c>
      <c r="H506" s="95">
        <v>4200</v>
      </c>
      <c r="I506" s="95">
        <v>0</v>
      </c>
      <c r="J506" s="95">
        <v>0</v>
      </c>
      <c r="K506" s="95">
        <v>0</v>
      </c>
      <c r="L506" s="95">
        <v>0.03</v>
      </c>
      <c r="M506" s="31">
        <f>(K506-L506)/L506*100</f>
        <v>-100</v>
      </c>
      <c r="N506" s="113">
        <f>D506/D519*100</f>
        <v>3.9238466735715682E-3</v>
      </c>
    </row>
    <row r="507" spans="1:14">
      <c r="A507" s="219"/>
      <c r="B507" s="199" t="s">
        <v>20</v>
      </c>
      <c r="C507" s="95">
        <v>0</v>
      </c>
      <c r="D507" s="95">
        <v>0.06</v>
      </c>
      <c r="E507" s="95">
        <v>1.47</v>
      </c>
      <c r="F507" s="31">
        <f>(D507-E507)/E507*100</f>
        <v>-95.918367346938766</v>
      </c>
      <c r="G507" s="95">
        <v>1</v>
      </c>
      <c r="H507" s="95">
        <v>20</v>
      </c>
      <c r="I507" s="95">
        <v>0</v>
      </c>
      <c r="J507" s="95">
        <v>0</v>
      </c>
      <c r="K507" s="95">
        <v>0</v>
      </c>
      <c r="L507" s="95">
        <v>0.03</v>
      </c>
      <c r="M507" s="31">
        <f>(K507-L507)/L507*100</f>
        <v>-100</v>
      </c>
      <c r="N507" s="109">
        <f>D507/D520*100</f>
        <v>3.4203437135891055E-3</v>
      </c>
    </row>
    <row r="508" spans="1:14">
      <c r="A508" s="219"/>
      <c r="B508" s="199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19"/>
      <c r="B509" s="199" t="s">
        <v>22</v>
      </c>
      <c r="C509" s="95"/>
      <c r="D509" s="95"/>
      <c r="E509" s="95">
        <v>0.02</v>
      </c>
      <c r="F509" s="31">
        <f>(D509-E509)/E509*100</f>
        <v>-100</v>
      </c>
      <c r="G509" s="95"/>
      <c r="H509" s="95"/>
      <c r="I509" s="95"/>
      <c r="J509" s="95"/>
      <c r="K509" s="95"/>
      <c r="L509" s="95">
        <v>0</v>
      </c>
      <c r="M509" s="31"/>
      <c r="N509" s="109">
        <f>D509/D522*100</f>
        <v>0</v>
      </c>
    </row>
    <row r="510" spans="1:14">
      <c r="A510" s="219"/>
      <c r="B510" s="199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19"/>
      <c r="B511" s="199" t="s">
        <v>24</v>
      </c>
      <c r="C511" s="95"/>
      <c r="D511" s="95"/>
      <c r="E511" s="95"/>
      <c r="F511" s="31" t="e">
        <f>(D511-E511)/E511*100</f>
        <v>#DIV/0!</v>
      </c>
      <c r="G511" s="95"/>
      <c r="H511" s="95"/>
      <c r="I511" s="95"/>
      <c r="J511" s="95"/>
      <c r="K511" s="95"/>
      <c r="L511" s="95"/>
      <c r="M511" s="31" t="e">
        <f>(K511-L511)/L511*100</f>
        <v>#DIV/0!</v>
      </c>
      <c r="N511" s="109">
        <f>D511/D524*100</f>
        <v>0</v>
      </c>
    </row>
    <row r="512" spans="1:14">
      <c r="A512" s="219"/>
      <c r="B512" s="199" t="s">
        <v>25</v>
      </c>
      <c r="C512" s="95">
        <v>78.89</v>
      </c>
      <c r="D512" s="95">
        <v>234.33</v>
      </c>
      <c r="E512" s="95">
        <v>186.82</v>
      </c>
      <c r="F512" s="31"/>
      <c r="G512" s="95">
        <v>22</v>
      </c>
      <c r="H512" s="95">
        <v>4421.26</v>
      </c>
      <c r="I512" s="95">
        <v>0</v>
      </c>
      <c r="J512" s="95">
        <v>0</v>
      </c>
      <c r="K512" s="95">
        <v>0</v>
      </c>
      <c r="L512" s="95">
        <v>0</v>
      </c>
      <c r="M512" s="31" t="e">
        <f>(K512-L512)/L512*100</f>
        <v>#DIV/0!</v>
      </c>
      <c r="N512" s="109">
        <f>D512/D525*100</f>
        <v>4.0332181554684814</v>
      </c>
    </row>
    <row r="513" spans="1:14">
      <c r="A513" s="219"/>
      <c r="B513" s="199" t="s">
        <v>26</v>
      </c>
      <c r="C513" s="95">
        <v>7.0000000000000001E-3</v>
      </c>
      <c r="D513" s="95">
        <v>7.0000000000000001E-3</v>
      </c>
      <c r="E513" s="95">
        <v>0.01</v>
      </c>
      <c r="F513" s="31">
        <f>(D513-E513)/E513*100</f>
        <v>-30</v>
      </c>
      <c r="G513" s="95">
        <v>1</v>
      </c>
      <c r="H513" s="95">
        <v>32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109">
        <f>D513/D526*100</f>
        <v>7.7055952207062781E-4</v>
      </c>
    </row>
    <row r="514" spans="1:14">
      <c r="A514" s="219"/>
      <c r="B514" s="199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19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19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19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10"/>
      <c r="B518" s="15" t="s">
        <v>31</v>
      </c>
      <c r="C518" s="16">
        <f t="shared" ref="C518:L518" si="130">C506+C508+C509+C510+C511+C512+C513+C514</f>
        <v>78.957000000000008</v>
      </c>
      <c r="D518" s="16">
        <f t="shared" si="130"/>
        <v>234.53700000000001</v>
      </c>
      <c r="E518" s="16">
        <f t="shared" si="130"/>
        <v>192.21999999999997</v>
      </c>
      <c r="F518" s="16">
        <f t="shared" ref="F518:F531" si="131">(D518-E518)/E518*100</f>
        <v>22.014878784725859</v>
      </c>
      <c r="G518" s="16">
        <f t="shared" si="130"/>
        <v>26</v>
      </c>
      <c r="H518" s="16">
        <f t="shared" si="130"/>
        <v>8653.26</v>
      </c>
      <c r="I518" s="16">
        <f t="shared" si="130"/>
        <v>0</v>
      </c>
      <c r="J518" s="16">
        <f t="shared" si="130"/>
        <v>0</v>
      </c>
      <c r="K518" s="16">
        <f t="shared" si="130"/>
        <v>0</v>
      </c>
      <c r="L518" s="16">
        <f t="shared" si="130"/>
        <v>0.03</v>
      </c>
      <c r="M518" s="16">
        <f t="shared" ref="M518:M531" si="132">(K518-L518)/L518*100</f>
        <v>-100</v>
      </c>
      <c r="N518" s="110">
        <f>D518/D531*100</f>
        <v>1.7858114741706625</v>
      </c>
    </row>
    <row r="519" spans="1:14" ht="15" thickTop="1" thickBot="1">
      <c r="A519" s="247" t="s">
        <v>49</v>
      </c>
      <c r="B519" s="199" t="s">
        <v>19</v>
      </c>
      <c r="C519" s="31">
        <f>C415+C428+C441+C454+C467+C480+C493+C506</f>
        <v>984.24483799999985</v>
      </c>
      <c r="D519" s="31">
        <f>D415+D428+D441+D454+D467+D480+D493+D506</f>
        <v>5097.0391210000007</v>
      </c>
      <c r="E519" s="31">
        <f>E415+E428+E441+E454+E467+E480+E493+E506</f>
        <v>4730.8132389999992</v>
      </c>
      <c r="F519" s="32">
        <f t="shared" si="131"/>
        <v>7.7412880935755242</v>
      </c>
      <c r="G519" s="31">
        <f t="shared" ref="G519:L530" si="133">G415+G428+G441+G454+G467+G480+G493+G506</f>
        <v>37934</v>
      </c>
      <c r="H519" s="31">
        <f t="shared" si="133"/>
        <v>4692824.4220417533</v>
      </c>
      <c r="I519" s="31">
        <f t="shared" si="133"/>
        <v>3657</v>
      </c>
      <c r="J519" s="31">
        <f t="shared" si="133"/>
        <v>437.74460499999992</v>
      </c>
      <c r="K519" s="31">
        <f t="shared" si="133"/>
        <v>2258.2136910000004</v>
      </c>
      <c r="L519" s="31">
        <f t="shared" si="133"/>
        <v>1561.5328129999998</v>
      </c>
      <c r="M519" s="32">
        <f t="shared" si="132"/>
        <v>44.615192982179146</v>
      </c>
      <c r="N519" s="109">
        <f>D519/D531*100</f>
        <v>38.809871988549993</v>
      </c>
    </row>
    <row r="520" spans="1:14" ht="14.25" thickBot="1">
      <c r="A520" s="247"/>
      <c r="B520" s="199" t="s">
        <v>20</v>
      </c>
      <c r="C520" s="31">
        <f t="shared" ref="C520:E530" si="134">C416+C429+C442+C455+C468+C481+C494+C507</f>
        <v>341.68849900000004</v>
      </c>
      <c r="D520" s="31">
        <f t="shared" si="134"/>
        <v>1754.2096649999996</v>
      </c>
      <c r="E520" s="31">
        <f t="shared" si="134"/>
        <v>1686.306304</v>
      </c>
      <c r="F520" s="31">
        <f t="shared" si="131"/>
        <v>4.026751298914653</v>
      </c>
      <c r="G520" s="31">
        <f t="shared" si="133"/>
        <v>20768</v>
      </c>
      <c r="H520" s="31">
        <f t="shared" si="133"/>
        <v>402421.24200000003</v>
      </c>
      <c r="I520" s="31">
        <f t="shared" si="133"/>
        <v>2087</v>
      </c>
      <c r="J520" s="31">
        <f t="shared" si="133"/>
        <v>187.12409400000001</v>
      </c>
      <c r="K520" s="31">
        <f t="shared" si="133"/>
        <v>921.10326099999997</v>
      </c>
      <c r="L520" s="31">
        <f t="shared" si="133"/>
        <v>552.06567499999994</v>
      </c>
      <c r="M520" s="31">
        <f t="shared" si="132"/>
        <v>66.846681964061631</v>
      </c>
      <c r="N520" s="109">
        <f>D520/D531*100</f>
        <v>13.356902100129503</v>
      </c>
    </row>
    <row r="521" spans="1:14" ht="14.25" thickBot="1">
      <c r="A521" s="247"/>
      <c r="B521" s="199" t="s">
        <v>21</v>
      </c>
      <c r="C521" s="31">
        <f t="shared" si="134"/>
        <v>307.11531499999995</v>
      </c>
      <c r="D521" s="31">
        <f t="shared" si="134"/>
        <v>413.24103699999995</v>
      </c>
      <c r="E521" s="31">
        <f t="shared" si="134"/>
        <v>159.38997599999999</v>
      </c>
      <c r="F521" s="31">
        <f t="shared" si="131"/>
        <v>159.26413151602458</v>
      </c>
      <c r="G521" s="31">
        <f t="shared" si="133"/>
        <v>557</v>
      </c>
      <c r="H521" s="31">
        <f t="shared" si="133"/>
        <v>199665.66706748001</v>
      </c>
      <c r="I521" s="31">
        <f t="shared" si="133"/>
        <v>80</v>
      </c>
      <c r="J521" s="31">
        <f t="shared" si="133"/>
        <v>2.5252959999999973</v>
      </c>
      <c r="K521" s="31">
        <f t="shared" si="133"/>
        <v>66.378345999999993</v>
      </c>
      <c r="L521" s="31">
        <f t="shared" si="133"/>
        <v>28.965199999999999</v>
      </c>
      <c r="M521" s="31">
        <f t="shared" si="132"/>
        <v>129.16584729261319</v>
      </c>
      <c r="N521" s="109">
        <f>D521/D531*100</f>
        <v>3.1464996374677909</v>
      </c>
    </row>
    <row r="522" spans="1:14" ht="14.25" thickBot="1">
      <c r="A522" s="247"/>
      <c r="B522" s="199" t="s">
        <v>22</v>
      </c>
      <c r="C522" s="31">
        <f t="shared" si="134"/>
        <v>50.960633999999999</v>
      </c>
      <c r="D522" s="31">
        <f t="shared" si="134"/>
        <v>441.30549199999996</v>
      </c>
      <c r="E522" s="31">
        <f t="shared" si="134"/>
        <v>420.45102600000001</v>
      </c>
      <c r="F522" s="31">
        <f t="shared" si="131"/>
        <v>4.9600226210412304</v>
      </c>
      <c r="G522" s="31">
        <f t="shared" si="133"/>
        <v>26821</v>
      </c>
      <c r="H522" s="31">
        <f t="shared" si="133"/>
        <v>565532.35953000002</v>
      </c>
      <c r="I522" s="31">
        <f t="shared" si="133"/>
        <v>1008</v>
      </c>
      <c r="J522" s="31">
        <f t="shared" si="133"/>
        <v>48.280794000000007</v>
      </c>
      <c r="K522" s="31">
        <f t="shared" si="133"/>
        <v>156.17793599999999</v>
      </c>
      <c r="L522" s="31">
        <f t="shared" si="133"/>
        <v>159.05857799999998</v>
      </c>
      <c r="M522" s="31">
        <f t="shared" si="132"/>
        <v>-1.8110573074531038</v>
      </c>
      <c r="N522" s="109">
        <f>D522/D531*100</f>
        <v>3.3601879926328446</v>
      </c>
    </row>
    <row r="523" spans="1:14" ht="14.25" thickBot="1">
      <c r="A523" s="247"/>
      <c r="B523" s="199" t="s">
        <v>23</v>
      </c>
      <c r="C523" s="31">
        <f t="shared" si="134"/>
        <v>1.2353790000000004</v>
      </c>
      <c r="D523" s="31">
        <f t="shared" si="134"/>
        <v>5.1473330000000015</v>
      </c>
      <c r="E523" s="31">
        <f t="shared" si="134"/>
        <v>9.2124560000000013</v>
      </c>
      <c r="F523" s="31">
        <f t="shared" si="131"/>
        <v>-44.126376288798546</v>
      </c>
      <c r="G523" s="31">
        <f t="shared" si="133"/>
        <v>56</v>
      </c>
      <c r="H523" s="31">
        <f t="shared" si="133"/>
        <v>3406.6903499999999</v>
      </c>
      <c r="I523" s="31">
        <f t="shared" si="133"/>
        <v>3</v>
      </c>
      <c r="J523" s="31">
        <f t="shared" si="133"/>
        <v>0</v>
      </c>
      <c r="K523" s="31">
        <f t="shared" si="133"/>
        <v>3.1455380000000002</v>
      </c>
      <c r="L523" s="31">
        <f t="shared" si="133"/>
        <v>0</v>
      </c>
      <c r="M523" s="31" t="e">
        <f t="shared" si="132"/>
        <v>#DIV/0!</v>
      </c>
      <c r="N523" s="109">
        <f>D523/D531*100</f>
        <v>3.9192819609602331E-2</v>
      </c>
    </row>
    <row r="524" spans="1:14" ht="14.25" thickBot="1">
      <c r="A524" s="247"/>
      <c r="B524" s="199" t="s">
        <v>24</v>
      </c>
      <c r="C524" s="31">
        <f t="shared" si="134"/>
        <v>104.77390700000001</v>
      </c>
      <c r="D524" s="31">
        <f t="shared" si="134"/>
        <v>379.29280700000004</v>
      </c>
      <c r="E524" s="31">
        <f t="shared" si="134"/>
        <v>767.46399900000006</v>
      </c>
      <c r="F524" s="31">
        <f t="shared" si="131"/>
        <v>-50.578423548959194</v>
      </c>
      <c r="G524" s="31">
        <f t="shared" si="133"/>
        <v>1046</v>
      </c>
      <c r="H524" s="31">
        <f t="shared" si="133"/>
        <v>209596.25633906003</v>
      </c>
      <c r="I524" s="31">
        <f t="shared" si="133"/>
        <v>62</v>
      </c>
      <c r="J524" s="31">
        <f t="shared" si="133"/>
        <v>30.019977000000001</v>
      </c>
      <c r="K524" s="31">
        <f t="shared" si="133"/>
        <v>88.304169999999999</v>
      </c>
      <c r="L524" s="31">
        <f t="shared" si="133"/>
        <v>603.47466900000006</v>
      </c>
      <c r="M524" s="31">
        <f t="shared" si="132"/>
        <v>-85.367377532792517</v>
      </c>
      <c r="N524" s="109">
        <f>D524/D531*100</f>
        <v>2.8880110464915925</v>
      </c>
    </row>
    <row r="525" spans="1:14" ht="14.25" thickBot="1">
      <c r="A525" s="247"/>
      <c r="B525" s="199" t="s">
        <v>25</v>
      </c>
      <c r="C525" s="31">
        <f t="shared" si="134"/>
        <v>4091.6997690000003</v>
      </c>
      <c r="D525" s="31">
        <f t="shared" si="134"/>
        <v>5810.0006239999993</v>
      </c>
      <c r="E525" s="31">
        <f t="shared" si="134"/>
        <v>4250.1009130000002</v>
      </c>
      <c r="F525" s="31">
        <f t="shared" si="131"/>
        <v>36.702651135380208</v>
      </c>
      <c r="G525" s="31">
        <f t="shared" si="133"/>
        <v>1185</v>
      </c>
      <c r="H525" s="31">
        <f t="shared" si="133"/>
        <v>347067.37099760008</v>
      </c>
      <c r="I525" s="31">
        <f t="shared" si="133"/>
        <v>1601</v>
      </c>
      <c r="J525" s="31">
        <f t="shared" si="133"/>
        <v>136.72079999999994</v>
      </c>
      <c r="K525" s="31">
        <f t="shared" si="133"/>
        <v>1196.303817</v>
      </c>
      <c r="L525" s="31">
        <f t="shared" si="133"/>
        <v>931.00850000000003</v>
      </c>
      <c r="M525" s="31">
        <f t="shared" si="132"/>
        <v>28.495477431194232</v>
      </c>
      <c r="N525" s="109">
        <f>D525/D531*100</f>
        <v>44.238503004975371</v>
      </c>
    </row>
    <row r="526" spans="1:14" ht="14.25" thickBot="1">
      <c r="A526" s="247"/>
      <c r="B526" s="199" t="s">
        <v>26</v>
      </c>
      <c r="C526" s="31">
        <f t="shared" si="134"/>
        <v>130.56257400000018</v>
      </c>
      <c r="D526" s="31">
        <f t="shared" si="134"/>
        <v>908.43079599999999</v>
      </c>
      <c r="E526" s="31">
        <f t="shared" si="134"/>
        <v>702.02189599999997</v>
      </c>
      <c r="F526" s="31">
        <f t="shared" si="131"/>
        <v>29.40206013175407</v>
      </c>
      <c r="G526" s="31">
        <f t="shared" si="133"/>
        <v>42538</v>
      </c>
      <c r="H526" s="31">
        <f t="shared" si="133"/>
        <v>6386607.6015259605</v>
      </c>
      <c r="I526" s="31">
        <f t="shared" si="133"/>
        <v>449</v>
      </c>
      <c r="J526" s="31">
        <f t="shared" si="133"/>
        <v>21.662571000000007</v>
      </c>
      <c r="K526" s="31">
        <f t="shared" si="133"/>
        <v>349.34528699999998</v>
      </c>
      <c r="L526" s="31">
        <f t="shared" si="133"/>
        <v>423.45439899999997</v>
      </c>
      <c r="M526" s="31">
        <f t="shared" si="132"/>
        <v>-17.501084455613363</v>
      </c>
      <c r="N526" s="109">
        <f>D526/D531*100</f>
        <v>6.9169731811474886</v>
      </c>
    </row>
    <row r="527" spans="1:14" ht="14.25" thickBot="1">
      <c r="A527" s="247"/>
      <c r="B527" s="199" t="s">
        <v>27</v>
      </c>
      <c r="C527" s="31">
        <f t="shared" si="134"/>
        <v>2.6099999999999994</v>
      </c>
      <c r="D527" s="31">
        <f t="shared" si="134"/>
        <v>78.900000000000006</v>
      </c>
      <c r="E527" s="31">
        <f t="shared" si="134"/>
        <v>6.3255640000000009</v>
      </c>
      <c r="F527" s="31">
        <f t="shared" si="131"/>
        <v>1147.3196065995064</v>
      </c>
      <c r="G527" s="31">
        <f t="shared" si="133"/>
        <v>15</v>
      </c>
      <c r="H527" s="31">
        <f t="shared" si="133"/>
        <v>34693.1</v>
      </c>
      <c r="I527" s="31">
        <f t="shared" si="133"/>
        <v>0</v>
      </c>
      <c r="J527" s="31">
        <f t="shared" si="133"/>
        <v>0</v>
      </c>
      <c r="K527" s="31">
        <f t="shared" si="133"/>
        <v>0</v>
      </c>
      <c r="L527" s="31">
        <f t="shared" si="133"/>
        <v>0</v>
      </c>
      <c r="M527" s="31" t="e">
        <f t="shared" si="132"/>
        <v>#DIV/0!</v>
      </c>
      <c r="N527" s="109">
        <f>D527/D531*100</f>
        <v>0.60076032912532051</v>
      </c>
    </row>
    <row r="528" spans="1:14" ht="14.25" thickBot="1">
      <c r="A528" s="247"/>
      <c r="B528" s="14" t="s">
        <v>28</v>
      </c>
      <c r="C528" s="31">
        <f t="shared" si="134"/>
        <v>0</v>
      </c>
      <c r="D528" s="31">
        <f t="shared" si="134"/>
        <v>0</v>
      </c>
      <c r="E528" s="31">
        <f t="shared" si="134"/>
        <v>0</v>
      </c>
      <c r="F528" s="31" t="e">
        <f t="shared" si="131"/>
        <v>#DIV/0!</v>
      </c>
      <c r="G528" s="31">
        <f t="shared" si="133"/>
        <v>0</v>
      </c>
      <c r="H528" s="31">
        <f t="shared" si="133"/>
        <v>0</v>
      </c>
      <c r="I528" s="31">
        <f t="shared" si="133"/>
        <v>0</v>
      </c>
      <c r="J528" s="31">
        <f t="shared" si="133"/>
        <v>0</v>
      </c>
      <c r="K528" s="31">
        <f t="shared" si="133"/>
        <v>0</v>
      </c>
      <c r="L528" s="31">
        <f t="shared" si="133"/>
        <v>0</v>
      </c>
      <c r="M528" s="31" t="e">
        <f t="shared" si="132"/>
        <v>#DIV/0!</v>
      </c>
      <c r="N528" s="109">
        <f>D528/D531*100</f>
        <v>0</v>
      </c>
    </row>
    <row r="529" spans="1:14" ht="14.25" thickBot="1">
      <c r="A529" s="247"/>
      <c r="B529" s="14" t="s">
        <v>29</v>
      </c>
      <c r="C529" s="31">
        <f t="shared" si="134"/>
        <v>0</v>
      </c>
      <c r="D529" s="31">
        <f t="shared" si="134"/>
        <v>70.788661000000005</v>
      </c>
      <c r="E529" s="31">
        <f t="shared" si="134"/>
        <v>1.1200000000000001</v>
      </c>
      <c r="F529" s="31">
        <f t="shared" si="131"/>
        <v>6220.4161607142851</v>
      </c>
      <c r="G529" s="31">
        <f t="shared" si="133"/>
        <v>4</v>
      </c>
      <c r="H529" s="31">
        <f t="shared" si="133"/>
        <v>32844.53</v>
      </c>
      <c r="I529" s="31">
        <f t="shared" si="133"/>
        <v>0</v>
      </c>
      <c r="J529" s="31">
        <f t="shared" si="133"/>
        <v>0</v>
      </c>
      <c r="K529" s="31">
        <f t="shared" si="133"/>
        <v>0</v>
      </c>
      <c r="L529" s="31">
        <f t="shared" si="133"/>
        <v>0</v>
      </c>
      <c r="M529" s="31" t="e">
        <f t="shared" si="132"/>
        <v>#DIV/0!</v>
      </c>
      <c r="N529" s="109">
        <f>D529/D531*100</f>
        <v>0.53899897694170762</v>
      </c>
    </row>
    <row r="530" spans="1:14" ht="14.25" thickBot="1">
      <c r="A530" s="247"/>
      <c r="B530" s="14" t="s">
        <v>30</v>
      </c>
      <c r="C530" s="31">
        <f t="shared" si="134"/>
        <v>2.6095930000000003</v>
      </c>
      <c r="D530" s="31">
        <f t="shared" si="134"/>
        <v>8.1147270000000002</v>
      </c>
      <c r="E530" s="31">
        <f t="shared" si="134"/>
        <v>5.12</v>
      </c>
      <c r="F530" s="31">
        <f t="shared" si="131"/>
        <v>58.490761718750008</v>
      </c>
      <c r="G530" s="31">
        <f t="shared" si="133"/>
        <v>11</v>
      </c>
      <c r="H530" s="31">
        <f t="shared" si="133"/>
        <v>1848.57</v>
      </c>
      <c r="I530" s="31">
        <f t="shared" si="133"/>
        <v>0</v>
      </c>
      <c r="J530" s="31">
        <f t="shared" si="133"/>
        <v>0</v>
      </c>
      <c r="K530" s="31">
        <f t="shared" si="133"/>
        <v>0</v>
      </c>
      <c r="L530" s="31">
        <f t="shared" si="133"/>
        <v>0</v>
      </c>
      <c r="M530" s="31" t="e">
        <f t="shared" si="132"/>
        <v>#DIV/0!</v>
      </c>
      <c r="N530" s="109">
        <f>D530/D531*100</f>
        <v>6.1787149091028191E-2</v>
      </c>
    </row>
    <row r="531" spans="1:14" ht="14.25" thickBot="1">
      <c r="A531" s="267"/>
      <c r="B531" s="35" t="s">
        <v>31</v>
      </c>
      <c r="C531" s="36">
        <f t="shared" ref="C531:L531" si="135">C519+C521+C522+C523+C524+C525+C526+C527</f>
        <v>5673.2024160000001</v>
      </c>
      <c r="D531" s="36">
        <f t="shared" si="135"/>
        <v>13133.35721</v>
      </c>
      <c r="E531" s="36">
        <f t="shared" si="135"/>
        <v>11045.779069</v>
      </c>
      <c r="F531" s="36">
        <f t="shared" si="131"/>
        <v>18.899329127981492</v>
      </c>
      <c r="G531" s="36">
        <f t="shared" si="135"/>
        <v>110152</v>
      </c>
      <c r="H531" s="36">
        <f t="shared" si="135"/>
        <v>12439393.467851853</v>
      </c>
      <c r="I531" s="36">
        <f t="shared" si="135"/>
        <v>6860</v>
      </c>
      <c r="J531" s="36">
        <f t="shared" si="135"/>
        <v>676.95404299999984</v>
      </c>
      <c r="K531" s="36">
        <f t="shared" si="135"/>
        <v>4117.8687850000006</v>
      </c>
      <c r="L531" s="36">
        <f t="shared" si="135"/>
        <v>3707.4941589999999</v>
      </c>
      <c r="M531" s="36">
        <f t="shared" si="132"/>
        <v>11.068786851728678</v>
      </c>
      <c r="N531" s="115">
        <f>D531/D531*100</f>
        <v>100</v>
      </c>
    </row>
    <row r="535" spans="1:14">
      <c r="A535" s="212" t="s">
        <v>129</v>
      </c>
      <c r="B535" s="212"/>
      <c r="C535" s="212"/>
      <c r="D535" s="212"/>
      <c r="E535" s="212"/>
      <c r="F535" s="212"/>
      <c r="G535" s="212"/>
      <c r="H535" s="212"/>
      <c r="I535" s="212"/>
      <c r="J535" s="212"/>
      <c r="K535" s="212"/>
      <c r="L535" s="212"/>
      <c r="M535" s="212"/>
      <c r="N535" s="212"/>
    </row>
    <row r="536" spans="1:14">
      <c r="A536" s="212"/>
      <c r="B536" s="212"/>
      <c r="C536" s="212"/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</row>
    <row r="537" spans="1:14" ht="14.25" thickBot="1">
      <c r="A537" s="246" t="str">
        <f>A3</f>
        <v>财字3号表                                             （2023年6月）                                           单位：万元</v>
      </c>
      <c r="B537" s="246"/>
      <c r="C537" s="246"/>
      <c r="D537" s="246"/>
      <c r="E537" s="246"/>
      <c r="F537" s="246"/>
      <c r="G537" s="246"/>
      <c r="H537" s="246"/>
      <c r="I537" s="246"/>
      <c r="J537" s="246"/>
      <c r="K537" s="246"/>
      <c r="L537" s="246"/>
      <c r="M537" s="246"/>
      <c r="N537" s="246"/>
    </row>
    <row r="538" spans="1:14" ht="14.25" thickBot="1">
      <c r="A538" s="268" t="s">
        <v>68</v>
      </c>
      <c r="B538" s="37" t="s">
        <v>3</v>
      </c>
      <c r="C538" s="251" t="s">
        <v>4</v>
      </c>
      <c r="D538" s="251"/>
      <c r="E538" s="251"/>
      <c r="F538" s="252"/>
      <c r="G538" s="214" t="s">
        <v>5</v>
      </c>
      <c r="H538" s="252"/>
      <c r="I538" s="214" t="s">
        <v>6</v>
      </c>
      <c r="J538" s="253"/>
      <c r="K538" s="253"/>
      <c r="L538" s="253"/>
      <c r="M538" s="253"/>
      <c r="N538" s="265" t="s">
        <v>7</v>
      </c>
    </row>
    <row r="539" spans="1:14" ht="14.25" thickBot="1">
      <c r="A539" s="268"/>
      <c r="B539" s="24" t="s">
        <v>8</v>
      </c>
      <c r="C539" s="269" t="s">
        <v>9</v>
      </c>
      <c r="D539" s="257" t="s">
        <v>10</v>
      </c>
      <c r="E539" s="257" t="s">
        <v>11</v>
      </c>
      <c r="F539" s="200" t="s">
        <v>12</v>
      </c>
      <c r="G539" s="257" t="s">
        <v>13</v>
      </c>
      <c r="H539" s="257" t="s">
        <v>14</v>
      </c>
      <c r="I539" s="199" t="s">
        <v>13</v>
      </c>
      <c r="J539" s="254" t="s">
        <v>15</v>
      </c>
      <c r="K539" s="255"/>
      <c r="L539" s="256"/>
      <c r="M539" s="200" t="s">
        <v>12</v>
      </c>
      <c r="N539" s="266"/>
    </row>
    <row r="540" spans="1:14" ht="14.25" thickBot="1">
      <c r="A540" s="268"/>
      <c r="B540" s="38" t="s">
        <v>16</v>
      </c>
      <c r="C540" s="270"/>
      <c r="D540" s="259"/>
      <c r="E540" s="259"/>
      <c r="F540" s="201" t="s">
        <v>17</v>
      </c>
      <c r="G540" s="259"/>
      <c r="H540" s="259"/>
      <c r="I540" s="24" t="s">
        <v>18</v>
      </c>
      <c r="J540" s="200" t="s">
        <v>9</v>
      </c>
      <c r="K540" s="25" t="s">
        <v>10</v>
      </c>
      <c r="L540" s="200" t="s">
        <v>11</v>
      </c>
      <c r="M540" s="201" t="s">
        <v>17</v>
      </c>
      <c r="N540" s="180" t="s">
        <v>17</v>
      </c>
    </row>
    <row r="541" spans="1:14" ht="14.25" thickBot="1">
      <c r="A541" s="268"/>
      <c r="B541" s="199" t="s">
        <v>19</v>
      </c>
      <c r="C541" s="31">
        <f t="shared" ref="C541:E552" si="136">C202</f>
        <v>2463.398025</v>
      </c>
      <c r="D541" s="31">
        <f t="shared" si="136"/>
        <v>13905.683579</v>
      </c>
      <c r="E541" s="31">
        <f t="shared" si="136"/>
        <v>13045.873585999996</v>
      </c>
      <c r="F541" s="31">
        <f t="shared" ref="F541:F572" si="137">(D541-E541)/E541*100</f>
        <v>6.5906662925409449</v>
      </c>
      <c r="G541" s="31">
        <f t="shared" ref="G541:L552" si="138">G202</f>
        <v>98135</v>
      </c>
      <c r="H541" s="31">
        <f t="shared" si="138"/>
        <v>11571924.074560342</v>
      </c>
      <c r="I541" s="31">
        <f t="shared" si="138"/>
        <v>11550</v>
      </c>
      <c r="J541" s="31">
        <f t="shared" si="138"/>
        <v>1280.1963150000004</v>
      </c>
      <c r="K541" s="31">
        <f t="shared" si="138"/>
        <v>9538.7820540000012</v>
      </c>
      <c r="L541" s="31">
        <f t="shared" si="138"/>
        <v>6640.1143709999988</v>
      </c>
      <c r="M541" s="31">
        <f t="shared" ref="M541:M592" si="139">(K541-L541)/L541*100</f>
        <v>43.6538818617286</v>
      </c>
      <c r="N541" s="109">
        <f t="shared" ref="N541:N553" si="140">N202</f>
        <v>51.995040778288768</v>
      </c>
    </row>
    <row r="542" spans="1:14" ht="14.25" thickBot="1">
      <c r="A542" s="268"/>
      <c r="B542" s="199" t="s">
        <v>20</v>
      </c>
      <c r="C542" s="31">
        <f t="shared" si="136"/>
        <v>770.45204799999988</v>
      </c>
      <c r="D542" s="31">
        <f t="shared" si="136"/>
        <v>4361.7100719999999</v>
      </c>
      <c r="E542" s="31">
        <f t="shared" si="136"/>
        <v>4298.5762020000002</v>
      </c>
      <c r="F542" s="31">
        <f t="shared" si="137"/>
        <v>1.4687158499278283</v>
      </c>
      <c r="G542" s="31">
        <f t="shared" si="138"/>
        <v>50736</v>
      </c>
      <c r="H542" s="31">
        <f t="shared" si="138"/>
        <v>945126.924</v>
      </c>
      <c r="I542" s="31">
        <f t="shared" si="138"/>
        <v>6115</v>
      </c>
      <c r="J542" s="31">
        <f t="shared" si="138"/>
        <v>620.014994</v>
      </c>
      <c r="K542" s="31">
        <f t="shared" si="138"/>
        <v>3811.2063269999999</v>
      </c>
      <c r="L542" s="31">
        <f t="shared" si="138"/>
        <v>2160.5019649999999</v>
      </c>
      <c r="M542" s="31">
        <f t="shared" si="139"/>
        <v>76.40374268301116</v>
      </c>
      <c r="N542" s="109">
        <f t="shared" si="140"/>
        <v>16.308964012326665</v>
      </c>
    </row>
    <row r="543" spans="1:14" ht="14.25" thickBot="1">
      <c r="A543" s="268"/>
      <c r="B543" s="199" t="s">
        <v>21</v>
      </c>
      <c r="C543" s="31">
        <f t="shared" si="136"/>
        <v>182.25826499999999</v>
      </c>
      <c r="D543" s="31">
        <f t="shared" si="136"/>
        <v>943.82581200000004</v>
      </c>
      <c r="E543" s="31">
        <f t="shared" si="136"/>
        <v>785.87988199999995</v>
      </c>
      <c r="F543" s="31">
        <f t="shared" si="137"/>
        <v>20.097973445768915</v>
      </c>
      <c r="G543" s="31">
        <f t="shared" si="138"/>
        <v>1841</v>
      </c>
      <c r="H543" s="31">
        <f t="shared" si="138"/>
        <v>1072100.0308148838</v>
      </c>
      <c r="I543" s="31">
        <f t="shared" si="138"/>
        <v>92</v>
      </c>
      <c r="J543" s="31">
        <f t="shared" si="138"/>
        <v>38.822633000000003</v>
      </c>
      <c r="K543" s="31">
        <f t="shared" si="138"/>
        <v>203.27874700000001</v>
      </c>
      <c r="L543" s="31">
        <f t="shared" si="138"/>
        <v>640.36290800000006</v>
      </c>
      <c r="M543" s="31">
        <f t="shared" si="139"/>
        <v>-68.255696190323377</v>
      </c>
      <c r="N543" s="109">
        <f t="shared" si="140"/>
        <v>3.5290794086996327</v>
      </c>
    </row>
    <row r="544" spans="1:14" ht="14.25" thickBot="1">
      <c r="A544" s="268"/>
      <c r="B544" s="199" t="s">
        <v>22</v>
      </c>
      <c r="C544" s="31">
        <f t="shared" si="136"/>
        <v>59.668163</v>
      </c>
      <c r="D544" s="31">
        <f t="shared" si="136"/>
        <v>480.06487499999992</v>
      </c>
      <c r="E544" s="31">
        <f t="shared" si="136"/>
        <v>200.93566700000002</v>
      </c>
      <c r="F544" s="31">
        <f t="shared" si="137"/>
        <v>138.91471442946954</v>
      </c>
      <c r="G544" s="31">
        <f t="shared" si="138"/>
        <v>32543</v>
      </c>
      <c r="H544" s="31">
        <f t="shared" si="138"/>
        <v>309464.18418000004</v>
      </c>
      <c r="I544" s="31">
        <f t="shared" si="138"/>
        <v>271</v>
      </c>
      <c r="J544" s="31">
        <f t="shared" si="138"/>
        <v>3.5637999999999996</v>
      </c>
      <c r="K544" s="31">
        <f t="shared" si="138"/>
        <v>48.363093999999997</v>
      </c>
      <c r="L544" s="31">
        <f t="shared" si="138"/>
        <v>57.4773</v>
      </c>
      <c r="M544" s="31">
        <f t="shared" si="139"/>
        <v>-15.857053132280052</v>
      </c>
      <c r="N544" s="109">
        <f t="shared" si="140"/>
        <v>1.7950209071019376</v>
      </c>
    </row>
    <row r="545" spans="1:14" ht="14.25" thickBot="1">
      <c r="A545" s="268"/>
      <c r="B545" s="199" t="s">
        <v>23</v>
      </c>
      <c r="C545" s="31">
        <f t="shared" si="136"/>
        <v>6.1518867000000004</v>
      </c>
      <c r="D545" s="31">
        <f t="shared" si="136"/>
        <v>48.002580080000001</v>
      </c>
      <c r="E545" s="31">
        <f t="shared" si="136"/>
        <v>56.685415090000006</v>
      </c>
      <c r="F545" s="31">
        <f t="shared" si="137"/>
        <v>-15.317582126220969</v>
      </c>
      <c r="G545" s="31">
        <f t="shared" si="138"/>
        <v>1181</v>
      </c>
      <c r="H545" s="31">
        <f t="shared" si="138"/>
        <v>199589.19607723999</v>
      </c>
      <c r="I545" s="31">
        <f t="shared" si="138"/>
        <v>8</v>
      </c>
      <c r="J545" s="31">
        <f t="shared" si="138"/>
        <v>1</v>
      </c>
      <c r="K545" s="31">
        <f t="shared" si="138"/>
        <v>14.571355000000001</v>
      </c>
      <c r="L545" s="31">
        <f t="shared" si="138"/>
        <v>47.11</v>
      </c>
      <c r="M545" s="31">
        <f t="shared" si="139"/>
        <v>-69.06950753555509</v>
      </c>
      <c r="N545" s="109">
        <f t="shared" si="140"/>
        <v>0.17948748039196791</v>
      </c>
    </row>
    <row r="546" spans="1:14" ht="14.25" thickBot="1">
      <c r="A546" s="268"/>
      <c r="B546" s="199" t="s">
        <v>24</v>
      </c>
      <c r="C546" s="31">
        <f t="shared" si="136"/>
        <v>224.50174600000017</v>
      </c>
      <c r="D546" s="31">
        <f t="shared" si="136"/>
        <v>2405.3787070000008</v>
      </c>
      <c r="E546" s="31">
        <f t="shared" si="136"/>
        <v>1843.8021599999997</v>
      </c>
      <c r="F546" s="31">
        <f t="shared" si="137"/>
        <v>30.457527341219791</v>
      </c>
      <c r="G546" s="31">
        <f t="shared" si="138"/>
        <v>4813</v>
      </c>
      <c r="H546" s="31">
        <f t="shared" si="138"/>
        <v>1707768.7245662021</v>
      </c>
      <c r="I546" s="31">
        <f t="shared" si="138"/>
        <v>354</v>
      </c>
      <c r="J546" s="31">
        <f t="shared" si="138"/>
        <v>300.75659299999995</v>
      </c>
      <c r="K546" s="31">
        <f t="shared" si="138"/>
        <v>775.63527299999998</v>
      </c>
      <c r="L546" s="31">
        <f t="shared" si="138"/>
        <v>1400.5509749999999</v>
      </c>
      <c r="M546" s="31">
        <f t="shared" si="139"/>
        <v>-44.619275781804369</v>
      </c>
      <c r="N546" s="109">
        <f t="shared" si="140"/>
        <v>8.9940032970811039</v>
      </c>
    </row>
    <row r="547" spans="1:14" ht="14.25" thickBot="1">
      <c r="A547" s="268"/>
      <c r="B547" s="199" t="s">
        <v>25</v>
      </c>
      <c r="C547" s="31">
        <f t="shared" si="136"/>
        <v>4776.5366540000005</v>
      </c>
      <c r="D547" s="31">
        <f t="shared" si="136"/>
        <v>7372.3232130000006</v>
      </c>
      <c r="E547" s="31">
        <f t="shared" si="136"/>
        <v>6502.4835190000003</v>
      </c>
      <c r="F547" s="31">
        <f t="shared" si="137"/>
        <v>13.377038041824527</v>
      </c>
      <c r="G547" s="31">
        <f t="shared" si="138"/>
        <v>2384</v>
      </c>
      <c r="H547" s="31">
        <f t="shared" si="138"/>
        <v>103653.643926266</v>
      </c>
      <c r="I547" s="31">
        <f t="shared" si="138"/>
        <v>1368</v>
      </c>
      <c r="J547" s="31">
        <f t="shared" si="138"/>
        <v>640.23976600000003</v>
      </c>
      <c r="K547" s="31">
        <f t="shared" si="138"/>
        <v>2910.124229</v>
      </c>
      <c r="L547" s="31">
        <f t="shared" si="138"/>
        <v>1567.3468</v>
      </c>
      <c r="M547" s="31">
        <f t="shared" si="139"/>
        <v>85.672005008719182</v>
      </c>
      <c r="N547" s="109">
        <f t="shared" si="140"/>
        <v>27.566012408735247</v>
      </c>
    </row>
    <row r="548" spans="1:14" ht="14.25" thickBot="1">
      <c r="A548" s="268"/>
      <c r="B548" s="199" t="s">
        <v>26</v>
      </c>
      <c r="C548" s="31">
        <f t="shared" si="136"/>
        <v>191.30087800000004</v>
      </c>
      <c r="D548" s="31">
        <f t="shared" si="136"/>
        <v>1308.8831419999999</v>
      </c>
      <c r="E548" s="31">
        <f t="shared" si="136"/>
        <v>1469.1107439999998</v>
      </c>
      <c r="F548" s="31">
        <f t="shared" si="137"/>
        <v>-10.906434566242607</v>
      </c>
      <c r="G548" s="31">
        <f t="shared" si="138"/>
        <v>79948</v>
      </c>
      <c r="H548" s="31">
        <f t="shared" si="138"/>
        <v>15203798.478491955</v>
      </c>
      <c r="I548" s="31">
        <f t="shared" si="138"/>
        <v>1440</v>
      </c>
      <c r="J548" s="31">
        <f t="shared" si="138"/>
        <v>368.451638</v>
      </c>
      <c r="K548" s="31">
        <f t="shared" si="138"/>
        <v>735.99103799999989</v>
      </c>
      <c r="L548" s="31">
        <f t="shared" si="138"/>
        <v>321.63842699999998</v>
      </c>
      <c r="M548" s="31">
        <f t="shared" si="139"/>
        <v>128.82559303151919</v>
      </c>
      <c r="N548" s="109">
        <f t="shared" si="140"/>
        <v>4.8940731288521668</v>
      </c>
    </row>
    <row r="549" spans="1:14" ht="14.25" thickBot="1">
      <c r="A549" s="268"/>
      <c r="B549" s="199" t="s">
        <v>27</v>
      </c>
      <c r="C549" s="31">
        <f t="shared" si="136"/>
        <v>75.186092000000031</v>
      </c>
      <c r="D549" s="31">
        <f t="shared" si="136"/>
        <v>280.087872</v>
      </c>
      <c r="E549" s="31">
        <f t="shared" si="136"/>
        <v>234.28710700000002</v>
      </c>
      <c r="F549" s="31">
        <f t="shared" si="137"/>
        <v>19.548990802980885</v>
      </c>
      <c r="G549" s="31">
        <f t="shared" si="138"/>
        <v>147</v>
      </c>
      <c r="H549" s="31">
        <f t="shared" si="138"/>
        <v>81981.988142005299</v>
      </c>
      <c r="I549" s="31">
        <f t="shared" si="138"/>
        <v>1</v>
      </c>
      <c r="J549" s="31">
        <f t="shared" si="138"/>
        <v>0.15</v>
      </c>
      <c r="K549" s="31">
        <f t="shared" si="138"/>
        <v>0.15</v>
      </c>
      <c r="L549" s="31">
        <f t="shared" si="138"/>
        <v>77.7</v>
      </c>
      <c r="M549" s="31">
        <f t="shared" si="139"/>
        <v>-99.806949806949802</v>
      </c>
      <c r="N549" s="109">
        <f t="shared" si="140"/>
        <v>1.0472825908491876</v>
      </c>
    </row>
    <row r="550" spans="1:14" ht="14.25" thickBot="1">
      <c r="A550" s="268"/>
      <c r="B550" s="14" t="s">
        <v>28</v>
      </c>
      <c r="C550" s="31">
        <f t="shared" si="136"/>
        <v>45.671250999999998</v>
      </c>
      <c r="D550" s="31">
        <f t="shared" si="136"/>
        <v>166.06192799999999</v>
      </c>
      <c r="E550" s="31">
        <f t="shared" si="136"/>
        <v>112.8</v>
      </c>
      <c r="F550" s="31">
        <f t="shared" si="137"/>
        <v>47.218021276595742</v>
      </c>
      <c r="G550" s="31">
        <f t="shared" si="138"/>
        <v>50</v>
      </c>
      <c r="H550" s="31">
        <f t="shared" si="138"/>
        <v>35507.379999999997</v>
      </c>
      <c r="I550" s="31">
        <f t="shared" si="138"/>
        <v>0</v>
      </c>
      <c r="J550" s="31">
        <f t="shared" si="138"/>
        <v>0</v>
      </c>
      <c r="K550" s="31">
        <f t="shared" si="138"/>
        <v>0</v>
      </c>
      <c r="L550" s="31">
        <f t="shared" si="138"/>
        <v>0</v>
      </c>
      <c r="M550" s="31" t="e">
        <f t="shared" si="139"/>
        <v>#DIV/0!</v>
      </c>
      <c r="N550" s="109">
        <f t="shared" si="140"/>
        <v>0.62092572932701373</v>
      </c>
    </row>
    <row r="551" spans="1:14" ht="14.25" thickBot="1">
      <c r="A551" s="268"/>
      <c r="B551" s="14" t="s">
        <v>29</v>
      </c>
      <c r="C551" s="31">
        <f t="shared" si="136"/>
        <v>7.4341510000000017</v>
      </c>
      <c r="D551" s="31">
        <f t="shared" si="136"/>
        <v>69.035650000000004</v>
      </c>
      <c r="E551" s="31">
        <f t="shared" si="136"/>
        <v>9.235735</v>
      </c>
      <c r="F551" s="31">
        <f t="shared" si="137"/>
        <v>647.4840930364503</v>
      </c>
      <c r="G551" s="31">
        <f t="shared" si="138"/>
        <v>42</v>
      </c>
      <c r="H551" s="31">
        <f t="shared" si="138"/>
        <v>21844.667911541001</v>
      </c>
      <c r="I551" s="31">
        <f t="shared" si="138"/>
        <v>1</v>
      </c>
      <c r="J551" s="31">
        <f t="shared" si="138"/>
        <v>0.15</v>
      </c>
      <c r="K551" s="31">
        <f t="shared" si="138"/>
        <v>0.15</v>
      </c>
      <c r="L551" s="31">
        <f t="shared" si="138"/>
        <v>2.7</v>
      </c>
      <c r="M551" s="31">
        <f t="shared" si="139"/>
        <v>-94.444444444444457</v>
      </c>
      <c r="N551" s="109">
        <f t="shared" si="140"/>
        <v>0.25813268484883822</v>
      </c>
    </row>
    <row r="552" spans="1:14" ht="14.25" thickBot="1">
      <c r="A552" s="268"/>
      <c r="B552" s="14" t="s">
        <v>30</v>
      </c>
      <c r="C552" s="31">
        <f t="shared" si="136"/>
        <v>22.090339</v>
      </c>
      <c r="D552" s="31">
        <f t="shared" si="136"/>
        <v>44.927796000000001</v>
      </c>
      <c r="E552" s="31">
        <f t="shared" si="136"/>
        <v>110.583202</v>
      </c>
      <c r="F552" s="31">
        <f t="shared" si="137"/>
        <v>-59.371952351316438</v>
      </c>
      <c r="G552" s="31">
        <f t="shared" si="138"/>
        <v>71</v>
      </c>
      <c r="H552" s="31">
        <f t="shared" si="138"/>
        <v>24891.180722615198</v>
      </c>
      <c r="I552" s="31">
        <f t="shared" si="138"/>
        <v>0</v>
      </c>
      <c r="J552" s="31">
        <f t="shared" si="138"/>
        <v>0</v>
      </c>
      <c r="K552" s="31">
        <f t="shared" si="138"/>
        <v>0</v>
      </c>
      <c r="L552" s="31">
        <f t="shared" si="138"/>
        <v>75</v>
      </c>
      <c r="M552" s="31">
        <f t="shared" si="139"/>
        <v>-100</v>
      </c>
      <c r="N552" s="109">
        <f t="shared" si="140"/>
        <v>0.16799048905631936</v>
      </c>
    </row>
    <row r="553" spans="1:14" ht="14.25" thickBot="1">
      <c r="A553" s="268"/>
      <c r="B553" s="35" t="s">
        <v>31</v>
      </c>
      <c r="C553" s="36">
        <f t="shared" ref="C553:L553" si="141">C541+C543+C544+C545+C546+C547+C548+C549</f>
        <v>7979.0017097</v>
      </c>
      <c r="D553" s="36">
        <f t="shared" si="141"/>
        <v>26744.249780079997</v>
      </c>
      <c r="E553" s="36">
        <f t="shared" si="141"/>
        <v>24139.058080089995</v>
      </c>
      <c r="F553" s="36">
        <f t="shared" si="137"/>
        <v>10.792433123721494</v>
      </c>
      <c r="G553" s="36">
        <f t="shared" si="141"/>
        <v>220992</v>
      </c>
      <c r="H553" s="36">
        <f t="shared" si="141"/>
        <v>30250280.320758898</v>
      </c>
      <c r="I553" s="36">
        <f t="shared" si="141"/>
        <v>15084</v>
      </c>
      <c r="J553" s="36">
        <f t="shared" si="141"/>
        <v>2633.1807450000006</v>
      </c>
      <c r="K553" s="36">
        <f t="shared" si="141"/>
        <v>14226.89579</v>
      </c>
      <c r="L553" s="36">
        <f t="shared" si="141"/>
        <v>10752.300780999998</v>
      </c>
      <c r="M553" s="36">
        <f t="shared" si="139"/>
        <v>32.314897804382795</v>
      </c>
      <c r="N553" s="115">
        <f t="shared" si="140"/>
        <v>100</v>
      </c>
    </row>
    <row r="554" spans="1:14" ht="14.25" thickBot="1">
      <c r="A554" s="268" t="s">
        <v>69</v>
      </c>
      <c r="B554" s="199" t="s">
        <v>19</v>
      </c>
      <c r="C554" s="31">
        <f t="shared" ref="C554:L565" si="142">C394</f>
        <v>1437.5863709999999</v>
      </c>
      <c r="D554" s="31">
        <f t="shared" si="142"/>
        <v>7643.2156790000008</v>
      </c>
      <c r="E554" s="31">
        <f t="shared" si="142"/>
        <v>6129.0604070000009</v>
      </c>
      <c r="F554" s="31">
        <f t="shared" si="137"/>
        <v>24.704525187428125</v>
      </c>
      <c r="G554" s="31">
        <f t="shared" si="142"/>
        <v>53339</v>
      </c>
      <c r="H554" s="31">
        <f t="shared" si="142"/>
        <v>6974795.1547244191</v>
      </c>
      <c r="I554" s="31">
        <f t="shared" si="142"/>
        <v>4929</v>
      </c>
      <c r="J554" s="31">
        <f t="shared" si="142"/>
        <v>643.85950600000012</v>
      </c>
      <c r="K554" s="31">
        <f t="shared" si="142"/>
        <v>3821.5648490000003</v>
      </c>
      <c r="L554" s="31">
        <f t="shared" si="142"/>
        <v>2219.2253200000005</v>
      </c>
      <c r="M554" s="31">
        <f t="shared" si="139"/>
        <v>72.202651734344826</v>
      </c>
      <c r="N554" s="113">
        <f t="shared" ref="N554:N566" si="143">N394</f>
        <v>47.592901046022526</v>
      </c>
    </row>
    <row r="555" spans="1:14" ht="14.25" thickBot="1">
      <c r="A555" s="268"/>
      <c r="B555" s="199" t="s">
        <v>20</v>
      </c>
      <c r="C555" s="31">
        <f t="shared" si="142"/>
        <v>424.00065599999999</v>
      </c>
      <c r="D555" s="31">
        <f t="shared" si="142"/>
        <v>2348.3843770000003</v>
      </c>
      <c r="E555" s="31">
        <f t="shared" si="142"/>
        <v>2153.1004950000001</v>
      </c>
      <c r="F555" s="31">
        <f t="shared" si="137"/>
        <v>9.0698916494373929</v>
      </c>
      <c r="G555" s="31">
        <f t="shared" si="142"/>
        <v>27719</v>
      </c>
      <c r="H555" s="31">
        <f t="shared" si="142"/>
        <v>533182.06799999997</v>
      </c>
      <c r="I555" s="31">
        <f t="shared" si="142"/>
        <v>2720</v>
      </c>
      <c r="J555" s="31">
        <f t="shared" si="142"/>
        <v>242.91294800000003</v>
      </c>
      <c r="K555" s="31">
        <f t="shared" si="142"/>
        <v>1444.4431950000001</v>
      </c>
      <c r="L555" s="31">
        <f t="shared" si="142"/>
        <v>818.15387399999997</v>
      </c>
      <c r="M555" s="31">
        <f t="shared" si="139"/>
        <v>76.5490870241849</v>
      </c>
      <c r="N555" s="109">
        <f t="shared" si="143"/>
        <v>14.622958446621936</v>
      </c>
    </row>
    <row r="556" spans="1:14" ht="14.25" thickBot="1">
      <c r="A556" s="268"/>
      <c r="B556" s="199" t="s">
        <v>21</v>
      </c>
      <c r="C556" s="31">
        <f t="shared" si="142"/>
        <v>21.742841999999975</v>
      </c>
      <c r="D556" s="31">
        <f t="shared" si="142"/>
        <v>290.87906799999996</v>
      </c>
      <c r="E556" s="31">
        <f t="shared" si="142"/>
        <v>194.33935400000001</v>
      </c>
      <c r="F556" s="31">
        <f t="shared" si="137"/>
        <v>49.675843833462544</v>
      </c>
      <c r="G556" s="31">
        <f t="shared" si="142"/>
        <v>724</v>
      </c>
      <c r="H556" s="31">
        <f t="shared" si="142"/>
        <v>212764.67593673198</v>
      </c>
      <c r="I556" s="31">
        <f t="shared" si="142"/>
        <v>26</v>
      </c>
      <c r="J556" s="31">
        <f t="shared" si="142"/>
        <v>1.6999999999999993</v>
      </c>
      <c r="K556" s="31">
        <f t="shared" si="142"/>
        <v>30.836180000000002</v>
      </c>
      <c r="L556" s="31">
        <f t="shared" si="142"/>
        <v>29.279999999999998</v>
      </c>
      <c r="M556" s="31">
        <f t="shared" si="139"/>
        <v>5.3148224043716015</v>
      </c>
      <c r="N556" s="109">
        <f t="shared" si="143"/>
        <v>1.8112505627336302</v>
      </c>
    </row>
    <row r="557" spans="1:14" ht="14.25" thickBot="1">
      <c r="A557" s="268"/>
      <c r="B557" s="199" t="s">
        <v>22</v>
      </c>
      <c r="C557" s="31">
        <f t="shared" si="142"/>
        <v>88.124229</v>
      </c>
      <c r="D557" s="31">
        <f t="shared" si="142"/>
        <v>285.88163299999991</v>
      </c>
      <c r="E557" s="31">
        <f t="shared" si="142"/>
        <v>160.20906499999998</v>
      </c>
      <c r="F557" s="31">
        <f t="shared" si="137"/>
        <v>78.442857150436481</v>
      </c>
      <c r="G557" s="31">
        <f t="shared" si="142"/>
        <v>15357</v>
      </c>
      <c r="H557" s="31">
        <f t="shared" si="142"/>
        <v>450688.33810000005</v>
      </c>
      <c r="I557" s="31">
        <f t="shared" si="142"/>
        <v>92</v>
      </c>
      <c r="J557" s="31">
        <f t="shared" si="142"/>
        <v>7.8211999999999993</v>
      </c>
      <c r="K557" s="31">
        <f t="shared" si="142"/>
        <v>27.937529999999995</v>
      </c>
      <c r="L557" s="31">
        <f t="shared" si="142"/>
        <v>23.175000000000001</v>
      </c>
      <c r="M557" s="31">
        <f t="shared" si="139"/>
        <v>20.550291262135897</v>
      </c>
      <c r="N557" s="109">
        <f t="shared" si="143"/>
        <v>1.7801324523167787</v>
      </c>
    </row>
    <row r="558" spans="1:14" ht="14.25" thickBot="1">
      <c r="A558" s="268"/>
      <c r="B558" s="199" t="s">
        <v>23</v>
      </c>
      <c r="C558" s="31">
        <f t="shared" si="142"/>
        <v>2.9603900000000016</v>
      </c>
      <c r="D558" s="31">
        <f t="shared" si="142"/>
        <v>50.334810000000004</v>
      </c>
      <c r="E558" s="31">
        <f t="shared" si="142"/>
        <v>45.918638999999999</v>
      </c>
      <c r="F558" s="31">
        <f t="shared" si="137"/>
        <v>9.6173821702337605</v>
      </c>
      <c r="G558" s="31">
        <f t="shared" si="142"/>
        <v>310</v>
      </c>
      <c r="H558" s="31">
        <f t="shared" si="142"/>
        <v>200181.94075000001</v>
      </c>
      <c r="I558" s="31">
        <f t="shared" si="142"/>
        <v>1</v>
      </c>
      <c r="J558" s="31">
        <f t="shared" si="142"/>
        <v>0</v>
      </c>
      <c r="K558" s="31">
        <f t="shared" si="142"/>
        <v>0</v>
      </c>
      <c r="L558" s="31">
        <f t="shared" si="142"/>
        <v>0</v>
      </c>
      <c r="M558" s="31" t="e">
        <f t="shared" si="139"/>
        <v>#DIV/0!</v>
      </c>
      <c r="N558" s="109">
        <f t="shared" si="143"/>
        <v>0.31342562242254701</v>
      </c>
    </row>
    <row r="559" spans="1:14" ht="14.25" thickBot="1">
      <c r="A559" s="268"/>
      <c r="B559" s="199" t="s">
        <v>24</v>
      </c>
      <c r="C559" s="31">
        <f t="shared" si="142"/>
        <v>155.97492899999997</v>
      </c>
      <c r="D559" s="31">
        <f t="shared" si="142"/>
        <v>825.97641750000003</v>
      </c>
      <c r="E559" s="31">
        <f t="shared" si="142"/>
        <v>506.90156000000002</v>
      </c>
      <c r="F559" s="31">
        <f t="shared" si="137"/>
        <v>62.94611867045743</v>
      </c>
      <c r="G559" s="31">
        <f t="shared" si="142"/>
        <v>2703</v>
      </c>
      <c r="H559" s="31">
        <f t="shared" si="142"/>
        <v>1373926.8633580001</v>
      </c>
      <c r="I559" s="31">
        <f t="shared" si="142"/>
        <v>271</v>
      </c>
      <c r="J559" s="31">
        <f t="shared" si="142"/>
        <v>74.613529000000042</v>
      </c>
      <c r="K559" s="31">
        <f t="shared" si="142"/>
        <v>578.47412300000008</v>
      </c>
      <c r="L559" s="31">
        <f t="shared" si="142"/>
        <v>229.015309</v>
      </c>
      <c r="M559" s="31">
        <f t="shared" si="139"/>
        <v>152.5919011815931</v>
      </c>
      <c r="N559" s="109">
        <f t="shared" si="143"/>
        <v>5.1432035357098398</v>
      </c>
    </row>
    <row r="560" spans="1:14" ht="14.25" thickBot="1">
      <c r="A560" s="268"/>
      <c r="B560" s="199" t="s">
        <v>25</v>
      </c>
      <c r="C560" s="31">
        <f t="shared" si="142"/>
        <v>4419.9396409999999</v>
      </c>
      <c r="D560" s="31">
        <f t="shared" si="142"/>
        <v>6039.5815899999998</v>
      </c>
      <c r="E560" s="31">
        <f t="shared" si="142"/>
        <v>4939.5624909999997</v>
      </c>
      <c r="F560" s="31">
        <f t="shared" si="137"/>
        <v>22.269565391758096</v>
      </c>
      <c r="G560" s="31">
        <f t="shared" si="142"/>
        <v>1131</v>
      </c>
      <c r="H560" s="31">
        <f t="shared" si="142"/>
        <v>151858.27523803958</v>
      </c>
      <c r="I560" s="31">
        <f t="shared" si="142"/>
        <v>1602</v>
      </c>
      <c r="J560" s="31">
        <f t="shared" si="142"/>
        <v>29.472500000000061</v>
      </c>
      <c r="K560" s="31">
        <f t="shared" si="142"/>
        <v>828.07784500000002</v>
      </c>
      <c r="L560" s="31">
        <f t="shared" si="142"/>
        <v>538.11320000000001</v>
      </c>
      <c r="M560" s="31">
        <f t="shared" si="139"/>
        <v>53.885436187032766</v>
      </c>
      <c r="N560" s="109">
        <f t="shared" si="143"/>
        <v>37.607365936565685</v>
      </c>
    </row>
    <row r="561" spans="1:14" ht="14.25" thickBot="1">
      <c r="A561" s="268"/>
      <c r="B561" s="199" t="s">
        <v>26</v>
      </c>
      <c r="C561" s="31">
        <f t="shared" si="142"/>
        <v>132.89261699999997</v>
      </c>
      <c r="D561" s="31">
        <f t="shared" si="142"/>
        <v>905.65739399999995</v>
      </c>
      <c r="E561" s="31">
        <f t="shared" si="142"/>
        <v>1009.2057310000004</v>
      </c>
      <c r="F561" s="31">
        <f t="shared" si="137"/>
        <v>-10.260379407219236</v>
      </c>
      <c r="G561" s="31">
        <f t="shared" si="142"/>
        <v>47520</v>
      </c>
      <c r="H561" s="31">
        <f t="shared" si="142"/>
        <v>9500681.6368661895</v>
      </c>
      <c r="I561" s="31">
        <f t="shared" si="142"/>
        <v>1062</v>
      </c>
      <c r="J561" s="31">
        <f t="shared" si="142"/>
        <v>49.832622000000008</v>
      </c>
      <c r="K561" s="31">
        <f t="shared" si="142"/>
        <v>279.35312499999998</v>
      </c>
      <c r="L561" s="31">
        <f t="shared" si="142"/>
        <v>282.38586399999997</v>
      </c>
      <c r="M561" s="31">
        <f t="shared" si="139"/>
        <v>-1.0739698358271903</v>
      </c>
      <c r="N561" s="109">
        <f t="shared" si="143"/>
        <v>5.6393623501515524</v>
      </c>
    </row>
    <row r="562" spans="1:14" ht="14.25" thickBot="1">
      <c r="A562" s="268"/>
      <c r="B562" s="199" t="s">
        <v>27</v>
      </c>
      <c r="C562" s="31">
        <f t="shared" si="142"/>
        <v>2.9800000000000004</v>
      </c>
      <c r="D562" s="31">
        <f t="shared" si="142"/>
        <v>18.044291999999999</v>
      </c>
      <c r="E562" s="31">
        <f t="shared" si="142"/>
        <v>14.882546999999999</v>
      </c>
      <c r="F562" s="31">
        <f t="shared" si="137"/>
        <v>21.24464985731273</v>
      </c>
      <c r="G562" s="31">
        <f t="shared" si="142"/>
        <v>14</v>
      </c>
      <c r="H562" s="31">
        <f t="shared" si="142"/>
        <v>6342.3561449999997</v>
      </c>
      <c r="I562" s="31">
        <f t="shared" si="142"/>
        <v>0</v>
      </c>
      <c r="J562" s="31">
        <f t="shared" si="142"/>
        <v>0</v>
      </c>
      <c r="K562" s="31">
        <f t="shared" si="142"/>
        <v>0</v>
      </c>
      <c r="L562" s="31">
        <f t="shared" si="142"/>
        <v>0</v>
      </c>
      <c r="M562" s="31" t="e">
        <f t="shared" si="139"/>
        <v>#DIV/0!</v>
      </c>
      <c r="N562" s="109">
        <f t="shared" si="143"/>
        <v>0.11235849407744232</v>
      </c>
    </row>
    <row r="563" spans="1:14" ht="14.25" thickBot="1">
      <c r="A563" s="268"/>
      <c r="B563" s="14" t="s">
        <v>28</v>
      </c>
      <c r="C563" s="31">
        <f t="shared" si="142"/>
        <v>0</v>
      </c>
      <c r="D563" s="31">
        <f t="shared" si="142"/>
        <v>0</v>
      </c>
      <c r="E563" s="31">
        <f t="shared" si="142"/>
        <v>0</v>
      </c>
      <c r="F563" s="31" t="e">
        <f t="shared" si="137"/>
        <v>#DIV/0!</v>
      </c>
      <c r="G563" s="31">
        <f t="shared" si="142"/>
        <v>0</v>
      </c>
      <c r="H563" s="31">
        <f t="shared" si="142"/>
        <v>0</v>
      </c>
      <c r="I563" s="31">
        <f t="shared" si="142"/>
        <v>0</v>
      </c>
      <c r="J563" s="31">
        <f t="shared" si="142"/>
        <v>0</v>
      </c>
      <c r="K563" s="31">
        <f t="shared" si="142"/>
        <v>0</v>
      </c>
      <c r="L563" s="31">
        <f t="shared" si="142"/>
        <v>0</v>
      </c>
      <c r="M563" s="31" t="e">
        <f t="shared" si="139"/>
        <v>#DIV/0!</v>
      </c>
      <c r="N563" s="109">
        <f t="shared" si="143"/>
        <v>0</v>
      </c>
    </row>
    <row r="564" spans="1:14" ht="14.25" thickBot="1">
      <c r="A564" s="268"/>
      <c r="B564" s="14" t="s">
        <v>29</v>
      </c>
      <c r="C564" s="31">
        <f t="shared" si="142"/>
        <v>0</v>
      </c>
      <c r="D564" s="31">
        <f t="shared" si="142"/>
        <v>7.9497159999999996</v>
      </c>
      <c r="E564" s="31">
        <f t="shared" si="142"/>
        <v>5.8301879999999997</v>
      </c>
      <c r="F564" s="31">
        <f t="shared" si="137"/>
        <v>36.354367989505654</v>
      </c>
      <c r="G564" s="31">
        <f t="shared" si="142"/>
        <v>4</v>
      </c>
      <c r="H564" s="31">
        <f t="shared" si="142"/>
        <v>3033.21</v>
      </c>
      <c r="I564" s="31">
        <f t="shared" si="142"/>
        <v>0</v>
      </c>
      <c r="J564" s="31">
        <f t="shared" si="142"/>
        <v>0</v>
      </c>
      <c r="K564" s="31">
        <f t="shared" si="142"/>
        <v>0</v>
      </c>
      <c r="L564" s="31">
        <f t="shared" si="142"/>
        <v>0</v>
      </c>
      <c r="M564" s="31" t="e">
        <f t="shared" si="139"/>
        <v>#DIV/0!</v>
      </c>
      <c r="N564" s="109">
        <f t="shared" si="143"/>
        <v>4.9501422283753128E-2</v>
      </c>
    </row>
    <row r="565" spans="1:14" ht="14.25" thickBot="1">
      <c r="A565" s="268"/>
      <c r="B565" s="14" t="s">
        <v>30</v>
      </c>
      <c r="C565" s="31">
        <f t="shared" si="142"/>
        <v>2.9807009999999998</v>
      </c>
      <c r="D565" s="31">
        <f t="shared" si="142"/>
        <v>10.094265999999999</v>
      </c>
      <c r="E565" s="31">
        <f t="shared" si="142"/>
        <v>9.5051889999999997</v>
      </c>
      <c r="F565" s="31">
        <f t="shared" si="137"/>
        <v>6.1974254273113312</v>
      </c>
      <c r="G565" s="31">
        <f t="shared" si="142"/>
        <v>10</v>
      </c>
      <c r="H565" s="31">
        <f t="shared" si="142"/>
        <v>3309.1461450000002</v>
      </c>
      <c r="I565" s="31">
        <f t="shared" si="142"/>
        <v>0</v>
      </c>
      <c r="J565" s="31">
        <f t="shared" si="142"/>
        <v>0</v>
      </c>
      <c r="K565" s="31">
        <f t="shared" si="142"/>
        <v>0</v>
      </c>
      <c r="L565" s="31">
        <f t="shared" si="142"/>
        <v>0</v>
      </c>
      <c r="M565" s="31" t="e">
        <f t="shared" si="139"/>
        <v>#DIV/0!</v>
      </c>
      <c r="N565" s="109">
        <f t="shared" si="143"/>
        <v>6.2855141480592722E-2</v>
      </c>
    </row>
    <row r="566" spans="1:14" ht="14.25" thickBot="1">
      <c r="A566" s="268"/>
      <c r="B566" s="35" t="s">
        <v>31</v>
      </c>
      <c r="C566" s="36">
        <f t="shared" ref="C566:L566" si="144">C554+C556+C557+C558+C559+C560+C561+C562</f>
        <v>6262.2010189999983</v>
      </c>
      <c r="D566" s="36">
        <f t="shared" si="144"/>
        <v>16059.5708835</v>
      </c>
      <c r="E566" s="36">
        <f t="shared" si="144"/>
        <v>13000.079794000001</v>
      </c>
      <c r="F566" s="36">
        <f t="shared" si="137"/>
        <v>23.534402388145828</v>
      </c>
      <c r="G566" s="36">
        <f t="shared" si="144"/>
        <v>121098</v>
      </c>
      <c r="H566" s="36">
        <f t="shared" si="144"/>
        <v>18871239.241118379</v>
      </c>
      <c r="I566" s="36">
        <f t="shared" si="144"/>
        <v>7983</v>
      </c>
      <c r="J566" s="36">
        <f t="shared" si="144"/>
        <v>807.29935700000033</v>
      </c>
      <c r="K566" s="36">
        <f t="shared" si="144"/>
        <v>5566.2436520000001</v>
      </c>
      <c r="L566" s="36">
        <f t="shared" si="144"/>
        <v>3321.1946930000004</v>
      </c>
      <c r="M566" s="36">
        <f t="shared" si="139"/>
        <v>67.597631771839019</v>
      </c>
      <c r="N566" s="115">
        <f t="shared" si="143"/>
        <v>100</v>
      </c>
    </row>
    <row r="567" spans="1:14">
      <c r="A567" s="219" t="s">
        <v>70</v>
      </c>
      <c r="B567" s="199" t="s">
        <v>19</v>
      </c>
      <c r="C567" s="31">
        <f t="shared" ref="C567:L578" si="145">C519</f>
        <v>984.24483799999985</v>
      </c>
      <c r="D567" s="31">
        <f t="shared" si="145"/>
        <v>5097.0391210000007</v>
      </c>
      <c r="E567" s="31">
        <f t="shared" si="145"/>
        <v>4730.8132389999992</v>
      </c>
      <c r="F567" s="31">
        <f t="shared" si="137"/>
        <v>7.7412880935755242</v>
      </c>
      <c r="G567" s="31">
        <f t="shared" si="145"/>
        <v>37934</v>
      </c>
      <c r="H567" s="31">
        <f t="shared" si="145"/>
        <v>4692824.4220417533</v>
      </c>
      <c r="I567" s="31">
        <f t="shared" si="145"/>
        <v>3657</v>
      </c>
      <c r="J567" s="31">
        <f t="shared" si="145"/>
        <v>437.74460499999992</v>
      </c>
      <c r="K567" s="31">
        <f t="shared" si="145"/>
        <v>2258.2136910000004</v>
      </c>
      <c r="L567" s="31">
        <f t="shared" si="145"/>
        <v>1561.5328129999998</v>
      </c>
      <c r="M567" s="31">
        <f t="shared" si="139"/>
        <v>44.615192982179146</v>
      </c>
      <c r="N567" s="113">
        <f t="shared" ref="N567:N579" si="146">N519</f>
        <v>38.809871988549993</v>
      </c>
    </row>
    <row r="568" spans="1:14">
      <c r="A568" s="219"/>
      <c r="B568" s="199" t="s">
        <v>20</v>
      </c>
      <c r="C568" s="31">
        <f t="shared" si="145"/>
        <v>341.68849900000004</v>
      </c>
      <c r="D568" s="31">
        <f t="shared" si="145"/>
        <v>1754.2096649999996</v>
      </c>
      <c r="E568" s="31">
        <f t="shared" si="145"/>
        <v>1686.306304</v>
      </c>
      <c r="F568" s="31">
        <f t="shared" si="137"/>
        <v>4.026751298914653</v>
      </c>
      <c r="G568" s="31">
        <f t="shared" si="145"/>
        <v>20768</v>
      </c>
      <c r="H568" s="31">
        <f t="shared" si="145"/>
        <v>402421.24200000003</v>
      </c>
      <c r="I568" s="31">
        <f t="shared" si="145"/>
        <v>2087</v>
      </c>
      <c r="J568" s="31">
        <f t="shared" si="145"/>
        <v>187.12409400000001</v>
      </c>
      <c r="K568" s="31">
        <f t="shared" si="145"/>
        <v>921.10326099999997</v>
      </c>
      <c r="L568" s="31">
        <f t="shared" si="145"/>
        <v>552.06567499999994</v>
      </c>
      <c r="M568" s="31">
        <f t="shared" si="139"/>
        <v>66.846681964061631</v>
      </c>
      <c r="N568" s="109">
        <f t="shared" si="146"/>
        <v>13.356902100129503</v>
      </c>
    </row>
    <row r="569" spans="1:14">
      <c r="A569" s="219"/>
      <c r="B569" s="199" t="s">
        <v>21</v>
      </c>
      <c r="C569" s="31">
        <f t="shared" si="145"/>
        <v>307.11531499999995</v>
      </c>
      <c r="D569" s="31">
        <f t="shared" si="145"/>
        <v>413.24103699999995</v>
      </c>
      <c r="E569" s="31">
        <f t="shared" si="145"/>
        <v>159.38997599999999</v>
      </c>
      <c r="F569" s="31">
        <f t="shared" si="137"/>
        <v>159.26413151602458</v>
      </c>
      <c r="G569" s="31">
        <f t="shared" si="145"/>
        <v>557</v>
      </c>
      <c r="H569" s="31">
        <f t="shared" si="145"/>
        <v>199665.66706748001</v>
      </c>
      <c r="I569" s="31">
        <f t="shared" si="145"/>
        <v>80</v>
      </c>
      <c r="J569" s="31">
        <f t="shared" si="145"/>
        <v>2.5252959999999973</v>
      </c>
      <c r="K569" s="31">
        <f t="shared" si="145"/>
        <v>66.378345999999993</v>
      </c>
      <c r="L569" s="31">
        <f t="shared" si="145"/>
        <v>28.965199999999999</v>
      </c>
      <c r="M569" s="31">
        <f t="shared" si="139"/>
        <v>129.16584729261319</v>
      </c>
      <c r="N569" s="109">
        <f t="shared" si="146"/>
        <v>3.1464996374677909</v>
      </c>
    </row>
    <row r="570" spans="1:14">
      <c r="A570" s="219"/>
      <c r="B570" s="199" t="s">
        <v>22</v>
      </c>
      <c r="C570" s="31">
        <f t="shared" si="145"/>
        <v>50.960633999999999</v>
      </c>
      <c r="D570" s="31">
        <f t="shared" si="145"/>
        <v>441.30549199999996</v>
      </c>
      <c r="E570" s="31">
        <f t="shared" si="145"/>
        <v>420.45102600000001</v>
      </c>
      <c r="F570" s="31">
        <f t="shared" si="137"/>
        <v>4.9600226210412304</v>
      </c>
      <c r="G570" s="31">
        <f t="shared" si="145"/>
        <v>26821</v>
      </c>
      <c r="H570" s="31">
        <f t="shared" si="145"/>
        <v>565532.35953000002</v>
      </c>
      <c r="I570" s="31">
        <f t="shared" si="145"/>
        <v>1008</v>
      </c>
      <c r="J570" s="31">
        <f t="shared" si="145"/>
        <v>48.280794000000007</v>
      </c>
      <c r="K570" s="31">
        <f t="shared" si="145"/>
        <v>156.17793599999999</v>
      </c>
      <c r="L570" s="31">
        <f t="shared" si="145"/>
        <v>159.05857799999998</v>
      </c>
      <c r="M570" s="31">
        <f t="shared" si="139"/>
        <v>-1.8110573074531038</v>
      </c>
      <c r="N570" s="109">
        <f t="shared" si="146"/>
        <v>3.3601879926328446</v>
      </c>
    </row>
    <row r="571" spans="1:14">
      <c r="A571" s="219"/>
      <c r="B571" s="199" t="s">
        <v>23</v>
      </c>
      <c r="C571" s="31">
        <f t="shared" si="145"/>
        <v>1.2353790000000004</v>
      </c>
      <c r="D571" s="31">
        <f t="shared" si="145"/>
        <v>5.1473330000000015</v>
      </c>
      <c r="E571" s="31">
        <f t="shared" si="145"/>
        <v>9.2124560000000013</v>
      </c>
      <c r="F571" s="31">
        <f t="shared" si="137"/>
        <v>-44.126376288798546</v>
      </c>
      <c r="G571" s="31">
        <f t="shared" si="145"/>
        <v>56</v>
      </c>
      <c r="H571" s="31">
        <f t="shared" si="145"/>
        <v>3406.6903499999999</v>
      </c>
      <c r="I571" s="31">
        <f t="shared" si="145"/>
        <v>3</v>
      </c>
      <c r="J571" s="31">
        <f t="shared" si="145"/>
        <v>0</v>
      </c>
      <c r="K571" s="31">
        <f t="shared" si="145"/>
        <v>3.1455380000000002</v>
      </c>
      <c r="L571" s="31">
        <f t="shared" si="145"/>
        <v>0</v>
      </c>
      <c r="M571" s="31" t="e">
        <f t="shared" si="139"/>
        <v>#DIV/0!</v>
      </c>
      <c r="N571" s="109">
        <f t="shared" si="146"/>
        <v>3.9192819609602331E-2</v>
      </c>
    </row>
    <row r="572" spans="1:14">
      <c r="A572" s="219"/>
      <c r="B572" s="199" t="s">
        <v>24</v>
      </c>
      <c r="C572" s="31">
        <f t="shared" si="145"/>
        <v>104.77390700000001</v>
      </c>
      <c r="D572" s="31">
        <f t="shared" si="145"/>
        <v>379.29280700000004</v>
      </c>
      <c r="E572" s="31">
        <f t="shared" si="145"/>
        <v>767.46399900000006</v>
      </c>
      <c r="F572" s="31">
        <f t="shared" si="137"/>
        <v>-50.578423548959194</v>
      </c>
      <c r="G572" s="31">
        <f t="shared" si="145"/>
        <v>1046</v>
      </c>
      <c r="H572" s="31">
        <f t="shared" si="145"/>
        <v>209596.25633906003</v>
      </c>
      <c r="I572" s="31">
        <f t="shared" si="145"/>
        <v>62</v>
      </c>
      <c r="J572" s="31">
        <f t="shared" si="145"/>
        <v>30.019977000000001</v>
      </c>
      <c r="K572" s="31">
        <f t="shared" si="145"/>
        <v>88.304169999999999</v>
      </c>
      <c r="L572" s="31">
        <f t="shared" si="145"/>
        <v>603.47466900000006</v>
      </c>
      <c r="M572" s="31">
        <f t="shared" si="139"/>
        <v>-85.367377532792517</v>
      </c>
      <c r="N572" s="109">
        <f t="shared" si="146"/>
        <v>2.8880110464915925</v>
      </c>
    </row>
    <row r="573" spans="1:14">
      <c r="A573" s="219"/>
      <c r="B573" s="199" t="s">
        <v>25</v>
      </c>
      <c r="C573" s="31">
        <f t="shared" si="145"/>
        <v>4091.6997690000003</v>
      </c>
      <c r="D573" s="31">
        <f t="shared" si="145"/>
        <v>5810.0006239999993</v>
      </c>
      <c r="E573" s="31">
        <f t="shared" si="145"/>
        <v>4250.1009130000002</v>
      </c>
      <c r="F573" s="31">
        <f t="shared" ref="F573:F592" si="147">(D573-E573)/E573*100</f>
        <v>36.702651135380208</v>
      </c>
      <c r="G573" s="31">
        <f t="shared" si="145"/>
        <v>1185</v>
      </c>
      <c r="H573" s="31">
        <f t="shared" si="145"/>
        <v>347067.37099760008</v>
      </c>
      <c r="I573" s="31">
        <f t="shared" si="145"/>
        <v>1601</v>
      </c>
      <c r="J573" s="31">
        <f t="shared" si="145"/>
        <v>136.72079999999994</v>
      </c>
      <c r="K573" s="31">
        <f t="shared" si="145"/>
        <v>1196.303817</v>
      </c>
      <c r="L573" s="31">
        <f t="shared" si="145"/>
        <v>931.00850000000003</v>
      </c>
      <c r="M573" s="31">
        <f t="shared" si="139"/>
        <v>28.495477431194232</v>
      </c>
      <c r="N573" s="109">
        <f t="shared" si="146"/>
        <v>44.238503004975371</v>
      </c>
    </row>
    <row r="574" spans="1:14">
      <c r="A574" s="219"/>
      <c r="B574" s="199" t="s">
        <v>26</v>
      </c>
      <c r="C574" s="31">
        <f t="shared" si="145"/>
        <v>130.56257400000018</v>
      </c>
      <c r="D574" s="31">
        <f t="shared" si="145"/>
        <v>908.43079599999999</v>
      </c>
      <c r="E574" s="31">
        <f t="shared" si="145"/>
        <v>702.02189599999997</v>
      </c>
      <c r="F574" s="31">
        <f t="shared" si="147"/>
        <v>29.40206013175407</v>
      </c>
      <c r="G574" s="31">
        <f t="shared" si="145"/>
        <v>42538</v>
      </c>
      <c r="H574" s="31">
        <f t="shared" si="145"/>
        <v>6386607.6015259605</v>
      </c>
      <c r="I574" s="31">
        <f t="shared" si="145"/>
        <v>449</v>
      </c>
      <c r="J574" s="31">
        <f t="shared" si="145"/>
        <v>21.662571000000007</v>
      </c>
      <c r="K574" s="31">
        <f t="shared" si="145"/>
        <v>349.34528699999998</v>
      </c>
      <c r="L574" s="31">
        <f t="shared" si="145"/>
        <v>423.45439899999997</v>
      </c>
      <c r="M574" s="31">
        <f t="shared" si="139"/>
        <v>-17.501084455613363</v>
      </c>
      <c r="N574" s="109">
        <f t="shared" si="146"/>
        <v>6.9169731811474886</v>
      </c>
    </row>
    <row r="575" spans="1:14">
      <c r="A575" s="219"/>
      <c r="B575" s="199" t="s">
        <v>27</v>
      </c>
      <c r="C575" s="31">
        <f t="shared" si="145"/>
        <v>2.6099999999999994</v>
      </c>
      <c r="D575" s="31">
        <f t="shared" si="145"/>
        <v>78.900000000000006</v>
      </c>
      <c r="E575" s="31">
        <f t="shared" si="145"/>
        <v>6.3255640000000009</v>
      </c>
      <c r="F575" s="31">
        <f t="shared" si="147"/>
        <v>1147.3196065995064</v>
      </c>
      <c r="G575" s="31">
        <f t="shared" si="145"/>
        <v>15</v>
      </c>
      <c r="H575" s="31">
        <f t="shared" si="145"/>
        <v>34693.1</v>
      </c>
      <c r="I575" s="31">
        <f t="shared" si="145"/>
        <v>0</v>
      </c>
      <c r="J575" s="31">
        <f t="shared" si="145"/>
        <v>0</v>
      </c>
      <c r="K575" s="31">
        <f t="shared" si="145"/>
        <v>0</v>
      </c>
      <c r="L575" s="31">
        <f t="shared" si="145"/>
        <v>0</v>
      </c>
      <c r="M575" s="31" t="e">
        <f t="shared" si="139"/>
        <v>#DIV/0!</v>
      </c>
      <c r="N575" s="109">
        <f t="shared" si="146"/>
        <v>0.60076032912532051</v>
      </c>
    </row>
    <row r="576" spans="1:14">
      <c r="A576" s="219"/>
      <c r="B576" s="14" t="s">
        <v>28</v>
      </c>
      <c r="C576" s="31">
        <f t="shared" si="145"/>
        <v>0</v>
      </c>
      <c r="D576" s="31">
        <f t="shared" si="145"/>
        <v>0</v>
      </c>
      <c r="E576" s="31">
        <f t="shared" si="145"/>
        <v>0</v>
      </c>
      <c r="F576" s="31" t="e">
        <f t="shared" si="147"/>
        <v>#DIV/0!</v>
      </c>
      <c r="G576" s="31">
        <f t="shared" si="145"/>
        <v>0</v>
      </c>
      <c r="H576" s="31">
        <f t="shared" si="145"/>
        <v>0</v>
      </c>
      <c r="I576" s="31">
        <f t="shared" si="145"/>
        <v>0</v>
      </c>
      <c r="J576" s="31">
        <f t="shared" si="145"/>
        <v>0</v>
      </c>
      <c r="K576" s="31">
        <f t="shared" si="145"/>
        <v>0</v>
      </c>
      <c r="L576" s="31">
        <f t="shared" si="145"/>
        <v>0</v>
      </c>
      <c r="M576" s="31" t="e">
        <f t="shared" si="139"/>
        <v>#DIV/0!</v>
      </c>
      <c r="N576" s="109">
        <f t="shared" si="146"/>
        <v>0</v>
      </c>
    </row>
    <row r="577" spans="1:14">
      <c r="A577" s="219"/>
      <c r="B577" s="14" t="s">
        <v>29</v>
      </c>
      <c r="C577" s="31">
        <f t="shared" si="145"/>
        <v>0</v>
      </c>
      <c r="D577" s="31">
        <f t="shared" si="145"/>
        <v>70.788661000000005</v>
      </c>
      <c r="E577" s="31">
        <f t="shared" si="145"/>
        <v>1.1200000000000001</v>
      </c>
      <c r="F577" s="31">
        <f t="shared" si="147"/>
        <v>6220.4161607142851</v>
      </c>
      <c r="G577" s="31">
        <f t="shared" si="145"/>
        <v>4</v>
      </c>
      <c r="H577" s="31">
        <f t="shared" si="145"/>
        <v>32844.53</v>
      </c>
      <c r="I577" s="31">
        <f t="shared" si="145"/>
        <v>0</v>
      </c>
      <c r="J577" s="31">
        <f t="shared" si="145"/>
        <v>0</v>
      </c>
      <c r="K577" s="31">
        <f t="shared" si="145"/>
        <v>0</v>
      </c>
      <c r="L577" s="31">
        <f t="shared" si="145"/>
        <v>0</v>
      </c>
      <c r="M577" s="31" t="e">
        <f t="shared" si="139"/>
        <v>#DIV/0!</v>
      </c>
      <c r="N577" s="109">
        <f t="shared" si="146"/>
        <v>0.53899897694170762</v>
      </c>
    </row>
    <row r="578" spans="1:14">
      <c r="A578" s="219"/>
      <c r="B578" s="14" t="s">
        <v>30</v>
      </c>
      <c r="C578" s="31">
        <f t="shared" si="145"/>
        <v>2.6095930000000003</v>
      </c>
      <c r="D578" s="31">
        <f t="shared" si="145"/>
        <v>8.1147270000000002</v>
      </c>
      <c r="E578" s="31">
        <f t="shared" si="145"/>
        <v>5.12</v>
      </c>
      <c r="F578" s="31">
        <f t="shared" si="147"/>
        <v>58.490761718750008</v>
      </c>
      <c r="G578" s="31">
        <f t="shared" si="145"/>
        <v>11</v>
      </c>
      <c r="H578" s="31">
        <f t="shared" si="145"/>
        <v>1848.57</v>
      </c>
      <c r="I578" s="31">
        <f t="shared" si="145"/>
        <v>0</v>
      </c>
      <c r="J578" s="31">
        <f t="shared" si="145"/>
        <v>0</v>
      </c>
      <c r="K578" s="31">
        <f t="shared" si="145"/>
        <v>0</v>
      </c>
      <c r="L578" s="31">
        <f t="shared" si="145"/>
        <v>0</v>
      </c>
      <c r="M578" s="31" t="e">
        <f t="shared" si="139"/>
        <v>#DIV/0!</v>
      </c>
      <c r="N578" s="109">
        <f t="shared" si="146"/>
        <v>6.1787149091028191E-2</v>
      </c>
    </row>
    <row r="579" spans="1:14" ht="14.25" thickBot="1">
      <c r="A579" s="209"/>
      <c r="B579" s="35" t="s">
        <v>31</v>
      </c>
      <c r="C579" s="36">
        <f t="shared" ref="C579:L579" si="148">C567+C569+C570+C571+C572+C573+C574+C575</f>
        <v>5673.2024160000001</v>
      </c>
      <c r="D579" s="36">
        <f t="shared" si="148"/>
        <v>13133.35721</v>
      </c>
      <c r="E579" s="36">
        <f t="shared" si="148"/>
        <v>11045.779069</v>
      </c>
      <c r="F579" s="36">
        <f t="shared" si="147"/>
        <v>18.899329127981492</v>
      </c>
      <c r="G579" s="36">
        <f t="shared" si="148"/>
        <v>110152</v>
      </c>
      <c r="H579" s="36">
        <f t="shared" si="148"/>
        <v>12439393.467851853</v>
      </c>
      <c r="I579" s="36">
        <f t="shared" si="148"/>
        <v>6860</v>
      </c>
      <c r="J579" s="36">
        <f t="shared" si="148"/>
        <v>676.95404299999984</v>
      </c>
      <c r="K579" s="36">
        <f t="shared" si="148"/>
        <v>4117.8687850000006</v>
      </c>
      <c r="L579" s="36">
        <f t="shared" si="148"/>
        <v>3707.4941589999999</v>
      </c>
      <c r="M579" s="36">
        <f t="shared" si="139"/>
        <v>11.068786851728678</v>
      </c>
      <c r="N579" s="115">
        <f t="shared" si="146"/>
        <v>100</v>
      </c>
    </row>
    <row r="580" spans="1:14" ht="14.25" thickBot="1">
      <c r="A580" s="247" t="s">
        <v>49</v>
      </c>
      <c r="B580" s="201" t="s">
        <v>19</v>
      </c>
      <c r="C580" s="32">
        <f t="shared" ref="C580:L591" si="149">C541+C554+C567</f>
        <v>4885.2292339999995</v>
      </c>
      <c r="D580" s="32">
        <f t="shared" si="149"/>
        <v>26645.938379000003</v>
      </c>
      <c r="E580" s="32">
        <f t="shared" si="149"/>
        <v>23905.747231999998</v>
      </c>
      <c r="F580" s="32">
        <f t="shared" si="147"/>
        <v>11.462478542950592</v>
      </c>
      <c r="G580" s="32">
        <f t="shared" si="149"/>
        <v>189408</v>
      </c>
      <c r="H580" s="32">
        <f t="shared" si="149"/>
        <v>23239543.651326515</v>
      </c>
      <c r="I580" s="32">
        <f t="shared" si="149"/>
        <v>20136</v>
      </c>
      <c r="J580" s="32">
        <f t="shared" si="149"/>
        <v>2361.8004260000002</v>
      </c>
      <c r="K580" s="32">
        <f t="shared" si="149"/>
        <v>15618.560594000002</v>
      </c>
      <c r="L580" s="32">
        <f t="shared" si="149"/>
        <v>10420.872503999999</v>
      </c>
      <c r="M580" s="32">
        <f t="shared" si="139"/>
        <v>49.87766703800375</v>
      </c>
      <c r="N580" s="113">
        <f>D580/D592*100</f>
        <v>47.635471419778739</v>
      </c>
    </row>
    <row r="581" spans="1:14" ht="14.25" thickBot="1">
      <c r="A581" s="247"/>
      <c r="B581" s="199" t="s">
        <v>20</v>
      </c>
      <c r="C581" s="31">
        <f t="shared" si="149"/>
        <v>1536.1412029999999</v>
      </c>
      <c r="D581" s="31">
        <f t="shared" si="149"/>
        <v>8464.3041140000005</v>
      </c>
      <c r="E581" s="31">
        <f t="shared" si="149"/>
        <v>8137.9830010000005</v>
      </c>
      <c r="F581" s="31">
        <f t="shared" si="147"/>
        <v>4.009852477695043</v>
      </c>
      <c r="G581" s="31">
        <f t="shared" si="149"/>
        <v>99223</v>
      </c>
      <c r="H581" s="31">
        <f t="shared" si="149"/>
        <v>1880730.2340000002</v>
      </c>
      <c r="I581" s="31">
        <f t="shared" si="149"/>
        <v>10922</v>
      </c>
      <c r="J581" s="31">
        <f t="shared" si="149"/>
        <v>1050.052036</v>
      </c>
      <c r="K581" s="31">
        <f t="shared" si="149"/>
        <v>6176.7527829999999</v>
      </c>
      <c r="L581" s="31">
        <f t="shared" si="149"/>
        <v>3530.7215139999998</v>
      </c>
      <c r="M581" s="31">
        <f t="shared" si="139"/>
        <v>74.943074907153388</v>
      </c>
      <c r="N581" s="109">
        <f>D581/D592*100</f>
        <v>15.131803991130239</v>
      </c>
    </row>
    <row r="582" spans="1:14" ht="14.25" thickBot="1">
      <c r="A582" s="247"/>
      <c r="B582" s="199" t="s">
        <v>21</v>
      </c>
      <c r="C582" s="31">
        <f t="shared" si="149"/>
        <v>511.11642199999994</v>
      </c>
      <c r="D582" s="31">
        <f t="shared" si="149"/>
        <v>1647.945917</v>
      </c>
      <c r="E582" s="31">
        <f t="shared" si="149"/>
        <v>1139.6092119999998</v>
      </c>
      <c r="F582" s="31">
        <f t="shared" si="147"/>
        <v>44.606229894182384</v>
      </c>
      <c r="G582" s="31">
        <f t="shared" si="149"/>
        <v>3122</v>
      </c>
      <c r="H582" s="31">
        <f t="shared" si="149"/>
        <v>1484530.3738190958</v>
      </c>
      <c r="I582" s="31">
        <f t="shared" si="149"/>
        <v>198</v>
      </c>
      <c r="J582" s="31">
        <f t="shared" si="149"/>
        <v>43.047928999999996</v>
      </c>
      <c r="K582" s="31">
        <f t="shared" si="149"/>
        <v>300.49327300000004</v>
      </c>
      <c r="L582" s="31">
        <f t="shared" si="149"/>
        <v>698.60810800000002</v>
      </c>
      <c r="M582" s="31">
        <f t="shared" si="139"/>
        <v>-56.986861509485941</v>
      </c>
      <c r="N582" s="109">
        <f>D582/D592*100</f>
        <v>2.9460655321661307</v>
      </c>
    </row>
    <row r="583" spans="1:14" ht="14.25" thickBot="1">
      <c r="A583" s="247"/>
      <c r="B583" s="199" t="s">
        <v>22</v>
      </c>
      <c r="C583" s="31">
        <f t="shared" si="149"/>
        <v>198.75302600000001</v>
      </c>
      <c r="D583" s="31">
        <f t="shared" si="149"/>
        <v>1207.2519999999997</v>
      </c>
      <c r="E583" s="31">
        <f t="shared" si="149"/>
        <v>781.59575799999993</v>
      </c>
      <c r="F583" s="31">
        <f t="shared" si="147"/>
        <v>54.459896646470774</v>
      </c>
      <c r="G583" s="31">
        <f t="shared" si="149"/>
        <v>74721</v>
      </c>
      <c r="H583" s="31">
        <f t="shared" si="149"/>
        <v>1325684.8818100002</v>
      </c>
      <c r="I583" s="31">
        <f t="shared" si="149"/>
        <v>1371</v>
      </c>
      <c r="J583" s="31">
        <f t="shared" si="149"/>
        <v>59.665794000000005</v>
      </c>
      <c r="K583" s="31">
        <f t="shared" si="149"/>
        <v>232.47855999999999</v>
      </c>
      <c r="L583" s="31">
        <f t="shared" si="149"/>
        <v>239.71087799999998</v>
      </c>
      <c r="M583" s="31">
        <f t="shared" si="139"/>
        <v>-3.0171004588285695</v>
      </c>
      <c r="N583" s="109">
        <f>D583/D592*100</f>
        <v>2.1582282944778366</v>
      </c>
    </row>
    <row r="584" spans="1:14" ht="14.25" thickBot="1">
      <c r="A584" s="247"/>
      <c r="B584" s="199" t="s">
        <v>23</v>
      </c>
      <c r="C584" s="31">
        <f t="shared" si="149"/>
        <v>10.347655700000002</v>
      </c>
      <c r="D584" s="31">
        <f t="shared" si="149"/>
        <v>103.48472308000001</v>
      </c>
      <c r="E584" s="31">
        <f t="shared" si="149"/>
        <v>111.81651009000001</v>
      </c>
      <c r="F584" s="31">
        <f t="shared" si="147"/>
        <v>-7.4513030350292873</v>
      </c>
      <c r="G584" s="31">
        <f t="shared" si="149"/>
        <v>1547</v>
      </c>
      <c r="H584" s="31">
        <f t="shared" si="149"/>
        <v>403177.82717723999</v>
      </c>
      <c r="I584" s="31">
        <f t="shared" si="149"/>
        <v>12</v>
      </c>
      <c r="J584" s="31">
        <f t="shared" si="149"/>
        <v>1</v>
      </c>
      <c r="K584" s="31">
        <f t="shared" si="149"/>
        <v>17.716892999999999</v>
      </c>
      <c r="L584" s="31">
        <f t="shared" si="149"/>
        <v>47.11</v>
      </c>
      <c r="M584" s="31">
        <f t="shared" si="139"/>
        <v>-62.392500530672891</v>
      </c>
      <c r="N584" s="109">
        <f>D584/D592*100</f>
        <v>0.18500168763229194</v>
      </c>
    </row>
    <row r="585" spans="1:14" ht="14.25" thickBot="1">
      <c r="A585" s="247"/>
      <c r="B585" s="199" t="s">
        <v>24</v>
      </c>
      <c r="C585" s="31">
        <f t="shared" si="149"/>
        <v>485.25058200000012</v>
      </c>
      <c r="D585" s="31">
        <f t="shared" si="149"/>
        <v>3610.6479315000006</v>
      </c>
      <c r="E585" s="31">
        <f t="shared" si="149"/>
        <v>3118.1677189999996</v>
      </c>
      <c r="F585" s="31">
        <f t="shared" si="147"/>
        <v>15.793897470593404</v>
      </c>
      <c r="G585" s="31">
        <f t="shared" si="149"/>
        <v>8562</v>
      </c>
      <c r="H585" s="31">
        <f t="shared" si="149"/>
        <v>3291291.8442632621</v>
      </c>
      <c r="I585" s="31">
        <f t="shared" si="149"/>
        <v>687</v>
      </c>
      <c r="J585" s="31">
        <f t="shared" si="149"/>
        <v>405.39009899999996</v>
      </c>
      <c r="K585" s="31">
        <f t="shared" si="149"/>
        <v>1442.4135660000002</v>
      </c>
      <c r="L585" s="31">
        <f t="shared" si="149"/>
        <v>2233.0409530000002</v>
      </c>
      <c r="M585" s="31">
        <f t="shared" si="139"/>
        <v>-35.40586149742682</v>
      </c>
      <c r="N585" s="109">
        <f>D585/D592*100</f>
        <v>6.4548267695238248</v>
      </c>
    </row>
    <row r="586" spans="1:14" ht="14.25" thickBot="1">
      <c r="A586" s="247"/>
      <c r="B586" s="199" t="s">
        <v>25</v>
      </c>
      <c r="C586" s="31">
        <f t="shared" si="149"/>
        <v>13288.176064000001</v>
      </c>
      <c r="D586" s="31">
        <f t="shared" si="149"/>
        <v>19221.905427000002</v>
      </c>
      <c r="E586" s="31">
        <f t="shared" si="149"/>
        <v>15692.146923</v>
      </c>
      <c r="F586" s="31">
        <f t="shared" si="147"/>
        <v>22.493789545307084</v>
      </c>
      <c r="G586" s="31">
        <f t="shared" si="149"/>
        <v>4700</v>
      </c>
      <c r="H586" s="31">
        <f t="shared" si="149"/>
        <v>602579.29016190569</v>
      </c>
      <c r="I586" s="31">
        <f t="shared" si="149"/>
        <v>4571</v>
      </c>
      <c r="J586" s="31">
        <f t="shared" si="149"/>
        <v>806.43306600000005</v>
      </c>
      <c r="K586" s="31">
        <f t="shared" si="149"/>
        <v>4934.5058909999998</v>
      </c>
      <c r="L586" s="31">
        <f t="shared" si="149"/>
        <v>3036.4684999999999</v>
      </c>
      <c r="M586" s="31">
        <f t="shared" si="139"/>
        <v>62.508054702362294</v>
      </c>
      <c r="N586" s="109">
        <f>D586/D592*100</f>
        <v>34.363380774128757</v>
      </c>
    </row>
    <row r="587" spans="1:14" ht="14.25" thickBot="1">
      <c r="A587" s="247"/>
      <c r="B587" s="199" t="s">
        <v>26</v>
      </c>
      <c r="C587" s="31">
        <f t="shared" si="149"/>
        <v>454.75606900000014</v>
      </c>
      <c r="D587" s="31">
        <f t="shared" si="149"/>
        <v>3122.9713320000001</v>
      </c>
      <c r="E587" s="31">
        <f t="shared" si="149"/>
        <v>3180.3383709999998</v>
      </c>
      <c r="F587" s="31">
        <f t="shared" si="147"/>
        <v>-1.8038030016900914</v>
      </c>
      <c r="G587" s="31">
        <f t="shared" si="149"/>
        <v>170006</v>
      </c>
      <c r="H587" s="31">
        <f t="shared" si="149"/>
        <v>31091087.716884106</v>
      </c>
      <c r="I587" s="31">
        <f t="shared" si="149"/>
        <v>2951</v>
      </c>
      <c r="J587" s="31">
        <f t="shared" si="149"/>
        <v>439.94683100000003</v>
      </c>
      <c r="K587" s="31">
        <f t="shared" si="149"/>
        <v>1364.6894499999999</v>
      </c>
      <c r="L587" s="31">
        <f t="shared" si="149"/>
        <v>1027.4786899999999</v>
      </c>
      <c r="M587" s="31">
        <f t="shared" si="139"/>
        <v>32.819246110106668</v>
      </c>
      <c r="N587" s="109">
        <f>D587/D592*100</f>
        <v>5.5829976604433371</v>
      </c>
    </row>
    <row r="588" spans="1:14" ht="14.25" thickBot="1">
      <c r="A588" s="247"/>
      <c r="B588" s="199" t="s">
        <v>27</v>
      </c>
      <c r="C588" s="31">
        <f t="shared" si="149"/>
        <v>80.776092000000034</v>
      </c>
      <c r="D588" s="31">
        <f t="shared" si="149"/>
        <v>377.03216399999997</v>
      </c>
      <c r="E588" s="31">
        <f t="shared" si="149"/>
        <v>255.49521800000002</v>
      </c>
      <c r="F588" s="31">
        <f t="shared" si="147"/>
        <v>47.569166637005289</v>
      </c>
      <c r="G588" s="31">
        <f t="shared" si="149"/>
        <v>176</v>
      </c>
      <c r="H588" s="31">
        <f t="shared" si="149"/>
        <v>123017.44428700529</v>
      </c>
      <c r="I588" s="31">
        <f t="shared" si="149"/>
        <v>1</v>
      </c>
      <c r="J588" s="31">
        <f t="shared" si="149"/>
        <v>0.15</v>
      </c>
      <c r="K588" s="31">
        <f t="shared" si="149"/>
        <v>0.15</v>
      </c>
      <c r="L588" s="31">
        <f t="shared" si="149"/>
        <v>77.7</v>
      </c>
      <c r="M588" s="31">
        <f t="shared" si="139"/>
        <v>-99.806949806949802</v>
      </c>
      <c r="N588" s="109">
        <f>D588/D592*100</f>
        <v>0.6740278618490656</v>
      </c>
    </row>
    <row r="589" spans="1:14" ht="14.25" thickBot="1">
      <c r="A589" s="247"/>
      <c r="B589" s="14" t="s">
        <v>28</v>
      </c>
      <c r="C589" s="31">
        <f t="shared" si="149"/>
        <v>45.671250999999998</v>
      </c>
      <c r="D589" s="31">
        <f t="shared" si="149"/>
        <v>166.06192799999999</v>
      </c>
      <c r="E589" s="31">
        <f t="shared" si="149"/>
        <v>112.8</v>
      </c>
      <c r="F589" s="31">
        <f t="shared" si="147"/>
        <v>47.218021276595742</v>
      </c>
      <c r="G589" s="31">
        <f t="shared" si="149"/>
        <v>50</v>
      </c>
      <c r="H589" s="31">
        <f t="shared" si="149"/>
        <v>35507.379999999997</v>
      </c>
      <c r="I589" s="31">
        <f t="shared" si="149"/>
        <v>0</v>
      </c>
      <c r="J589" s="31">
        <f t="shared" si="149"/>
        <v>0</v>
      </c>
      <c r="K589" s="31">
        <f t="shared" si="149"/>
        <v>0</v>
      </c>
      <c r="L589" s="31">
        <f t="shared" si="149"/>
        <v>0</v>
      </c>
      <c r="M589" s="31" t="e">
        <f t="shared" si="139"/>
        <v>#DIV/0!</v>
      </c>
      <c r="N589" s="109">
        <f>D589/D592*100</f>
        <v>0.29687219540339665</v>
      </c>
    </row>
    <row r="590" spans="1:14" ht="14.25" thickBot="1">
      <c r="A590" s="247"/>
      <c r="B590" s="14" t="s">
        <v>29</v>
      </c>
      <c r="C590" s="31">
        <f t="shared" si="149"/>
        <v>7.4341510000000017</v>
      </c>
      <c r="D590" s="31">
        <f t="shared" si="149"/>
        <v>147.77402699999999</v>
      </c>
      <c r="E590" s="31">
        <f t="shared" si="149"/>
        <v>16.185922999999999</v>
      </c>
      <c r="F590" s="31">
        <f t="shared" si="147"/>
        <v>812.97868524396165</v>
      </c>
      <c r="G590" s="31">
        <f t="shared" si="149"/>
        <v>50</v>
      </c>
      <c r="H590" s="31">
        <f t="shared" si="149"/>
        <v>57722.407911540999</v>
      </c>
      <c r="I590" s="31">
        <f t="shared" si="149"/>
        <v>1</v>
      </c>
      <c r="J590" s="31">
        <f t="shared" si="149"/>
        <v>0.15</v>
      </c>
      <c r="K590" s="31">
        <f t="shared" si="149"/>
        <v>0.15</v>
      </c>
      <c r="L590" s="31">
        <f t="shared" si="149"/>
        <v>2.7</v>
      </c>
      <c r="M590" s="31">
        <f t="shared" si="139"/>
        <v>-94.444444444444457</v>
      </c>
      <c r="N590" s="109">
        <f>D590/D592*100</f>
        <v>0.26417855282934455</v>
      </c>
    </row>
    <row r="591" spans="1:14" ht="14.25" thickBot="1">
      <c r="A591" s="247"/>
      <c r="B591" s="14" t="s">
        <v>30</v>
      </c>
      <c r="C591" s="31">
        <f t="shared" si="149"/>
        <v>27.680633</v>
      </c>
      <c r="D591" s="31">
        <f t="shared" si="149"/>
        <v>63.136789</v>
      </c>
      <c r="E591" s="31">
        <f t="shared" si="149"/>
        <v>125.20839100000001</v>
      </c>
      <c r="F591" s="31">
        <f t="shared" si="147"/>
        <v>-49.574634339003687</v>
      </c>
      <c r="G591" s="31">
        <f t="shared" si="149"/>
        <v>92</v>
      </c>
      <c r="H591" s="31">
        <f t="shared" si="149"/>
        <v>30048.896867615196</v>
      </c>
      <c r="I591" s="31">
        <f t="shared" si="149"/>
        <v>0</v>
      </c>
      <c r="J591" s="31">
        <f t="shared" si="149"/>
        <v>0</v>
      </c>
      <c r="K591" s="31">
        <f t="shared" si="149"/>
        <v>0</v>
      </c>
      <c r="L591" s="31">
        <f t="shared" si="149"/>
        <v>75</v>
      </c>
      <c r="M591" s="31">
        <f t="shared" si="139"/>
        <v>-100</v>
      </c>
      <c r="N591" s="109">
        <f>D591/D592*100</f>
        <v>0.11287088730627663</v>
      </c>
    </row>
    <row r="592" spans="1:14" ht="14.25" thickBot="1">
      <c r="A592" s="267"/>
      <c r="B592" s="35" t="s">
        <v>50</v>
      </c>
      <c r="C592" s="36">
        <f t="shared" ref="C592:L592" si="150">C580+C582+C583+C584+C585+C586+C587+C588</f>
        <v>19914.405144699998</v>
      </c>
      <c r="D592" s="36">
        <f t="shared" si="150"/>
        <v>55937.177873580011</v>
      </c>
      <c r="E592" s="36">
        <f t="shared" si="150"/>
        <v>48184.916943089993</v>
      </c>
      <c r="F592" s="36">
        <f t="shared" si="147"/>
        <v>16.088563439148437</v>
      </c>
      <c r="G592" s="36">
        <f t="shared" si="150"/>
        <v>452242</v>
      </c>
      <c r="H592" s="36">
        <f t="shared" si="150"/>
        <v>61560913.029729128</v>
      </c>
      <c r="I592" s="36">
        <f t="shared" si="150"/>
        <v>29927</v>
      </c>
      <c r="J592" s="36">
        <f t="shared" si="150"/>
        <v>4117.4341449999993</v>
      </c>
      <c r="K592" s="36">
        <f t="shared" si="150"/>
        <v>23911.008227000006</v>
      </c>
      <c r="L592" s="36">
        <f t="shared" si="150"/>
        <v>17780.989633000001</v>
      </c>
      <c r="M592" s="36">
        <f t="shared" si="139"/>
        <v>34.475126078602578</v>
      </c>
      <c r="N592" s="115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D23" sqref="D23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121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74" t="s">
        <v>124</v>
      </c>
      <c r="E2" s="274"/>
      <c r="F2" s="274"/>
      <c r="G2" s="274"/>
      <c r="H2" s="274"/>
      <c r="I2" s="274"/>
      <c r="J2" s="2" t="s">
        <v>71</v>
      </c>
    </row>
    <row r="3" spans="1:11">
      <c r="A3" s="275" t="s">
        <v>72</v>
      </c>
      <c r="B3" s="275" t="s">
        <v>73</v>
      </c>
      <c r="C3" s="275"/>
      <c r="D3" s="275" t="s">
        <v>74</v>
      </c>
      <c r="E3" s="275"/>
      <c r="F3" s="275" t="s">
        <v>68</v>
      </c>
      <c r="G3" s="275"/>
      <c r="H3" s="275" t="s">
        <v>69</v>
      </c>
      <c r="I3" s="275"/>
      <c r="J3" s="275" t="s">
        <v>70</v>
      </c>
      <c r="K3" s="275"/>
    </row>
    <row r="4" spans="1:11">
      <c r="A4" s="275"/>
      <c r="B4" s="177" t="s">
        <v>9</v>
      </c>
      <c r="C4" s="177" t="s">
        <v>50</v>
      </c>
      <c r="D4" s="177" t="s">
        <v>9</v>
      </c>
      <c r="E4" s="177" t="s">
        <v>75</v>
      </c>
      <c r="F4" s="177" t="s">
        <v>9</v>
      </c>
      <c r="G4" s="177" t="s">
        <v>75</v>
      </c>
      <c r="H4" s="177" t="s">
        <v>9</v>
      </c>
      <c r="I4" s="177" t="s">
        <v>75</v>
      </c>
      <c r="J4" s="177" t="s">
        <v>9</v>
      </c>
      <c r="K4" s="177" t="s">
        <v>75</v>
      </c>
    </row>
    <row r="5" spans="1:11">
      <c r="A5" s="177" t="s">
        <v>57</v>
      </c>
      <c r="B5" s="119">
        <v>2625</v>
      </c>
      <c r="C5" s="119">
        <v>14434</v>
      </c>
      <c r="D5" s="119">
        <v>1115</v>
      </c>
      <c r="E5" s="119">
        <v>4018</v>
      </c>
      <c r="F5" s="119">
        <v>405</v>
      </c>
      <c r="G5" s="119">
        <v>6462</v>
      </c>
      <c r="H5" s="119">
        <v>749</v>
      </c>
      <c r="I5" s="119">
        <v>2308</v>
      </c>
      <c r="J5" s="119">
        <v>356</v>
      </c>
      <c r="K5" s="119">
        <v>1646</v>
      </c>
    </row>
    <row r="6" spans="1:11">
      <c r="A6" s="177" t="s">
        <v>76</v>
      </c>
      <c r="B6" s="3">
        <v>30</v>
      </c>
      <c r="C6" s="3">
        <v>171</v>
      </c>
      <c r="D6" s="3">
        <v>18</v>
      </c>
      <c r="E6" s="3">
        <v>120</v>
      </c>
      <c r="F6" s="4">
        <v>0</v>
      </c>
      <c r="G6" s="4">
        <v>0</v>
      </c>
      <c r="H6" s="4">
        <v>12</v>
      </c>
      <c r="I6" s="4">
        <v>51</v>
      </c>
      <c r="J6" s="4">
        <v>0</v>
      </c>
      <c r="K6" s="4">
        <v>0</v>
      </c>
    </row>
    <row r="7" spans="1:11">
      <c r="A7" s="177" t="s">
        <v>59</v>
      </c>
      <c r="B7" s="3">
        <v>3</v>
      </c>
      <c r="C7" s="3">
        <v>9</v>
      </c>
      <c r="D7" s="3">
        <v>3</v>
      </c>
      <c r="E7" s="3">
        <v>9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77" t="s">
        <v>77</v>
      </c>
      <c r="B8" s="3">
        <v>8</v>
      </c>
      <c r="C8" s="3">
        <v>92</v>
      </c>
      <c r="D8" s="3">
        <v>1</v>
      </c>
      <c r="E8" s="3">
        <v>28</v>
      </c>
      <c r="F8" s="3">
        <v>6</v>
      </c>
      <c r="G8" s="3">
        <v>36</v>
      </c>
      <c r="H8" s="3">
        <v>1</v>
      </c>
      <c r="I8" s="3">
        <v>26</v>
      </c>
      <c r="J8" s="3">
        <v>0</v>
      </c>
      <c r="K8" s="3">
        <v>2</v>
      </c>
    </row>
    <row r="9" spans="1:11">
      <c r="A9" s="177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6" t="s">
        <v>79</v>
      </c>
      <c r="K9" s="276"/>
    </row>
    <row r="10" spans="1:11">
      <c r="A10" s="177" t="s">
        <v>61</v>
      </c>
      <c r="B10" s="3">
        <v>0</v>
      </c>
      <c r="C10" s="3">
        <v>1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7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6" t="s">
        <v>79</v>
      </c>
      <c r="K11" s="276"/>
    </row>
    <row r="12" spans="1:11">
      <c r="A12" s="177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6" t="s">
        <v>79</v>
      </c>
      <c r="K12" s="276"/>
    </row>
    <row r="13" spans="1:11">
      <c r="A13" s="177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6" t="s">
        <v>79</v>
      </c>
      <c r="I13" s="276"/>
      <c r="J13" s="276" t="s">
        <v>79</v>
      </c>
      <c r="K13" s="276"/>
    </row>
    <row r="14" spans="1:11">
      <c r="A14" s="177" t="s">
        <v>81</v>
      </c>
      <c r="B14" s="3">
        <v>0</v>
      </c>
      <c r="C14" s="3">
        <v>0</v>
      </c>
      <c r="D14" s="3">
        <v>0</v>
      </c>
      <c r="E14" s="3">
        <v>0</v>
      </c>
      <c r="F14" s="276" t="s">
        <v>79</v>
      </c>
      <c r="G14" s="276"/>
      <c r="H14" s="276" t="s">
        <v>79</v>
      </c>
      <c r="I14" s="276"/>
      <c r="J14" s="276" t="s">
        <v>79</v>
      </c>
      <c r="K14" s="276"/>
    </row>
    <row r="15" spans="1:11">
      <c r="A15" s="177" t="s">
        <v>63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</row>
    <row r="16" spans="1:11">
      <c r="A16" s="177" t="s">
        <v>64</v>
      </c>
      <c r="B16" s="118">
        <v>23</v>
      </c>
      <c r="C16" s="118">
        <v>196</v>
      </c>
      <c r="D16" s="118">
        <v>3</v>
      </c>
      <c r="E16" s="118">
        <v>42</v>
      </c>
      <c r="F16" s="118">
        <v>3</v>
      </c>
      <c r="G16" s="118">
        <v>50</v>
      </c>
      <c r="H16" s="118">
        <v>17</v>
      </c>
      <c r="I16" s="118">
        <v>104</v>
      </c>
      <c r="J16" s="182">
        <v>0</v>
      </c>
      <c r="K16" s="182">
        <v>0</v>
      </c>
    </row>
    <row r="17" spans="1:11">
      <c r="A17" s="177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7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7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6" t="s">
        <v>79</v>
      </c>
      <c r="I19" s="276"/>
      <c r="J19" s="276" t="s">
        <v>79</v>
      </c>
      <c r="K19" s="276"/>
    </row>
    <row r="20" spans="1:11">
      <c r="A20" s="177" t="s">
        <v>84</v>
      </c>
      <c r="B20" s="3">
        <v>0</v>
      </c>
      <c r="C20" s="3">
        <v>0</v>
      </c>
      <c r="D20" s="3">
        <v>0</v>
      </c>
      <c r="E20" s="3">
        <v>0</v>
      </c>
      <c r="F20" s="276" t="s">
        <v>79</v>
      </c>
      <c r="G20" s="276"/>
      <c r="H20" s="276" t="s">
        <v>79</v>
      </c>
      <c r="I20" s="276"/>
      <c r="J20" s="276" t="s">
        <v>79</v>
      </c>
      <c r="K20" s="276"/>
    </row>
    <row r="21" spans="1:11">
      <c r="A21" s="177" t="s">
        <v>85</v>
      </c>
      <c r="B21" s="3">
        <v>0</v>
      </c>
      <c r="C21" s="3">
        <v>0</v>
      </c>
      <c r="D21" s="3">
        <v>0</v>
      </c>
      <c r="E21" s="3">
        <v>0</v>
      </c>
      <c r="F21" s="276" t="s">
        <v>79</v>
      </c>
      <c r="G21" s="276"/>
      <c r="H21" s="276" t="s">
        <v>79</v>
      </c>
      <c r="I21" s="276"/>
      <c r="J21" s="276" t="s">
        <v>79</v>
      </c>
      <c r="K21" s="276"/>
    </row>
    <row r="22" spans="1:11">
      <c r="A22" s="177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6" t="s">
        <v>79</v>
      </c>
      <c r="I22" s="276"/>
      <c r="J22" s="276" t="s">
        <v>79</v>
      </c>
      <c r="K22" s="276"/>
    </row>
    <row r="23" spans="1:11">
      <c r="A23" s="177" t="s">
        <v>87</v>
      </c>
      <c r="B23" s="3">
        <v>0</v>
      </c>
      <c r="C23" s="3">
        <v>0</v>
      </c>
      <c r="D23" s="3">
        <v>0</v>
      </c>
      <c r="E23" s="3">
        <v>0</v>
      </c>
      <c r="F23" s="276" t="s">
        <v>79</v>
      </c>
      <c r="G23" s="276"/>
      <c r="H23" s="276" t="s">
        <v>79</v>
      </c>
      <c r="I23" s="276"/>
      <c r="J23" s="276" t="s">
        <v>79</v>
      </c>
      <c r="K23" s="276"/>
    </row>
    <row r="24" spans="1:11">
      <c r="A24" s="177" t="s">
        <v>88</v>
      </c>
      <c r="B24" s="3">
        <v>0</v>
      </c>
      <c r="C24" s="3">
        <v>0</v>
      </c>
      <c r="D24" s="3">
        <v>0</v>
      </c>
      <c r="E24" s="3">
        <v>0</v>
      </c>
      <c r="F24" s="276" t="s">
        <v>79</v>
      </c>
      <c r="G24" s="276"/>
      <c r="H24" s="276" t="s">
        <v>79</v>
      </c>
      <c r="I24" s="276"/>
      <c r="J24" s="276" t="s">
        <v>79</v>
      </c>
      <c r="K24" s="276"/>
    </row>
    <row r="25" spans="1:11">
      <c r="A25" s="177" t="s">
        <v>50</v>
      </c>
      <c r="B25" s="3">
        <f>B5+B6+B7+B8+B9+B10+B11+B12+B13+B15+B14+B16+B17+B18+B19+B20+B21+B22+B23+B24</f>
        <v>2689</v>
      </c>
      <c r="C25" s="3">
        <f t="shared" ref="C25:E25" si="0">C5+C6+C7+C8+C9+C10+C11+C12+C13+C15+C14+C16+C17+C18+C19+C20+C21+C22+C23+C24</f>
        <v>14909</v>
      </c>
      <c r="D25" s="3">
        <f t="shared" si="0"/>
        <v>1140</v>
      </c>
      <c r="E25" s="3">
        <f t="shared" si="0"/>
        <v>4218</v>
      </c>
      <c r="F25" s="3">
        <f>F5+F6+F7+F8+F9+F10+F11+F12+F13</f>
        <v>411</v>
      </c>
      <c r="G25" s="3">
        <f>G5+G6+G7+G8+G9+G10+G11+G12+G13</f>
        <v>6498</v>
      </c>
      <c r="H25" s="3">
        <f>H10+H9+H8+H7+H6+H5+H11+H16</f>
        <v>779</v>
      </c>
      <c r="I25" s="3">
        <f>I10+I9+I8+I7+I6+I5+I11+I16</f>
        <v>2489</v>
      </c>
      <c r="J25" s="3">
        <f>J8+J7+J6+J5</f>
        <v>356</v>
      </c>
      <c r="K25" s="3">
        <f>K8+K7+K6+K5</f>
        <v>1648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19" sqref="I19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77" t="s">
        <v>123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20.25">
      <c r="A2" s="141"/>
      <c r="B2" s="141"/>
      <c r="C2" s="141"/>
      <c r="D2" s="142"/>
      <c r="E2" s="143"/>
      <c r="F2" s="143"/>
      <c r="G2" s="143"/>
      <c r="H2" s="144"/>
      <c r="I2" s="145" t="s">
        <v>92</v>
      </c>
      <c r="J2" s="144"/>
      <c r="K2" s="146"/>
    </row>
    <row r="3" spans="1:11" ht="20.25">
      <c r="A3" s="279" t="s">
        <v>72</v>
      </c>
      <c r="B3" s="279" t="s">
        <v>73</v>
      </c>
      <c r="C3" s="279"/>
      <c r="D3" s="279" t="s">
        <v>74</v>
      </c>
      <c r="E3" s="279"/>
      <c r="F3" s="279" t="s">
        <v>68</v>
      </c>
      <c r="G3" s="279"/>
      <c r="H3" s="279" t="s">
        <v>69</v>
      </c>
      <c r="I3" s="279"/>
      <c r="J3" s="279" t="s">
        <v>70</v>
      </c>
      <c r="K3" s="279"/>
    </row>
    <row r="4" spans="1:11" ht="20.25">
      <c r="A4" s="279"/>
      <c r="B4" s="178" t="s">
        <v>9</v>
      </c>
      <c r="C4" s="178" t="s">
        <v>93</v>
      </c>
      <c r="D4" s="178" t="s">
        <v>9</v>
      </c>
      <c r="E4" s="178" t="s">
        <v>93</v>
      </c>
      <c r="F4" s="178" t="s">
        <v>9</v>
      </c>
      <c r="G4" s="178" t="s">
        <v>93</v>
      </c>
      <c r="H4" s="178" t="s">
        <v>9</v>
      </c>
      <c r="I4" s="178" t="s">
        <v>93</v>
      </c>
      <c r="J4" s="178" t="s">
        <v>9</v>
      </c>
      <c r="K4" s="178" t="s">
        <v>93</v>
      </c>
    </row>
    <row r="5" spans="1:11" ht="20.25">
      <c r="A5" s="178" t="s">
        <v>57</v>
      </c>
      <c r="B5" s="147">
        <f>D5+F5+H5+J5</f>
        <v>263.83</v>
      </c>
      <c r="C5" s="147">
        <f>E5+G5+I5+K5</f>
        <v>1205.8900000000001</v>
      </c>
      <c r="D5" s="147">
        <v>156.11999999999995</v>
      </c>
      <c r="E5" s="147">
        <v>796.38000000000011</v>
      </c>
      <c r="F5" s="147">
        <v>51.02</v>
      </c>
      <c r="G5" s="147">
        <v>211.85</v>
      </c>
      <c r="H5" s="147">
        <v>9.5500000000000007</v>
      </c>
      <c r="I5" s="147">
        <v>93.17</v>
      </c>
      <c r="J5" s="147">
        <v>47.14</v>
      </c>
      <c r="K5" s="147">
        <v>104.49</v>
      </c>
    </row>
    <row r="6" spans="1:11" ht="20.25">
      <c r="A6" s="178" t="s">
        <v>76</v>
      </c>
      <c r="B6" s="147">
        <f t="shared" ref="B6:C24" si="0">D6+F6+H6+J6</f>
        <v>62.5</v>
      </c>
      <c r="C6" s="147">
        <f t="shared" si="0"/>
        <v>285.43</v>
      </c>
      <c r="D6" s="148">
        <v>56.49</v>
      </c>
      <c r="E6" s="148">
        <v>246.38</v>
      </c>
      <c r="F6" s="149">
        <v>4.18</v>
      </c>
      <c r="G6" s="149">
        <v>22.8</v>
      </c>
      <c r="H6" s="149">
        <v>1.48</v>
      </c>
      <c r="I6" s="149">
        <v>11.25</v>
      </c>
      <c r="J6" s="149">
        <v>0.35</v>
      </c>
      <c r="K6" s="149">
        <v>5</v>
      </c>
    </row>
    <row r="7" spans="1:11" ht="20.25">
      <c r="A7" s="178" t="s">
        <v>59</v>
      </c>
      <c r="B7" s="147">
        <f t="shared" si="0"/>
        <v>196.934437735849</v>
      </c>
      <c r="C7" s="147">
        <f t="shared" si="0"/>
        <v>937.97705566037689</v>
      </c>
      <c r="D7" s="148">
        <v>155.47817452830185</v>
      </c>
      <c r="E7" s="148">
        <v>736.17510471698063</v>
      </c>
      <c r="F7" s="148">
        <v>22.435371698113212</v>
      </c>
      <c r="G7" s="148">
        <v>135.47290660377357</v>
      </c>
      <c r="H7" s="148">
        <v>15.098629245283021</v>
      </c>
      <c r="I7" s="148">
        <v>43.336814150943404</v>
      </c>
      <c r="J7" s="148">
        <v>3.9222622641509428</v>
      </c>
      <c r="K7" s="148">
        <v>22.992230188679237</v>
      </c>
    </row>
    <row r="8" spans="1:11" ht="20.25">
      <c r="A8" s="178" t="s">
        <v>77</v>
      </c>
      <c r="B8" s="147">
        <f t="shared" si="0"/>
        <v>24.849782000000001</v>
      </c>
      <c r="C8" s="147">
        <f t="shared" si="0"/>
        <v>90.582675999999992</v>
      </c>
      <c r="D8" s="148">
        <v>20.899280000000001</v>
      </c>
      <c r="E8" s="148">
        <v>74.044762000000006</v>
      </c>
      <c r="F8" s="148">
        <v>3.9505020000000002</v>
      </c>
      <c r="G8" s="148">
        <v>15.657450000000001</v>
      </c>
      <c r="H8" s="148">
        <v>0</v>
      </c>
      <c r="I8" s="148">
        <v>0.53301399999999999</v>
      </c>
      <c r="J8" s="148">
        <v>0</v>
      </c>
      <c r="K8" s="148">
        <v>0.34744999999999998</v>
      </c>
    </row>
    <row r="9" spans="1:11" ht="20.25">
      <c r="A9" s="178" t="s">
        <v>78</v>
      </c>
      <c r="B9" s="147">
        <f t="shared" si="0"/>
        <v>2.46</v>
      </c>
      <c r="C9" s="147">
        <f t="shared" si="0"/>
        <v>8.11</v>
      </c>
      <c r="D9" s="153">
        <v>0.98</v>
      </c>
      <c r="E9" s="153">
        <v>3.71</v>
      </c>
      <c r="F9" s="153">
        <v>0.43</v>
      </c>
      <c r="G9" s="153">
        <v>0.84</v>
      </c>
      <c r="H9" s="153">
        <v>1.05</v>
      </c>
      <c r="I9" s="153">
        <v>3.56</v>
      </c>
      <c r="J9" s="153">
        <v>0</v>
      </c>
      <c r="K9" s="153">
        <v>0</v>
      </c>
    </row>
    <row r="10" spans="1:11" ht="20.25">
      <c r="A10" s="178" t="s">
        <v>61</v>
      </c>
      <c r="B10" s="147">
        <f t="shared" si="0"/>
        <v>0.42</v>
      </c>
      <c r="C10" s="147">
        <f t="shared" si="0"/>
        <v>4.28</v>
      </c>
      <c r="D10" s="152">
        <v>0</v>
      </c>
      <c r="E10" s="152">
        <v>1.17</v>
      </c>
      <c r="F10" s="152">
        <v>0</v>
      </c>
      <c r="G10" s="152">
        <v>2.08</v>
      </c>
      <c r="H10" s="152">
        <v>0.42</v>
      </c>
      <c r="I10" s="152">
        <v>1.03</v>
      </c>
      <c r="J10" s="152">
        <v>0</v>
      </c>
      <c r="K10" s="152">
        <v>0</v>
      </c>
    </row>
    <row r="11" spans="1:11" ht="20.25">
      <c r="A11" s="178" t="s">
        <v>62</v>
      </c>
      <c r="B11" s="147">
        <f t="shared" si="0"/>
        <v>1.7799999999999998</v>
      </c>
      <c r="C11" s="147">
        <f t="shared" si="0"/>
        <v>8.75</v>
      </c>
      <c r="D11" s="148">
        <v>1.39</v>
      </c>
      <c r="E11" s="148">
        <v>7.17</v>
      </c>
      <c r="F11" s="148">
        <v>0.39</v>
      </c>
      <c r="G11" s="148">
        <v>1.58</v>
      </c>
      <c r="H11" s="148">
        <v>0</v>
      </c>
      <c r="I11" s="148">
        <v>0</v>
      </c>
      <c r="J11" s="150">
        <v>0</v>
      </c>
      <c r="K11" s="150">
        <v>0</v>
      </c>
    </row>
    <row r="12" spans="1:11" ht="20.25">
      <c r="A12" s="178" t="s">
        <v>94</v>
      </c>
      <c r="B12" s="147">
        <f t="shared" si="0"/>
        <v>0</v>
      </c>
      <c r="C12" s="147">
        <f t="shared" si="0"/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50">
        <v>0</v>
      </c>
      <c r="K12" s="150">
        <v>0</v>
      </c>
    </row>
    <row r="13" spans="1:11" ht="20.25">
      <c r="A13" s="178" t="s">
        <v>80</v>
      </c>
      <c r="B13" s="147">
        <f t="shared" si="0"/>
        <v>19.23</v>
      </c>
      <c r="C13" s="147">
        <f t="shared" si="0"/>
        <v>79.52000000000001</v>
      </c>
      <c r="D13" s="152">
        <v>15.07</v>
      </c>
      <c r="E13" s="152">
        <v>47.76</v>
      </c>
      <c r="F13" s="152">
        <v>4.16</v>
      </c>
      <c r="G13" s="152">
        <v>19.91</v>
      </c>
      <c r="H13" s="154">
        <v>0</v>
      </c>
      <c r="I13" s="154">
        <v>11.850000000000001</v>
      </c>
      <c r="J13" s="154">
        <v>0</v>
      </c>
      <c r="K13" s="154">
        <v>0</v>
      </c>
    </row>
    <row r="14" spans="1:11" ht="20.25">
      <c r="A14" s="178" t="s">
        <v>81</v>
      </c>
      <c r="B14" s="147">
        <f t="shared" si="0"/>
        <v>0</v>
      </c>
      <c r="C14" s="147">
        <f t="shared" si="0"/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50">
        <v>0</v>
      </c>
      <c r="K14" s="150">
        <v>0</v>
      </c>
    </row>
    <row r="15" spans="1:11" ht="20.25">
      <c r="A15" s="178" t="s">
        <v>63</v>
      </c>
      <c r="B15" s="147">
        <f t="shared" si="0"/>
        <v>27.659999999999997</v>
      </c>
      <c r="C15" s="147">
        <f t="shared" si="0"/>
        <v>81.87</v>
      </c>
      <c r="D15" s="148">
        <v>3.04</v>
      </c>
      <c r="E15" s="148">
        <v>33.299999999999997</v>
      </c>
      <c r="F15" s="148">
        <v>2.2000000000000002</v>
      </c>
      <c r="G15" s="148">
        <v>17.96</v>
      </c>
      <c r="H15" s="148">
        <v>0.84</v>
      </c>
      <c r="I15" s="148">
        <v>5.94</v>
      </c>
      <c r="J15" s="148">
        <v>21.58</v>
      </c>
      <c r="K15" s="148">
        <v>24.67</v>
      </c>
    </row>
    <row r="16" spans="1:11" ht="20.25">
      <c r="A16" s="178" t="s">
        <v>64</v>
      </c>
      <c r="B16" s="147">
        <f t="shared" si="0"/>
        <v>0.43</v>
      </c>
      <c r="C16" s="147">
        <f t="shared" si="0"/>
        <v>1.26</v>
      </c>
      <c r="D16" s="147">
        <v>0</v>
      </c>
      <c r="E16" s="147">
        <v>0.83</v>
      </c>
      <c r="F16" s="147">
        <v>0</v>
      </c>
      <c r="G16" s="147">
        <v>0</v>
      </c>
      <c r="H16" s="147">
        <v>0.43</v>
      </c>
      <c r="I16" s="147">
        <v>0.43</v>
      </c>
      <c r="J16" s="148">
        <v>0</v>
      </c>
      <c r="K16" s="148">
        <v>0</v>
      </c>
    </row>
    <row r="17" spans="1:11" ht="20.25">
      <c r="A17" s="178" t="s">
        <v>65</v>
      </c>
      <c r="B17" s="147">
        <f t="shared" si="0"/>
        <v>0.51999999999999957</v>
      </c>
      <c r="C17" s="147">
        <f t="shared" si="0"/>
        <v>9.23</v>
      </c>
      <c r="D17" s="148">
        <v>0</v>
      </c>
      <c r="E17" s="148">
        <v>0.43000000000000077</v>
      </c>
      <c r="F17" s="148">
        <v>0</v>
      </c>
      <c r="G17" s="148">
        <v>1.67</v>
      </c>
      <c r="H17" s="148">
        <v>0.51999999999999957</v>
      </c>
      <c r="I17" s="148">
        <v>6.68</v>
      </c>
      <c r="J17" s="148">
        <v>0</v>
      </c>
      <c r="K17" s="148">
        <v>0.45</v>
      </c>
    </row>
    <row r="18" spans="1:11" ht="20.25">
      <c r="A18" s="178" t="s">
        <v>82</v>
      </c>
      <c r="B18" s="147">
        <f t="shared" si="0"/>
        <v>0</v>
      </c>
      <c r="C18" s="147">
        <f t="shared" si="0"/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</row>
    <row r="19" spans="1:11" ht="20.25">
      <c r="A19" s="178" t="s">
        <v>83</v>
      </c>
      <c r="B19" s="147">
        <f t="shared" si="0"/>
        <v>0</v>
      </c>
      <c r="C19" s="147">
        <f t="shared" si="0"/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</row>
    <row r="20" spans="1:11" ht="20.25">
      <c r="A20" s="178" t="s">
        <v>84</v>
      </c>
      <c r="B20" s="147">
        <f t="shared" si="0"/>
        <v>0</v>
      </c>
      <c r="C20" s="147">
        <f t="shared" si="0"/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</row>
    <row r="21" spans="1:11" ht="20.25">
      <c r="A21" s="178" t="s">
        <v>85</v>
      </c>
      <c r="B21" s="147">
        <f t="shared" si="0"/>
        <v>0</v>
      </c>
      <c r="C21" s="147">
        <f t="shared" si="0"/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</row>
    <row r="22" spans="1:11" ht="20.25">
      <c r="A22" s="178" t="s">
        <v>86</v>
      </c>
      <c r="B22" s="147">
        <f t="shared" si="0"/>
        <v>0</v>
      </c>
      <c r="C22" s="147">
        <f t="shared" si="0"/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</row>
    <row r="23" spans="1:11" ht="20.25">
      <c r="A23" s="178" t="s">
        <v>87</v>
      </c>
      <c r="B23" s="147">
        <f t="shared" si="0"/>
        <v>0</v>
      </c>
      <c r="C23" s="147">
        <f t="shared" si="0"/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</row>
    <row r="24" spans="1:11" ht="20.25">
      <c r="A24" s="178" t="s">
        <v>88</v>
      </c>
      <c r="B24" s="147">
        <f t="shared" si="0"/>
        <v>0</v>
      </c>
      <c r="C24" s="147">
        <f t="shared" si="0"/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</row>
    <row r="25" spans="1:11" ht="20.25">
      <c r="A25" s="178" t="s">
        <v>100</v>
      </c>
      <c r="B25" s="147">
        <f t="shared" ref="B25:C25" si="1">D25+F25+H25+J25</f>
        <v>0</v>
      </c>
      <c r="C25" s="147">
        <f t="shared" si="1"/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</row>
    <row r="26" spans="1:11" ht="20.25">
      <c r="A26" s="178" t="s">
        <v>50</v>
      </c>
      <c r="B26" s="147">
        <f>SUM(B5:B25)</f>
        <v>600.61421973584891</v>
      </c>
      <c r="C26" s="147">
        <f>SUM(C5:C25)</f>
        <v>2712.8997316603773</v>
      </c>
      <c r="D26" s="147">
        <f t="shared" ref="D26:K26" si="2">SUM(D5:D24)</f>
        <v>409.4674545283018</v>
      </c>
      <c r="E26" s="147">
        <f t="shared" si="2"/>
        <v>1947.3498667169808</v>
      </c>
      <c r="F26" s="147">
        <f t="shared" si="2"/>
        <v>88.765873698113225</v>
      </c>
      <c r="G26" s="147">
        <f t="shared" si="2"/>
        <v>429.82035660377352</v>
      </c>
      <c r="H26" s="147">
        <f t="shared" si="2"/>
        <v>29.388629245283024</v>
      </c>
      <c r="I26" s="147">
        <f t="shared" si="2"/>
        <v>177.77982815094342</v>
      </c>
      <c r="J26" s="147">
        <f t="shared" si="2"/>
        <v>72.992262264150952</v>
      </c>
      <c r="K26" s="147">
        <f t="shared" si="2"/>
        <v>157.94968018867922</v>
      </c>
    </row>
    <row r="28" spans="1:11">
      <c r="A28" s="151" t="s">
        <v>89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D1" workbookViewId="0">
      <selection activeCell="H13" sqref="H13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5" customWidth="1"/>
    <col min="8" max="8" width="19.875" customWidth="1"/>
    <col min="9" max="9" width="15.75" customWidth="1"/>
  </cols>
  <sheetData>
    <row r="1" spans="1:9" ht="29.25">
      <c r="A1" s="280" t="s">
        <v>122</v>
      </c>
      <c r="B1" s="280"/>
      <c r="C1" s="280"/>
      <c r="D1" s="280"/>
      <c r="E1" s="280"/>
      <c r="F1" s="281"/>
      <c r="G1" s="281"/>
      <c r="H1" s="282"/>
      <c r="I1" s="282"/>
    </row>
    <row r="2" spans="1:9" ht="20.25">
      <c r="A2" s="183"/>
      <c r="B2" s="184"/>
      <c r="C2" s="184"/>
      <c r="D2" s="184"/>
      <c r="E2" s="184"/>
      <c r="F2" s="183"/>
      <c r="G2" s="185"/>
    </row>
    <row r="3" spans="1:9" ht="20.25">
      <c r="A3" s="283" t="s">
        <v>101</v>
      </c>
      <c r="B3" s="284" t="s">
        <v>102</v>
      </c>
      <c r="C3" s="283"/>
      <c r="D3" s="285" t="s">
        <v>103</v>
      </c>
      <c r="E3" s="285"/>
      <c r="F3" s="286" t="s">
        <v>104</v>
      </c>
      <c r="G3" s="286" t="s">
        <v>105</v>
      </c>
      <c r="H3" s="286" t="s">
        <v>106</v>
      </c>
      <c r="I3" s="286" t="s">
        <v>107</v>
      </c>
    </row>
    <row r="4" spans="1:9" ht="20.25">
      <c r="A4" s="283"/>
      <c r="B4" s="186" t="s">
        <v>108</v>
      </c>
      <c r="C4" s="186" t="s">
        <v>109</v>
      </c>
      <c r="D4" s="186" t="s">
        <v>108</v>
      </c>
      <c r="E4" s="186" t="s">
        <v>109</v>
      </c>
      <c r="F4" s="286"/>
      <c r="G4" s="286"/>
      <c r="H4" s="286"/>
      <c r="I4" s="286"/>
    </row>
    <row r="5" spans="1:9" ht="20.25">
      <c r="A5" s="187" t="s">
        <v>57</v>
      </c>
      <c r="B5" s="188">
        <v>1035</v>
      </c>
      <c r="C5" s="189">
        <v>167.86</v>
      </c>
      <c r="D5" s="190">
        <v>1022</v>
      </c>
      <c r="E5" s="189">
        <v>431.52</v>
      </c>
      <c r="F5" s="188">
        <v>1041</v>
      </c>
      <c r="G5" s="191">
        <f>C5+E5</f>
        <v>599.38</v>
      </c>
      <c r="H5" s="192">
        <v>775.51</v>
      </c>
      <c r="I5" s="193">
        <f>H5/G5</f>
        <v>1.293853648770396</v>
      </c>
    </row>
    <row r="6" spans="1:9" ht="20.25">
      <c r="A6" s="187" t="s">
        <v>58</v>
      </c>
      <c r="B6" s="188">
        <v>208</v>
      </c>
      <c r="C6" s="188">
        <v>32.32</v>
      </c>
      <c r="D6" s="188">
        <v>207</v>
      </c>
      <c r="E6" s="188">
        <v>106.82</v>
      </c>
      <c r="F6" s="188">
        <v>208</v>
      </c>
      <c r="G6" s="191">
        <f t="shared" ref="G6:G25" si="0">C6+E6</f>
        <v>139.13999999999999</v>
      </c>
      <c r="H6" s="192">
        <v>206.19</v>
      </c>
      <c r="I6" s="193">
        <f t="shared" ref="I6:I26" si="1">H6/G6</f>
        <v>1.4818887451487712</v>
      </c>
    </row>
    <row r="7" spans="1:9" ht="20.25">
      <c r="A7" s="187" t="s">
        <v>59</v>
      </c>
      <c r="B7" s="188">
        <v>117</v>
      </c>
      <c r="C7" s="189">
        <v>19.661219811320755</v>
      </c>
      <c r="D7" s="188">
        <v>20</v>
      </c>
      <c r="E7" s="189">
        <v>6.9789452830188683</v>
      </c>
      <c r="F7" s="188">
        <v>117</v>
      </c>
      <c r="G7" s="191">
        <f t="shared" si="0"/>
        <v>26.640165094339622</v>
      </c>
      <c r="H7" s="192">
        <v>7.2983000000000002</v>
      </c>
      <c r="I7" s="193">
        <f t="shared" si="1"/>
        <v>0.27395851242493646</v>
      </c>
    </row>
    <row r="8" spans="1:9" ht="20.25">
      <c r="A8" s="187" t="s">
        <v>60</v>
      </c>
      <c r="B8" s="188">
        <v>256</v>
      </c>
      <c r="C8" s="189">
        <v>37.879989000000002</v>
      </c>
      <c r="D8" s="188">
        <v>249</v>
      </c>
      <c r="E8" s="189">
        <v>79.279987000000006</v>
      </c>
      <c r="F8" s="188">
        <v>256</v>
      </c>
      <c r="G8" s="191">
        <f t="shared" si="0"/>
        <v>117.159976</v>
      </c>
      <c r="H8" s="192">
        <v>254.668834</v>
      </c>
      <c r="I8" s="193">
        <f t="shared" si="1"/>
        <v>2.1736845866202636</v>
      </c>
    </row>
    <row r="9" spans="1:9" ht="20.25">
      <c r="A9" s="187" t="s">
        <v>63</v>
      </c>
      <c r="B9" s="188">
        <v>0</v>
      </c>
      <c r="C9" s="189">
        <v>0</v>
      </c>
      <c r="D9" s="188">
        <v>0</v>
      </c>
      <c r="E9" s="189">
        <v>0</v>
      </c>
      <c r="F9" s="188">
        <v>0</v>
      </c>
      <c r="G9" s="191">
        <f t="shared" si="0"/>
        <v>0</v>
      </c>
      <c r="H9" s="188">
        <v>0</v>
      </c>
      <c r="I9" s="193" t="e">
        <f t="shared" si="1"/>
        <v>#DIV/0!</v>
      </c>
    </row>
    <row r="10" spans="1:9" ht="20.25">
      <c r="A10" s="187" t="s">
        <v>78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91">
        <f t="shared" si="0"/>
        <v>0</v>
      </c>
      <c r="H10" s="192">
        <v>0</v>
      </c>
      <c r="I10" s="193" t="e">
        <f t="shared" si="1"/>
        <v>#DIV/0!</v>
      </c>
    </row>
    <row r="11" spans="1:9" ht="20.25">
      <c r="A11" s="187" t="s">
        <v>61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91">
        <f t="shared" si="0"/>
        <v>0</v>
      </c>
      <c r="H11" s="188">
        <v>0</v>
      </c>
      <c r="I11" s="193" t="e">
        <f t="shared" si="1"/>
        <v>#DIV/0!</v>
      </c>
    </row>
    <row r="12" spans="1:9" ht="20.25">
      <c r="A12" s="187" t="s">
        <v>64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91">
        <f t="shared" si="0"/>
        <v>0</v>
      </c>
      <c r="H12" s="188">
        <v>0</v>
      </c>
      <c r="I12" s="193" t="e">
        <f t="shared" si="1"/>
        <v>#DIV/0!</v>
      </c>
    </row>
    <row r="13" spans="1:9" ht="20.25">
      <c r="A13" s="187" t="s">
        <v>62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91">
        <f t="shared" si="0"/>
        <v>0</v>
      </c>
      <c r="H13" s="188">
        <v>0</v>
      </c>
      <c r="I13" s="193" t="e">
        <f t="shared" si="1"/>
        <v>#DIV/0!</v>
      </c>
    </row>
    <row r="14" spans="1:9" ht="20.25">
      <c r="A14" s="187" t="s">
        <v>94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91">
        <f t="shared" si="0"/>
        <v>0</v>
      </c>
      <c r="H14" s="188">
        <v>0</v>
      </c>
      <c r="I14" s="193" t="e">
        <f t="shared" si="1"/>
        <v>#DIV/0!</v>
      </c>
    </row>
    <row r="15" spans="1:9" ht="20.25">
      <c r="A15" s="187" t="s">
        <v>110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91">
        <f t="shared" si="0"/>
        <v>0</v>
      </c>
      <c r="H15" s="188">
        <v>0</v>
      </c>
      <c r="I15" s="193" t="e">
        <f t="shared" si="1"/>
        <v>#DIV/0!</v>
      </c>
    </row>
    <row r="16" spans="1:9" ht="20.25">
      <c r="A16" s="187" t="s">
        <v>111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91">
        <f t="shared" si="0"/>
        <v>0</v>
      </c>
      <c r="H16" s="188">
        <v>0</v>
      </c>
      <c r="I16" s="193" t="e">
        <f t="shared" si="1"/>
        <v>#DIV/0!</v>
      </c>
    </row>
    <row r="17" spans="1:9" ht="20.25">
      <c r="A17" s="187" t="s">
        <v>80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91">
        <f t="shared" si="0"/>
        <v>0</v>
      </c>
      <c r="H17" s="188">
        <v>0</v>
      </c>
      <c r="I17" s="193" t="e">
        <f t="shared" si="1"/>
        <v>#DIV/0!</v>
      </c>
    </row>
    <row r="18" spans="1:9" ht="20.25">
      <c r="A18" s="187" t="s">
        <v>88</v>
      </c>
      <c r="B18" s="188">
        <v>0</v>
      </c>
      <c r="C18" s="188">
        <v>0</v>
      </c>
      <c r="D18" s="188">
        <v>0</v>
      </c>
      <c r="E18" s="188">
        <v>0</v>
      </c>
      <c r="F18" s="188">
        <v>0</v>
      </c>
      <c r="G18" s="191">
        <f t="shared" si="0"/>
        <v>0</v>
      </c>
      <c r="H18" s="188">
        <v>0</v>
      </c>
      <c r="I18" s="193" t="e">
        <f t="shared" si="1"/>
        <v>#DIV/0!</v>
      </c>
    </row>
    <row r="19" spans="1:9" ht="20.25">
      <c r="A19" s="187" t="s">
        <v>87</v>
      </c>
      <c r="B19" s="188">
        <v>0</v>
      </c>
      <c r="C19" s="188">
        <v>0</v>
      </c>
      <c r="D19" s="188">
        <v>0</v>
      </c>
      <c r="E19" s="188">
        <v>0</v>
      </c>
      <c r="F19" s="188">
        <v>0</v>
      </c>
      <c r="G19" s="191">
        <f t="shared" si="0"/>
        <v>0</v>
      </c>
      <c r="H19" s="188">
        <v>0</v>
      </c>
      <c r="I19" s="193" t="e">
        <f t="shared" si="1"/>
        <v>#DIV/0!</v>
      </c>
    </row>
    <row r="20" spans="1:9" ht="20.25">
      <c r="A20" s="187" t="s">
        <v>112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91">
        <f t="shared" si="0"/>
        <v>0</v>
      </c>
      <c r="H20" s="188">
        <v>0</v>
      </c>
      <c r="I20" s="193" t="e">
        <f t="shared" si="1"/>
        <v>#DIV/0!</v>
      </c>
    </row>
    <row r="21" spans="1:9" ht="20.25">
      <c r="A21" s="187" t="s">
        <v>113</v>
      </c>
      <c r="B21" s="188">
        <v>0</v>
      </c>
      <c r="C21" s="188">
        <v>0</v>
      </c>
      <c r="D21" s="188">
        <v>0</v>
      </c>
      <c r="E21" s="188">
        <v>0</v>
      </c>
      <c r="F21" s="188">
        <v>0</v>
      </c>
      <c r="G21" s="191">
        <f t="shared" si="0"/>
        <v>0</v>
      </c>
      <c r="H21" s="188">
        <v>0</v>
      </c>
      <c r="I21" s="193" t="e">
        <f t="shared" si="1"/>
        <v>#DIV/0!</v>
      </c>
    </row>
    <row r="22" spans="1:9" ht="20.25">
      <c r="A22" s="187" t="s">
        <v>84</v>
      </c>
      <c r="B22" s="188">
        <v>0</v>
      </c>
      <c r="C22" s="188">
        <v>0</v>
      </c>
      <c r="D22" s="188">
        <v>0</v>
      </c>
      <c r="E22" s="188">
        <v>0</v>
      </c>
      <c r="F22" s="188">
        <v>0</v>
      </c>
      <c r="G22" s="191">
        <f t="shared" si="0"/>
        <v>0</v>
      </c>
      <c r="H22" s="188">
        <v>0</v>
      </c>
      <c r="I22" s="193" t="e">
        <f t="shared" si="1"/>
        <v>#DIV/0!</v>
      </c>
    </row>
    <row r="23" spans="1:9" ht="20.25">
      <c r="A23" s="187" t="s">
        <v>83</v>
      </c>
      <c r="B23" s="188">
        <v>0</v>
      </c>
      <c r="C23" s="188">
        <v>0</v>
      </c>
      <c r="D23" s="188">
        <v>0</v>
      </c>
      <c r="E23" s="188">
        <v>0</v>
      </c>
      <c r="F23" s="188">
        <v>0</v>
      </c>
      <c r="G23" s="191">
        <f t="shared" si="0"/>
        <v>0</v>
      </c>
      <c r="H23" s="188">
        <v>0</v>
      </c>
      <c r="I23" s="193" t="e">
        <f t="shared" si="1"/>
        <v>#DIV/0!</v>
      </c>
    </row>
    <row r="24" spans="1:9" ht="20.25">
      <c r="A24" s="187" t="s">
        <v>86</v>
      </c>
      <c r="B24" s="188">
        <v>2</v>
      </c>
      <c r="C24" s="188">
        <v>0.32</v>
      </c>
      <c r="D24" s="188">
        <v>2</v>
      </c>
      <c r="E24" s="188">
        <v>0.88</v>
      </c>
      <c r="F24" s="188">
        <v>2</v>
      </c>
      <c r="G24" s="191">
        <f t="shared" si="0"/>
        <v>1.2</v>
      </c>
      <c r="H24" s="188">
        <v>0</v>
      </c>
      <c r="I24" s="193">
        <f t="shared" si="1"/>
        <v>0</v>
      </c>
    </row>
    <row r="25" spans="1:9" ht="20.25">
      <c r="A25" s="187" t="s">
        <v>114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91">
        <f t="shared" si="0"/>
        <v>0</v>
      </c>
      <c r="H25" s="188">
        <v>0</v>
      </c>
      <c r="I25" s="193" t="e">
        <f t="shared" si="1"/>
        <v>#DIV/0!</v>
      </c>
    </row>
    <row r="26" spans="1:9" ht="20.25">
      <c r="A26" s="194" t="s">
        <v>115</v>
      </c>
      <c r="B26" s="190">
        <f>SUM(B5:B25)</f>
        <v>1618</v>
      </c>
      <c r="C26" s="190">
        <f t="shared" ref="C26:E26" si="2">SUM(C5:C25)</f>
        <v>258.04120881132076</v>
      </c>
      <c r="D26" s="190">
        <f t="shared" si="2"/>
        <v>1500</v>
      </c>
      <c r="E26" s="190">
        <f t="shared" si="2"/>
        <v>625.47893228301882</v>
      </c>
      <c r="F26" s="190">
        <f>SUM(F5:F25)</f>
        <v>1624</v>
      </c>
      <c r="G26" s="191">
        <f t="shared" ref="G26" si="3">SUM(G5:G25)</f>
        <v>883.52014109433969</v>
      </c>
      <c r="H26" s="190">
        <f>SUM(H5:H25)</f>
        <v>1243.667134</v>
      </c>
      <c r="I26" s="193">
        <f t="shared" si="1"/>
        <v>1.4076273716404217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2023-07-17T02:43:48Z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