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/>
  </bookViews>
  <sheets>
    <sheet name="财字1号" sheetId="1" r:id="rId1"/>
    <sheet name="财字2号" sheetId="2" r:id="rId2"/>
    <sheet name="财字3号" sheetId="3" r:id="rId3"/>
    <sheet name="财字4号" sheetId="4" r:id="rId4"/>
  </sheets>
  <definedNames>
    <definedName name="_xlnm._FilterDatabase" localSheetId="0" hidden="1">财字1号!$B$285:$B$328</definedName>
  </definedNames>
  <calcPr calcId="144525" concurrentCalc="0"/>
</workbook>
</file>

<file path=xl/calcChain.xml><?xml version="1.0" encoding="utf-8"?>
<calcChain xmlns="http://schemas.openxmlformats.org/spreadsheetml/2006/main">
  <c r="C206" i="1" l="1"/>
  <c r="C300" i="1"/>
  <c r="D300" i="1"/>
  <c r="F171" i="3"/>
  <c r="A524" i="3"/>
  <c r="A398" i="3"/>
  <c r="A221" i="3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7" i="2"/>
  <c r="E206" i="3"/>
  <c r="E207" i="3"/>
  <c r="E208" i="3"/>
  <c r="E209" i="3"/>
  <c r="E210" i="3"/>
  <c r="H324" i="1"/>
  <c r="K25" i="4"/>
  <c r="J25" i="4"/>
  <c r="I25" i="4"/>
  <c r="H25" i="4"/>
  <c r="G25" i="4"/>
  <c r="F25" i="4"/>
  <c r="E25" i="4"/>
  <c r="D25" i="4"/>
  <c r="C25" i="4"/>
  <c r="B25" i="4"/>
  <c r="J551" i="3"/>
  <c r="L517" i="3"/>
  <c r="L565" i="3"/>
  <c r="K517" i="3"/>
  <c r="K565" i="3"/>
  <c r="J517" i="3"/>
  <c r="J565" i="3"/>
  <c r="I517" i="3"/>
  <c r="I565" i="3"/>
  <c r="H517" i="3"/>
  <c r="H565" i="3"/>
  <c r="G517" i="3"/>
  <c r="G565" i="3"/>
  <c r="E517" i="3"/>
  <c r="E565" i="3"/>
  <c r="D517" i="3"/>
  <c r="D565" i="3"/>
  <c r="C517" i="3"/>
  <c r="C565" i="3"/>
  <c r="L516" i="3"/>
  <c r="L564" i="3"/>
  <c r="K516" i="3"/>
  <c r="K564" i="3"/>
  <c r="J516" i="3"/>
  <c r="J564" i="3"/>
  <c r="I516" i="3"/>
  <c r="I564" i="3"/>
  <c r="H516" i="3"/>
  <c r="H564" i="3"/>
  <c r="G516" i="3"/>
  <c r="G564" i="3"/>
  <c r="E516" i="3"/>
  <c r="E564" i="3"/>
  <c r="D516" i="3"/>
  <c r="C516" i="3"/>
  <c r="C564" i="3"/>
  <c r="L515" i="3"/>
  <c r="L563" i="3"/>
  <c r="K515" i="3"/>
  <c r="K563" i="3"/>
  <c r="J515" i="3"/>
  <c r="J563" i="3"/>
  <c r="I515" i="3"/>
  <c r="I563" i="3"/>
  <c r="H515" i="3"/>
  <c r="H563" i="3"/>
  <c r="G515" i="3"/>
  <c r="G563" i="3"/>
  <c r="E515" i="3"/>
  <c r="E563" i="3"/>
  <c r="D515" i="3"/>
  <c r="D563" i="3"/>
  <c r="C515" i="3"/>
  <c r="C563" i="3"/>
  <c r="L514" i="3"/>
  <c r="L562" i="3"/>
  <c r="K514" i="3"/>
  <c r="K562" i="3"/>
  <c r="J514" i="3"/>
  <c r="J562" i="3"/>
  <c r="I514" i="3"/>
  <c r="I562" i="3"/>
  <c r="H514" i="3"/>
  <c r="H562" i="3"/>
  <c r="G514" i="3"/>
  <c r="G562" i="3"/>
  <c r="E514" i="3"/>
  <c r="E562" i="3"/>
  <c r="D514" i="3"/>
  <c r="C514" i="3"/>
  <c r="C562" i="3"/>
  <c r="L513" i="3"/>
  <c r="L561" i="3"/>
  <c r="K513" i="3"/>
  <c r="K561" i="3"/>
  <c r="J513" i="3"/>
  <c r="J561" i="3"/>
  <c r="I513" i="3"/>
  <c r="I561" i="3"/>
  <c r="H513" i="3"/>
  <c r="H561" i="3"/>
  <c r="G513" i="3"/>
  <c r="G561" i="3"/>
  <c r="E513" i="3"/>
  <c r="E561" i="3"/>
  <c r="D513" i="3"/>
  <c r="C513" i="3"/>
  <c r="C561" i="3"/>
  <c r="L512" i="3"/>
  <c r="L560" i="3"/>
  <c r="K512" i="3"/>
  <c r="K560" i="3"/>
  <c r="J512" i="3"/>
  <c r="J560" i="3"/>
  <c r="I512" i="3"/>
  <c r="I560" i="3"/>
  <c r="H512" i="3"/>
  <c r="H560" i="3"/>
  <c r="G512" i="3"/>
  <c r="G560" i="3"/>
  <c r="E512" i="3"/>
  <c r="E560" i="3"/>
  <c r="D512" i="3"/>
  <c r="N447" i="3"/>
  <c r="C512" i="3"/>
  <c r="C560" i="3"/>
  <c r="L511" i="3"/>
  <c r="L559" i="3"/>
  <c r="K511" i="3"/>
  <c r="K559" i="3"/>
  <c r="J511" i="3"/>
  <c r="J559" i="3"/>
  <c r="I511" i="3"/>
  <c r="I559" i="3"/>
  <c r="H511" i="3"/>
  <c r="H559" i="3"/>
  <c r="G511" i="3"/>
  <c r="G559" i="3"/>
  <c r="E511" i="3"/>
  <c r="E559" i="3"/>
  <c r="D511" i="3"/>
  <c r="N472" i="3"/>
  <c r="C511" i="3"/>
  <c r="C559" i="3"/>
  <c r="L510" i="3"/>
  <c r="L558" i="3"/>
  <c r="K510" i="3"/>
  <c r="J510" i="3"/>
  <c r="J558" i="3"/>
  <c r="I510" i="3"/>
  <c r="I558" i="3"/>
  <c r="H510" i="3"/>
  <c r="H558" i="3"/>
  <c r="G510" i="3"/>
  <c r="G558" i="3"/>
  <c r="E510" i="3"/>
  <c r="E558" i="3"/>
  <c r="D510" i="3"/>
  <c r="N406" i="3"/>
  <c r="C510" i="3"/>
  <c r="C558" i="3"/>
  <c r="L509" i="3"/>
  <c r="L557" i="3"/>
  <c r="K509" i="3"/>
  <c r="K557" i="3"/>
  <c r="J509" i="3"/>
  <c r="J557" i="3"/>
  <c r="I509" i="3"/>
  <c r="I557" i="3"/>
  <c r="H509" i="3"/>
  <c r="H557" i="3"/>
  <c r="G509" i="3"/>
  <c r="G557" i="3"/>
  <c r="E509" i="3"/>
  <c r="E557" i="3"/>
  <c r="D509" i="3"/>
  <c r="C509" i="3"/>
  <c r="C557" i="3"/>
  <c r="L508" i="3"/>
  <c r="L556" i="3"/>
  <c r="K508" i="3"/>
  <c r="K556" i="3"/>
  <c r="J508" i="3"/>
  <c r="J556" i="3"/>
  <c r="I508" i="3"/>
  <c r="I556" i="3"/>
  <c r="H508" i="3"/>
  <c r="H556" i="3"/>
  <c r="G508" i="3"/>
  <c r="G556" i="3"/>
  <c r="E508" i="3"/>
  <c r="E556" i="3"/>
  <c r="D508" i="3"/>
  <c r="N482" i="3"/>
  <c r="C508" i="3"/>
  <c r="C556" i="3"/>
  <c r="L507" i="3"/>
  <c r="L555" i="3"/>
  <c r="K507" i="3"/>
  <c r="K555" i="3"/>
  <c r="J507" i="3"/>
  <c r="J555" i="3"/>
  <c r="I507" i="3"/>
  <c r="I555" i="3"/>
  <c r="H507" i="3"/>
  <c r="H555" i="3"/>
  <c r="G507" i="3"/>
  <c r="G555" i="3"/>
  <c r="E507" i="3"/>
  <c r="E555" i="3"/>
  <c r="D507" i="3"/>
  <c r="N481" i="3"/>
  <c r="C507" i="3"/>
  <c r="C555" i="3"/>
  <c r="L506" i="3"/>
  <c r="L554" i="3"/>
  <c r="K506" i="3"/>
  <c r="J506" i="3"/>
  <c r="J554" i="3"/>
  <c r="I506" i="3"/>
  <c r="H506" i="3"/>
  <c r="H554" i="3"/>
  <c r="G506" i="3"/>
  <c r="E506" i="3"/>
  <c r="E554" i="3"/>
  <c r="D506" i="3"/>
  <c r="N402" i="3"/>
  <c r="C506" i="3"/>
  <c r="C554" i="3"/>
  <c r="L505" i="3"/>
  <c r="K505" i="3"/>
  <c r="J505" i="3"/>
  <c r="I505" i="3"/>
  <c r="H505" i="3"/>
  <c r="G505" i="3"/>
  <c r="E505" i="3"/>
  <c r="D505" i="3"/>
  <c r="C505" i="3"/>
  <c r="N500" i="3"/>
  <c r="M500" i="3"/>
  <c r="F500" i="3"/>
  <c r="M499" i="3"/>
  <c r="M498" i="3"/>
  <c r="F498" i="3"/>
  <c r="N496" i="3"/>
  <c r="F496" i="3"/>
  <c r="N494" i="3"/>
  <c r="M494" i="3"/>
  <c r="F494" i="3"/>
  <c r="M493" i="3"/>
  <c r="F493" i="3"/>
  <c r="L492" i="3"/>
  <c r="K492" i="3"/>
  <c r="M492" i="3"/>
  <c r="J492" i="3"/>
  <c r="I492" i="3"/>
  <c r="H492" i="3"/>
  <c r="G492" i="3"/>
  <c r="E492" i="3"/>
  <c r="D492" i="3"/>
  <c r="C492" i="3"/>
  <c r="N487" i="3"/>
  <c r="F487" i="3"/>
  <c r="N485" i="3"/>
  <c r="F485" i="3"/>
  <c r="N483" i="3"/>
  <c r="F483" i="3"/>
  <c r="F482" i="3"/>
  <c r="M481" i="3"/>
  <c r="F481" i="3"/>
  <c r="M480" i="3"/>
  <c r="F480" i="3"/>
  <c r="L479" i="3"/>
  <c r="K479" i="3"/>
  <c r="J479" i="3"/>
  <c r="I479" i="3"/>
  <c r="H479" i="3"/>
  <c r="G479" i="3"/>
  <c r="E479" i="3"/>
  <c r="D479" i="3"/>
  <c r="C479" i="3"/>
  <c r="F477" i="3"/>
  <c r="F475" i="3"/>
  <c r="M474" i="3"/>
  <c r="F474" i="3"/>
  <c r="M472" i="3"/>
  <c r="F472" i="3"/>
  <c r="M471" i="3"/>
  <c r="F471" i="3"/>
  <c r="M470" i="3"/>
  <c r="F470" i="3"/>
  <c r="F469" i="3"/>
  <c r="M468" i="3"/>
  <c r="F468" i="3"/>
  <c r="M467" i="3"/>
  <c r="F467" i="3"/>
  <c r="L466" i="3"/>
  <c r="K466" i="3"/>
  <c r="M466" i="3"/>
  <c r="J466" i="3"/>
  <c r="I466" i="3"/>
  <c r="H466" i="3"/>
  <c r="G466" i="3"/>
  <c r="E466" i="3"/>
  <c r="D466" i="3"/>
  <c r="F466" i="3"/>
  <c r="C466" i="3"/>
  <c r="M462" i="3"/>
  <c r="M461" i="3"/>
  <c r="F461" i="3"/>
  <c r="F459" i="3"/>
  <c r="M457" i="3"/>
  <c r="F457" i="3"/>
  <c r="M455" i="3"/>
  <c r="F455" i="3"/>
  <c r="M454" i="3"/>
  <c r="F454" i="3"/>
  <c r="L453" i="3"/>
  <c r="K453" i="3"/>
  <c r="J453" i="3"/>
  <c r="I453" i="3"/>
  <c r="H453" i="3"/>
  <c r="G453" i="3"/>
  <c r="E453" i="3"/>
  <c r="D453" i="3"/>
  <c r="C453" i="3"/>
  <c r="M452" i="3"/>
  <c r="F450" i="3"/>
  <c r="M449" i="3"/>
  <c r="F449" i="3"/>
  <c r="M448" i="3"/>
  <c r="F448" i="3"/>
  <c r="M447" i="3"/>
  <c r="F447" i="3"/>
  <c r="M446" i="3"/>
  <c r="F446" i="3"/>
  <c r="M444" i="3"/>
  <c r="F444" i="3"/>
  <c r="F443" i="3"/>
  <c r="M442" i="3"/>
  <c r="F442" i="3"/>
  <c r="M441" i="3"/>
  <c r="F441" i="3"/>
  <c r="L440" i="3"/>
  <c r="K440" i="3"/>
  <c r="J440" i="3"/>
  <c r="I440" i="3"/>
  <c r="H440" i="3"/>
  <c r="G440" i="3"/>
  <c r="E440" i="3"/>
  <c r="D440" i="3"/>
  <c r="C440" i="3"/>
  <c r="M435" i="3"/>
  <c r="F435" i="3"/>
  <c r="F433" i="3"/>
  <c r="M431" i="3"/>
  <c r="F431" i="3"/>
  <c r="M430" i="3"/>
  <c r="F430" i="3"/>
  <c r="M429" i="3"/>
  <c r="F429" i="3"/>
  <c r="M428" i="3"/>
  <c r="F428" i="3"/>
  <c r="L427" i="3"/>
  <c r="K427" i="3"/>
  <c r="J427" i="3"/>
  <c r="I427" i="3"/>
  <c r="H427" i="3"/>
  <c r="G427" i="3"/>
  <c r="E427" i="3"/>
  <c r="D427" i="3"/>
  <c r="C427" i="3"/>
  <c r="M422" i="3"/>
  <c r="F422" i="3"/>
  <c r="F421" i="3"/>
  <c r="M420" i="3"/>
  <c r="F420" i="3"/>
  <c r="F418" i="3"/>
  <c r="M417" i="3"/>
  <c r="F417" i="3"/>
  <c r="M416" i="3"/>
  <c r="F416" i="3"/>
  <c r="M415" i="3"/>
  <c r="F415" i="3"/>
  <c r="L414" i="3"/>
  <c r="K414" i="3"/>
  <c r="J414" i="3"/>
  <c r="I414" i="3"/>
  <c r="H414" i="3"/>
  <c r="G414" i="3"/>
  <c r="E414" i="3"/>
  <c r="D414" i="3"/>
  <c r="C414" i="3"/>
  <c r="N413" i="3"/>
  <c r="F412" i="3"/>
  <c r="F410" i="3"/>
  <c r="M409" i="3"/>
  <c r="F409" i="3"/>
  <c r="M408" i="3"/>
  <c r="F408" i="3"/>
  <c r="M407" i="3"/>
  <c r="F407" i="3"/>
  <c r="M406" i="3"/>
  <c r="F406" i="3"/>
  <c r="M405" i="3"/>
  <c r="F405" i="3"/>
  <c r="M404" i="3"/>
  <c r="F404" i="3"/>
  <c r="M403" i="3"/>
  <c r="F403" i="3"/>
  <c r="M402" i="3"/>
  <c r="F402" i="3"/>
  <c r="L392" i="3"/>
  <c r="L552" i="3"/>
  <c r="K392" i="3"/>
  <c r="K552" i="3"/>
  <c r="J392" i="3"/>
  <c r="J552" i="3"/>
  <c r="I392" i="3"/>
  <c r="I552" i="3"/>
  <c r="H392" i="3"/>
  <c r="H552" i="3"/>
  <c r="G392" i="3"/>
  <c r="G552" i="3"/>
  <c r="E392" i="3"/>
  <c r="E552" i="3"/>
  <c r="D392" i="3"/>
  <c r="C392" i="3"/>
  <c r="C552" i="3"/>
  <c r="L391" i="3"/>
  <c r="L551" i="3"/>
  <c r="K391" i="3"/>
  <c r="K551" i="3"/>
  <c r="I391" i="3"/>
  <c r="I551" i="3"/>
  <c r="H391" i="3"/>
  <c r="H551" i="3"/>
  <c r="G391" i="3"/>
  <c r="G551" i="3"/>
  <c r="E391" i="3"/>
  <c r="E551" i="3"/>
  <c r="D391" i="3"/>
  <c r="D551" i="3"/>
  <c r="C391" i="3"/>
  <c r="C551" i="3"/>
  <c r="L390" i="3"/>
  <c r="L550" i="3"/>
  <c r="K390" i="3"/>
  <c r="K550" i="3"/>
  <c r="J390" i="3"/>
  <c r="J550" i="3"/>
  <c r="I390" i="3"/>
  <c r="I550" i="3"/>
  <c r="H390" i="3"/>
  <c r="H550" i="3"/>
  <c r="G390" i="3"/>
  <c r="G550" i="3"/>
  <c r="E390" i="3"/>
  <c r="E550" i="3"/>
  <c r="D390" i="3"/>
  <c r="D550" i="3"/>
  <c r="C390" i="3"/>
  <c r="C550" i="3"/>
  <c r="L389" i="3"/>
  <c r="L549" i="3"/>
  <c r="K389" i="3"/>
  <c r="K549" i="3"/>
  <c r="J389" i="3"/>
  <c r="J549" i="3"/>
  <c r="I389" i="3"/>
  <c r="I549" i="3"/>
  <c r="H389" i="3"/>
  <c r="H549" i="3"/>
  <c r="G389" i="3"/>
  <c r="G549" i="3"/>
  <c r="E389" i="3"/>
  <c r="E549" i="3"/>
  <c r="D389" i="3"/>
  <c r="D549" i="3"/>
  <c r="C389" i="3"/>
  <c r="C549" i="3"/>
  <c r="L388" i="3"/>
  <c r="L548" i="3"/>
  <c r="K388" i="3"/>
  <c r="K548" i="3"/>
  <c r="J388" i="3"/>
  <c r="J548" i="3"/>
  <c r="I388" i="3"/>
  <c r="I548" i="3"/>
  <c r="H388" i="3"/>
  <c r="H548" i="3"/>
  <c r="G388" i="3"/>
  <c r="G548" i="3"/>
  <c r="E388" i="3"/>
  <c r="E548" i="3"/>
  <c r="D388" i="3"/>
  <c r="D548" i="3"/>
  <c r="C388" i="3"/>
  <c r="C548" i="3"/>
  <c r="L387" i="3"/>
  <c r="L547" i="3"/>
  <c r="K387" i="3"/>
  <c r="K547" i="3"/>
  <c r="J387" i="3"/>
  <c r="J547" i="3"/>
  <c r="I387" i="3"/>
  <c r="I547" i="3"/>
  <c r="H387" i="3"/>
  <c r="H547" i="3"/>
  <c r="G387" i="3"/>
  <c r="G547" i="3"/>
  <c r="E387" i="3"/>
  <c r="E547" i="3"/>
  <c r="D387" i="3"/>
  <c r="D547" i="3"/>
  <c r="C387" i="3"/>
  <c r="C547" i="3"/>
  <c r="L386" i="3"/>
  <c r="L546" i="3"/>
  <c r="K386" i="3"/>
  <c r="K546" i="3"/>
  <c r="J386" i="3"/>
  <c r="J546" i="3"/>
  <c r="I386" i="3"/>
  <c r="I546" i="3"/>
  <c r="H386" i="3"/>
  <c r="H546" i="3"/>
  <c r="G386" i="3"/>
  <c r="G546" i="3"/>
  <c r="E386" i="3"/>
  <c r="E546" i="3"/>
  <c r="D386" i="3"/>
  <c r="D546" i="3"/>
  <c r="C386" i="3"/>
  <c r="C546" i="3"/>
  <c r="L385" i="3"/>
  <c r="L545" i="3"/>
  <c r="K385" i="3"/>
  <c r="K545" i="3"/>
  <c r="J385" i="3"/>
  <c r="J545" i="3"/>
  <c r="I385" i="3"/>
  <c r="I545" i="3"/>
  <c r="H385" i="3"/>
  <c r="H545" i="3"/>
  <c r="G385" i="3"/>
  <c r="G545" i="3"/>
  <c r="E385" i="3"/>
  <c r="E545" i="3"/>
  <c r="D385" i="3"/>
  <c r="D545" i="3"/>
  <c r="C385" i="3"/>
  <c r="C545" i="3"/>
  <c r="L384" i="3"/>
  <c r="L544" i="3"/>
  <c r="K384" i="3"/>
  <c r="K544" i="3"/>
  <c r="J384" i="3"/>
  <c r="J544" i="3"/>
  <c r="I384" i="3"/>
  <c r="I544" i="3"/>
  <c r="H384" i="3"/>
  <c r="H544" i="3"/>
  <c r="G384" i="3"/>
  <c r="G544" i="3"/>
  <c r="E384" i="3"/>
  <c r="E544" i="3"/>
  <c r="D384" i="3"/>
  <c r="D544" i="3"/>
  <c r="C384" i="3"/>
  <c r="C544" i="3"/>
  <c r="L383" i="3"/>
  <c r="L543" i="3"/>
  <c r="K383" i="3"/>
  <c r="K543" i="3"/>
  <c r="J383" i="3"/>
  <c r="J543" i="3"/>
  <c r="I383" i="3"/>
  <c r="I543" i="3"/>
  <c r="H383" i="3"/>
  <c r="H543" i="3"/>
  <c r="G383" i="3"/>
  <c r="G543" i="3"/>
  <c r="E383" i="3"/>
  <c r="E543" i="3"/>
  <c r="D383" i="3"/>
  <c r="D543" i="3"/>
  <c r="C383" i="3"/>
  <c r="C543" i="3"/>
  <c r="L382" i="3"/>
  <c r="L542" i="3"/>
  <c r="K382" i="3"/>
  <c r="K542" i="3"/>
  <c r="J382" i="3"/>
  <c r="J542" i="3"/>
  <c r="I382" i="3"/>
  <c r="I542" i="3"/>
  <c r="H382" i="3"/>
  <c r="H542" i="3"/>
  <c r="G382" i="3"/>
  <c r="G542" i="3"/>
  <c r="E382" i="3"/>
  <c r="E542" i="3"/>
  <c r="D382" i="3"/>
  <c r="D542" i="3"/>
  <c r="C382" i="3"/>
  <c r="C542" i="3"/>
  <c r="L381" i="3"/>
  <c r="L541" i="3"/>
  <c r="K381" i="3"/>
  <c r="J381" i="3"/>
  <c r="J541" i="3"/>
  <c r="I381" i="3"/>
  <c r="H381" i="3"/>
  <c r="H541" i="3"/>
  <c r="G381" i="3"/>
  <c r="E381" i="3"/>
  <c r="D381" i="3"/>
  <c r="D541" i="3"/>
  <c r="C381" i="3"/>
  <c r="L380" i="3"/>
  <c r="K380" i="3"/>
  <c r="J380" i="3"/>
  <c r="I380" i="3"/>
  <c r="H380" i="3"/>
  <c r="G380" i="3"/>
  <c r="E380" i="3"/>
  <c r="D380" i="3"/>
  <c r="C380" i="3"/>
  <c r="M374" i="3"/>
  <c r="F374" i="3"/>
  <c r="L367" i="3"/>
  <c r="K367" i="3"/>
  <c r="M367" i="3"/>
  <c r="J367" i="3"/>
  <c r="I367" i="3"/>
  <c r="H367" i="3"/>
  <c r="G367" i="3"/>
  <c r="E367" i="3"/>
  <c r="D367" i="3"/>
  <c r="F367" i="3"/>
  <c r="C367" i="3"/>
  <c r="M363" i="3"/>
  <c r="F363" i="3"/>
  <c r="M362" i="3"/>
  <c r="F362" i="3"/>
  <c r="M361" i="3"/>
  <c r="F361" i="3"/>
  <c r="N360" i="3"/>
  <c r="M360" i="3"/>
  <c r="F360" i="3"/>
  <c r="F358" i="3"/>
  <c r="F357" i="3"/>
  <c r="M356" i="3"/>
  <c r="F356" i="3"/>
  <c r="M355" i="3"/>
  <c r="F355" i="3"/>
  <c r="L354" i="3"/>
  <c r="K354" i="3"/>
  <c r="J354" i="3"/>
  <c r="I354" i="3"/>
  <c r="H354" i="3"/>
  <c r="G354" i="3"/>
  <c r="E354" i="3"/>
  <c r="D354" i="3"/>
  <c r="C354" i="3"/>
  <c r="F350" i="3"/>
  <c r="M349" i="3"/>
  <c r="F349" i="3"/>
  <c r="F347" i="3"/>
  <c r="F345" i="3"/>
  <c r="F344" i="3"/>
  <c r="N343" i="3"/>
  <c r="M343" i="3"/>
  <c r="F343" i="3"/>
  <c r="M342" i="3"/>
  <c r="F342" i="3"/>
  <c r="L341" i="3"/>
  <c r="K341" i="3"/>
  <c r="J341" i="3"/>
  <c r="I341" i="3"/>
  <c r="H341" i="3"/>
  <c r="G341" i="3"/>
  <c r="E341" i="3"/>
  <c r="D341" i="3"/>
  <c r="F341" i="3"/>
  <c r="C341" i="3"/>
  <c r="M336" i="3"/>
  <c r="F336" i="3"/>
  <c r="N334" i="3"/>
  <c r="M334" i="3"/>
  <c r="F334" i="3"/>
  <c r="M330" i="3"/>
  <c r="F330" i="3"/>
  <c r="M329" i="3"/>
  <c r="F329" i="3"/>
  <c r="L328" i="3"/>
  <c r="K328" i="3"/>
  <c r="J328" i="3"/>
  <c r="I328" i="3"/>
  <c r="H328" i="3"/>
  <c r="G328" i="3"/>
  <c r="E328" i="3"/>
  <c r="D328" i="3"/>
  <c r="C328" i="3"/>
  <c r="F324" i="3"/>
  <c r="M323" i="3"/>
  <c r="F323" i="3"/>
  <c r="F321" i="3"/>
  <c r="M319" i="3"/>
  <c r="F319" i="3"/>
  <c r="F318" i="3"/>
  <c r="M317" i="3"/>
  <c r="F317" i="3"/>
  <c r="M316" i="3"/>
  <c r="F316" i="3"/>
  <c r="L315" i="3"/>
  <c r="K315" i="3"/>
  <c r="J315" i="3"/>
  <c r="I315" i="3"/>
  <c r="H315" i="3"/>
  <c r="G315" i="3"/>
  <c r="E315" i="3"/>
  <c r="D315" i="3"/>
  <c r="F315" i="3"/>
  <c r="C315" i="3"/>
  <c r="F310" i="3"/>
  <c r="N304" i="3"/>
  <c r="M304" i="3"/>
  <c r="F304" i="3"/>
  <c r="M303" i="3"/>
  <c r="F303" i="3"/>
  <c r="L302" i="3"/>
  <c r="K302" i="3"/>
  <c r="J302" i="3"/>
  <c r="I302" i="3"/>
  <c r="H302" i="3"/>
  <c r="G302" i="3"/>
  <c r="E302" i="3"/>
  <c r="D302" i="3"/>
  <c r="F302" i="3"/>
  <c r="C302" i="3"/>
  <c r="M297" i="3"/>
  <c r="F297" i="3"/>
  <c r="N295" i="3"/>
  <c r="F295" i="3"/>
  <c r="F294" i="3"/>
  <c r="F293" i="3"/>
  <c r="M292" i="3"/>
  <c r="F292" i="3"/>
  <c r="M291" i="3"/>
  <c r="F291" i="3"/>
  <c r="M290" i="3"/>
  <c r="F290" i="3"/>
  <c r="L289" i="3"/>
  <c r="K289" i="3"/>
  <c r="J289" i="3"/>
  <c r="I289" i="3"/>
  <c r="H289" i="3"/>
  <c r="G289" i="3"/>
  <c r="E289" i="3"/>
  <c r="D289" i="3"/>
  <c r="F289" i="3"/>
  <c r="C289" i="3"/>
  <c r="N284" i="3"/>
  <c r="M284" i="3"/>
  <c r="F284" i="3"/>
  <c r="F282" i="3"/>
  <c r="N278" i="3"/>
  <c r="M278" i="3"/>
  <c r="F278" i="3"/>
  <c r="M277" i="3"/>
  <c r="F277" i="3"/>
  <c r="L276" i="3"/>
  <c r="K276" i="3"/>
  <c r="M276" i="3"/>
  <c r="J276" i="3"/>
  <c r="I276" i="3"/>
  <c r="H276" i="3"/>
  <c r="G276" i="3"/>
  <c r="E276" i="3"/>
  <c r="D276" i="3"/>
  <c r="F276" i="3"/>
  <c r="C276" i="3"/>
  <c r="N271" i="3"/>
  <c r="M271" i="3"/>
  <c r="F271" i="3"/>
  <c r="M270" i="3"/>
  <c r="F270" i="3"/>
  <c r="M269" i="3"/>
  <c r="F269" i="3"/>
  <c r="N267" i="3"/>
  <c r="F267" i="3"/>
  <c r="F266" i="3"/>
  <c r="M265" i="3"/>
  <c r="F265" i="3"/>
  <c r="M264" i="3"/>
  <c r="F264" i="3"/>
  <c r="L263" i="3"/>
  <c r="K263" i="3"/>
  <c r="J263" i="3"/>
  <c r="I263" i="3"/>
  <c r="H263" i="3"/>
  <c r="G263" i="3"/>
  <c r="E263" i="3"/>
  <c r="D263" i="3"/>
  <c r="C263" i="3"/>
  <c r="M258" i="3"/>
  <c r="F258" i="3"/>
  <c r="M256" i="3"/>
  <c r="F256" i="3"/>
  <c r="M254" i="3"/>
  <c r="F254" i="3"/>
  <c r="F253" i="3"/>
  <c r="M252" i="3"/>
  <c r="F252" i="3"/>
  <c r="M251" i="3"/>
  <c r="F251" i="3"/>
  <c r="L250" i="3"/>
  <c r="K250" i="3"/>
  <c r="J250" i="3"/>
  <c r="I250" i="3"/>
  <c r="H250" i="3"/>
  <c r="G250" i="3"/>
  <c r="E250" i="3"/>
  <c r="D250" i="3"/>
  <c r="C250" i="3"/>
  <c r="M245" i="3"/>
  <c r="F245" i="3"/>
  <c r="N243" i="3"/>
  <c r="M243" i="3"/>
  <c r="F243" i="3"/>
  <c r="F241" i="3"/>
  <c r="F240" i="3"/>
  <c r="M239" i="3"/>
  <c r="F239" i="3"/>
  <c r="M238" i="3"/>
  <c r="F238" i="3"/>
  <c r="L237" i="3"/>
  <c r="K237" i="3"/>
  <c r="J237" i="3"/>
  <c r="I237" i="3"/>
  <c r="H237" i="3"/>
  <c r="G237" i="3"/>
  <c r="E237" i="3"/>
  <c r="D237" i="3"/>
  <c r="C237" i="3"/>
  <c r="M232" i="3"/>
  <c r="F232" i="3"/>
  <c r="M231" i="3"/>
  <c r="F231" i="3"/>
  <c r="M230" i="3"/>
  <c r="F230" i="3"/>
  <c r="M229" i="3"/>
  <c r="F229" i="3"/>
  <c r="M228" i="3"/>
  <c r="F228" i="3"/>
  <c r="M227" i="3"/>
  <c r="F227" i="3"/>
  <c r="M226" i="3"/>
  <c r="F226" i="3"/>
  <c r="M225" i="3"/>
  <c r="F225" i="3"/>
  <c r="L213" i="3"/>
  <c r="L539" i="3"/>
  <c r="K213" i="3"/>
  <c r="K539" i="3"/>
  <c r="J213" i="3"/>
  <c r="J539" i="3"/>
  <c r="I213" i="3"/>
  <c r="I539" i="3"/>
  <c r="H213" i="3"/>
  <c r="H539" i="3"/>
  <c r="G213" i="3"/>
  <c r="G539" i="3"/>
  <c r="E213" i="3"/>
  <c r="E539" i="3"/>
  <c r="D213" i="3"/>
  <c r="D539" i="3"/>
  <c r="C213" i="3"/>
  <c r="C539" i="3"/>
  <c r="L212" i="3"/>
  <c r="L538" i="3"/>
  <c r="K212" i="3"/>
  <c r="K538" i="3"/>
  <c r="J212" i="3"/>
  <c r="J538" i="3"/>
  <c r="I212" i="3"/>
  <c r="I538" i="3"/>
  <c r="H212" i="3"/>
  <c r="H538" i="3"/>
  <c r="G212" i="3"/>
  <c r="G538" i="3"/>
  <c r="E212" i="3"/>
  <c r="E538" i="3"/>
  <c r="D212" i="3"/>
  <c r="N134" i="3"/>
  <c r="C212" i="3"/>
  <c r="C538" i="3"/>
  <c r="L211" i="3"/>
  <c r="L537" i="3"/>
  <c r="K211" i="3"/>
  <c r="K537" i="3"/>
  <c r="J211" i="3"/>
  <c r="J537" i="3"/>
  <c r="I211" i="3"/>
  <c r="I537" i="3"/>
  <c r="H211" i="3"/>
  <c r="H537" i="3"/>
  <c r="G211" i="3"/>
  <c r="G537" i="3"/>
  <c r="E211" i="3"/>
  <c r="E537" i="3"/>
  <c r="D211" i="3"/>
  <c r="D537" i="3"/>
  <c r="C211" i="3"/>
  <c r="C537" i="3"/>
  <c r="L210" i="3"/>
  <c r="L536" i="3"/>
  <c r="K210" i="3"/>
  <c r="K536" i="3"/>
  <c r="J210" i="3"/>
  <c r="J536" i="3"/>
  <c r="I210" i="3"/>
  <c r="I536" i="3"/>
  <c r="H210" i="3"/>
  <c r="H536" i="3"/>
  <c r="G210" i="3"/>
  <c r="G536" i="3"/>
  <c r="E536" i="3"/>
  <c r="D210" i="3"/>
  <c r="D536" i="3"/>
  <c r="C210" i="3"/>
  <c r="C536" i="3"/>
  <c r="L209" i="3"/>
  <c r="L535" i="3"/>
  <c r="K209" i="3"/>
  <c r="K535" i="3"/>
  <c r="J209" i="3"/>
  <c r="J535" i="3"/>
  <c r="I209" i="3"/>
  <c r="I535" i="3"/>
  <c r="H209" i="3"/>
  <c r="H535" i="3"/>
  <c r="G209" i="3"/>
  <c r="G535" i="3"/>
  <c r="E535" i="3"/>
  <c r="D209" i="3"/>
  <c r="D535" i="3"/>
  <c r="C209" i="3"/>
  <c r="C535" i="3"/>
  <c r="L208" i="3"/>
  <c r="L534" i="3"/>
  <c r="K208" i="3"/>
  <c r="K534" i="3"/>
  <c r="J208" i="3"/>
  <c r="J534" i="3"/>
  <c r="I208" i="3"/>
  <c r="I534" i="3"/>
  <c r="H208" i="3"/>
  <c r="H534" i="3"/>
  <c r="G208" i="3"/>
  <c r="G534" i="3"/>
  <c r="E534" i="3"/>
  <c r="D208" i="3"/>
  <c r="D534" i="3"/>
  <c r="C208" i="3"/>
  <c r="C534" i="3"/>
  <c r="L207" i="3"/>
  <c r="L533" i="3"/>
  <c r="K207" i="3"/>
  <c r="K533" i="3"/>
  <c r="J207" i="3"/>
  <c r="J533" i="3"/>
  <c r="I207" i="3"/>
  <c r="I533" i="3"/>
  <c r="H207" i="3"/>
  <c r="H533" i="3"/>
  <c r="G207" i="3"/>
  <c r="G533" i="3"/>
  <c r="E533" i="3"/>
  <c r="D207" i="3"/>
  <c r="D533" i="3"/>
  <c r="C207" i="3"/>
  <c r="C533" i="3"/>
  <c r="L206" i="3"/>
  <c r="L532" i="3"/>
  <c r="K206" i="3"/>
  <c r="K532" i="3"/>
  <c r="J206" i="3"/>
  <c r="J532" i="3"/>
  <c r="I206" i="3"/>
  <c r="I532" i="3"/>
  <c r="H206" i="3"/>
  <c r="H532" i="3"/>
  <c r="G206" i="3"/>
  <c r="G532" i="3"/>
  <c r="E532" i="3"/>
  <c r="D206" i="3"/>
  <c r="D532" i="3"/>
  <c r="C206" i="3"/>
  <c r="C532" i="3"/>
  <c r="L205" i="3"/>
  <c r="L531" i="3"/>
  <c r="K205" i="3"/>
  <c r="K531" i="3"/>
  <c r="J205" i="3"/>
  <c r="J531" i="3"/>
  <c r="I205" i="3"/>
  <c r="I531" i="3"/>
  <c r="H205" i="3"/>
  <c r="H531" i="3"/>
  <c r="G205" i="3"/>
  <c r="G531" i="3"/>
  <c r="E205" i="3"/>
  <c r="E531" i="3"/>
  <c r="D205" i="3"/>
  <c r="D531" i="3"/>
  <c r="C205" i="3"/>
  <c r="C531" i="3"/>
  <c r="L204" i="3"/>
  <c r="L530" i="3"/>
  <c r="K204" i="3"/>
  <c r="K530" i="3"/>
  <c r="J204" i="3"/>
  <c r="J530" i="3"/>
  <c r="I204" i="3"/>
  <c r="I530" i="3"/>
  <c r="H204" i="3"/>
  <c r="H530" i="3"/>
  <c r="G204" i="3"/>
  <c r="G530" i="3"/>
  <c r="E204" i="3"/>
  <c r="E530" i="3"/>
  <c r="D204" i="3"/>
  <c r="D530" i="3"/>
  <c r="C204" i="3"/>
  <c r="C530" i="3"/>
  <c r="L203" i="3"/>
  <c r="L529" i="3"/>
  <c r="K203" i="3"/>
  <c r="K529" i="3"/>
  <c r="J203" i="3"/>
  <c r="J529" i="3"/>
  <c r="I203" i="3"/>
  <c r="I529" i="3"/>
  <c r="H203" i="3"/>
  <c r="H529" i="3"/>
  <c r="G203" i="3"/>
  <c r="G529" i="3"/>
  <c r="E203" i="3"/>
  <c r="E529" i="3"/>
  <c r="D203" i="3"/>
  <c r="D529" i="3"/>
  <c r="C203" i="3"/>
  <c r="C529" i="3"/>
  <c r="L202" i="3"/>
  <c r="L528" i="3"/>
  <c r="K202" i="3"/>
  <c r="J202" i="3"/>
  <c r="J528" i="3"/>
  <c r="I202" i="3"/>
  <c r="H202" i="3"/>
  <c r="H528" i="3"/>
  <c r="G202" i="3"/>
  <c r="E202" i="3"/>
  <c r="D202" i="3"/>
  <c r="N163" i="3"/>
  <c r="C202" i="3"/>
  <c r="C528" i="3"/>
  <c r="L201" i="3"/>
  <c r="K201" i="3"/>
  <c r="M201" i="3"/>
  <c r="J201" i="3"/>
  <c r="I201" i="3"/>
  <c r="H201" i="3"/>
  <c r="G201" i="3"/>
  <c r="E201" i="3"/>
  <c r="D201" i="3"/>
  <c r="C201" i="3"/>
  <c r="N196" i="3"/>
  <c r="F196" i="3"/>
  <c r="F194" i="3"/>
  <c r="M190" i="3"/>
  <c r="F190" i="3"/>
  <c r="M189" i="3"/>
  <c r="F189" i="3"/>
  <c r="L188" i="3"/>
  <c r="K188" i="3"/>
  <c r="J188" i="3"/>
  <c r="I188" i="3"/>
  <c r="H188" i="3"/>
  <c r="G188" i="3"/>
  <c r="E188" i="3"/>
  <c r="D188" i="3"/>
  <c r="C188" i="3"/>
  <c r="F183" i="3"/>
  <c r="M182" i="3"/>
  <c r="F182" i="3"/>
  <c r="M181" i="3"/>
  <c r="F181" i="3"/>
  <c r="F179" i="3"/>
  <c r="M178" i="3"/>
  <c r="F178" i="3"/>
  <c r="M177" i="3"/>
  <c r="F177" i="3"/>
  <c r="M176" i="3"/>
  <c r="F176" i="3"/>
  <c r="L175" i="3"/>
  <c r="K175" i="3"/>
  <c r="J175" i="3"/>
  <c r="I175" i="3"/>
  <c r="H175" i="3"/>
  <c r="G175" i="3"/>
  <c r="E175" i="3"/>
  <c r="D175" i="3"/>
  <c r="C175" i="3"/>
  <c r="M170" i="3"/>
  <c r="F170" i="3"/>
  <c r="F168" i="3"/>
  <c r="M167" i="3"/>
  <c r="F167" i="3"/>
  <c r="F166" i="3"/>
  <c r="F165" i="3"/>
  <c r="M164" i="3"/>
  <c r="F164" i="3"/>
  <c r="M163" i="3"/>
  <c r="F163" i="3"/>
  <c r="L162" i="3"/>
  <c r="K162" i="3"/>
  <c r="J162" i="3"/>
  <c r="I162" i="3"/>
  <c r="H162" i="3"/>
  <c r="G162" i="3"/>
  <c r="E162" i="3"/>
  <c r="D162" i="3"/>
  <c r="C162" i="3"/>
  <c r="F158" i="3"/>
  <c r="M157" i="3"/>
  <c r="F157" i="3"/>
  <c r="F155" i="3"/>
  <c r="F154" i="3"/>
  <c r="M153" i="3"/>
  <c r="F153" i="3"/>
  <c r="F152" i="3"/>
  <c r="M151" i="3"/>
  <c r="F151" i="3"/>
  <c r="M150" i="3"/>
  <c r="F150" i="3"/>
  <c r="L149" i="3"/>
  <c r="K149" i="3"/>
  <c r="J149" i="3"/>
  <c r="I149" i="3"/>
  <c r="H149" i="3"/>
  <c r="G149" i="3"/>
  <c r="E149" i="3"/>
  <c r="D149" i="3"/>
  <c r="C149" i="3"/>
  <c r="M138" i="3"/>
  <c r="F138" i="3"/>
  <c r="M137" i="3"/>
  <c r="F137" i="3"/>
  <c r="L136" i="3"/>
  <c r="K136" i="3"/>
  <c r="J136" i="3"/>
  <c r="I136" i="3"/>
  <c r="H136" i="3"/>
  <c r="G136" i="3"/>
  <c r="E136" i="3"/>
  <c r="D136" i="3"/>
  <c r="C136" i="3"/>
  <c r="F132" i="3"/>
  <c r="M131" i="3"/>
  <c r="F131" i="3"/>
  <c r="M129" i="3"/>
  <c r="F129" i="3"/>
  <c r="F128" i="3"/>
  <c r="M127" i="3"/>
  <c r="F127" i="3"/>
  <c r="F126" i="3"/>
  <c r="M125" i="3"/>
  <c r="F125" i="3"/>
  <c r="M124" i="3"/>
  <c r="F124" i="3"/>
  <c r="L123" i="3"/>
  <c r="K123" i="3"/>
  <c r="M123" i="3"/>
  <c r="J123" i="3"/>
  <c r="I123" i="3"/>
  <c r="H123" i="3"/>
  <c r="G123" i="3"/>
  <c r="E123" i="3"/>
  <c r="D123" i="3"/>
  <c r="F123" i="3"/>
  <c r="C123" i="3"/>
  <c r="M118" i="3"/>
  <c r="F118" i="3"/>
  <c r="M116" i="3"/>
  <c r="F116" i="3"/>
  <c r="F115" i="3"/>
  <c r="F114" i="3"/>
  <c r="F113" i="3"/>
  <c r="M112" i="3"/>
  <c r="F112" i="3"/>
  <c r="M111" i="3"/>
  <c r="F111" i="3"/>
  <c r="L110" i="3"/>
  <c r="K110" i="3"/>
  <c r="J110" i="3"/>
  <c r="I110" i="3"/>
  <c r="H110" i="3"/>
  <c r="G110" i="3"/>
  <c r="E110" i="3"/>
  <c r="D110" i="3"/>
  <c r="C110" i="3"/>
  <c r="F105" i="3"/>
  <c r="M99" i="3"/>
  <c r="F99" i="3"/>
  <c r="M98" i="3"/>
  <c r="F98" i="3"/>
  <c r="L97" i="3"/>
  <c r="K97" i="3"/>
  <c r="M97" i="3"/>
  <c r="J97" i="3"/>
  <c r="I97" i="3"/>
  <c r="H97" i="3"/>
  <c r="G97" i="3"/>
  <c r="E97" i="3"/>
  <c r="D97" i="3"/>
  <c r="C97" i="3"/>
  <c r="M92" i="3"/>
  <c r="F92" i="3"/>
  <c r="M86" i="3"/>
  <c r="F86" i="3"/>
  <c r="M85" i="3"/>
  <c r="F85" i="3"/>
  <c r="L84" i="3"/>
  <c r="K84" i="3"/>
  <c r="J84" i="3"/>
  <c r="I84" i="3"/>
  <c r="H84" i="3"/>
  <c r="G84" i="3"/>
  <c r="E84" i="3"/>
  <c r="D84" i="3"/>
  <c r="C84" i="3"/>
  <c r="F81" i="3"/>
  <c r="F80" i="3"/>
  <c r="M79" i="3"/>
  <c r="F79" i="3"/>
  <c r="M77" i="3"/>
  <c r="F77" i="3"/>
  <c r="F76" i="3"/>
  <c r="F75" i="3"/>
  <c r="M74" i="3"/>
  <c r="F74" i="3"/>
  <c r="M73" i="3"/>
  <c r="F73" i="3"/>
  <c r="M72" i="3"/>
  <c r="F72" i="3"/>
  <c r="L71" i="3"/>
  <c r="K71" i="3"/>
  <c r="J71" i="3"/>
  <c r="I71" i="3"/>
  <c r="H71" i="3"/>
  <c r="G71" i="3"/>
  <c r="E71" i="3"/>
  <c r="D71" i="3"/>
  <c r="F71" i="3"/>
  <c r="C71" i="3"/>
  <c r="M66" i="3"/>
  <c r="F66" i="3"/>
  <c r="F64" i="3"/>
  <c r="F61" i="3"/>
  <c r="M60" i="3"/>
  <c r="F60" i="3"/>
  <c r="M59" i="3"/>
  <c r="F59" i="3"/>
  <c r="L58" i="3"/>
  <c r="K58" i="3"/>
  <c r="J58" i="3"/>
  <c r="I58" i="3"/>
  <c r="H58" i="3"/>
  <c r="G58" i="3"/>
  <c r="E58" i="3"/>
  <c r="D58" i="3"/>
  <c r="C58" i="3"/>
  <c r="M57" i="3"/>
  <c r="M56" i="3"/>
  <c r="F56" i="3"/>
  <c r="M54" i="3"/>
  <c r="F54" i="3"/>
  <c r="M53" i="3"/>
  <c r="F53" i="3"/>
  <c r="M52" i="3"/>
  <c r="F52" i="3"/>
  <c r="M51" i="3"/>
  <c r="F51" i="3"/>
  <c r="M49" i="3"/>
  <c r="F49" i="3"/>
  <c r="M48" i="3"/>
  <c r="F48" i="3"/>
  <c r="M47" i="3"/>
  <c r="F47" i="3"/>
  <c r="M46" i="3"/>
  <c r="F46" i="3"/>
  <c r="L45" i="3"/>
  <c r="K45" i="3"/>
  <c r="J45" i="3"/>
  <c r="I45" i="3"/>
  <c r="H45" i="3"/>
  <c r="G45" i="3"/>
  <c r="E45" i="3"/>
  <c r="D45" i="3"/>
  <c r="C45" i="3"/>
  <c r="M40" i="3"/>
  <c r="F40" i="3"/>
  <c r="M38" i="3"/>
  <c r="F38" i="3"/>
  <c r="M37" i="3"/>
  <c r="F37" i="3"/>
  <c r="M36" i="3"/>
  <c r="F36" i="3"/>
  <c r="M35" i="3"/>
  <c r="F35" i="3"/>
  <c r="M34" i="3"/>
  <c r="F34" i="3"/>
  <c r="M33" i="3"/>
  <c r="F33" i="3"/>
  <c r="L32" i="3"/>
  <c r="K32" i="3"/>
  <c r="J32" i="3"/>
  <c r="I32" i="3"/>
  <c r="H32" i="3"/>
  <c r="G32" i="3"/>
  <c r="E32" i="3"/>
  <c r="D32" i="3"/>
  <c r="C32" i="3"/>
  <c r="M27" i="3"/>
  <c r="F27" i="3"/>
  <c r="M25" i="3"/>
  <c r="F25" i="3"/>
  <c r="F23" i="3"/>
  <c r="M22" i="3"/>
  <c r="F22" i="3"/>
  <c r="M21" i="3"/>
  <c r="F21" i="3"/>
  <c r="M20" i="3"/>
  <c r="F20" i="3"/>
  <c r="L19" i="3"/>
  <c r="K19" i="3"/>
  <c r="J19" i="3"/>
  <c r="I19" i="3"/>
  <c r="H19" i="3"/>
  <c r="G19" i="3"/>
  <c r="E19" i="3"/>
  <c r="D19" i="3"/>
  <c r="C19" i="3"/>
  <c r="F18" i="3"/>
  <c r="F17" i="3"/>
  <c r="F16" i="3"/>
  <c r="F15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  <c r="M7" i="3"/>
  <c r="F7" i="3"/>
  <c r="H26" i="2"/>
  <c r="G26" i="2"/>
  <c r="E26" i="2"/>
  <c r="D26" i="2"/>
  <c r="F26" i="2"/>
  <c r="C26" i="2"/>
  <c r="H25" i="2"/>
  <c r="H27" i="2"/>
  <c r="G25" i="2"/>
  <c r="G27" i="2"/>
  <c r="E25" i="2"/>
  <c r="E27" i="2"/>
  <c r="D25" i="2"/>
  <c r="D27" i="2"/>
  <c r="C25" i="2"/>
  <c r="C27" i="2"/>
  <c r="L325" i="1"/>
  <c r="K325" i="1"/>
  <c r="J325" i="1"/>
  <c r="I325" i="1"/>
  <c r="H325" i="1"/>
  <c r="G325" i="1"/>
  <c r="E325" i="1"/>
  <c r="D325" i="1"/>
  <c r="N205" i="1"/>
  <c r="C325" i="1"/>
  <c r="L324" i="1"/>
  <c r="K324" i="1"/>
  <c r="J324" i="1"/>
  <c r="I324" i="1"/>
  <c r="G324" i="1"/>
  <c r="E324" i="1"/>
  <c r="D324" i="1"/>
  <c r="C324" i="1"/>
  <c r="L323" i="1"/>
  <c r="K323" i="1"/>
  <c r="J323" i="1"/>
  <c r="I323" i="1"/>
  <c r="H323" i="1"/>
  <c r="G323" i="1"/>
  <c r="E323" i="1"/>
  <c r="D323" i="1"/>
  <c r="N88" i="1"/>
  <c r="C323" i="1"/>
  <c r="L322" i="1"/>
  <c r="K322" i="1"/>
  <c r="J322" i="1"/>
  <c r="I322" i="1"/>
  <c r="H322" i="1"/>
  <c r="G322" i="1"/>
  <c r="E322" i="1"/>
  <c r="D322" i="1"/>
  <c r="N249" i="1"/>
  <c r="C322" i="1"/>
  <c r="L321" i="1"/>
  <c r="K321" i="1"/>
  <c r="J321" i="1"/>
  <c r="I321" i="1"/>
  <c r="H321" i="1"/>
  <c r="G321" i="1"/>
  <c r="E321" i="1"/>
  <c r="D321" i="1"/>
  <c r="N295" i="1"/>
  <c r="C321" i="1"/>
  <c r="L320" i="1"/>
  <c r="K320" i="1"/>
  <c r="J320" i="1"/>
  <c r="I320" i="1"/>
  <c r="H320" i="1"/>
  <c r="G320" i="1"/>
  <c r="E320" i="1"/>
  <c r="D320" i="1"/>
  <c r="N166" i="1"/>
  <c r="C320" i="1"/>
  <c r="L319" i="1"/>
  <c r="K319" i="1"/>
  <c r="J319" i="1"/>
  <c r="I319" i="1"/>
  <c r="H319" i="1"/>
  <c r="G319" i="1"/>
  <c r="E319" i="1"/>
  <c r="D319" i="1"/>
  <c r="N293" i="1"/>
  <c r="C319" i="1"/>
  <c r="L318" i="1"/>
  <c r="K318" i="1"/>
  <c r="J318" i="1"/>
  <c r="I318" i="1"/>
  <c r="H318" i="1"/>
  <c r="G318" i="1"/>
  <c r="E318" i="1"/>
  <c r="D318" i="1"/>
  <c r="N164" i="1"/>
  <c r="C318" i="1"/>
  <c r="L317" i="1"/>
  <c r="K317" i="1"/>
  <c r="J317" i="1"/>
  <c r="I317" i="1"/>
  <c r="H317" i="1"/>
  <c r="G317" i="1"/>
  <c r="E317" i="1"/>
  <c r="D317" i="1"/>
  <c r="N257" i="1"/>
  <c r="C317" i="1"/>
  <c r="L316" i="1"/>
  <c r="K316" i="1"/>
  <c r="J316" i="1"/>
  <c r="I316" i="1"/>
  <c r="H316" i="1"/>
  <c r="G316" i="1"/>
  <c r="E316" i="1"/>
  <c r="D316" i="1"/>
  <c r="N256" i="1"/>
  <c r="C316" i="1"/>
  <c r="L315" i="1"/>
  <c r="K315" i="1"/>
  <c r="J315" i="1"/>
  <c r="I315" i="1"/>
  <c r="H315" i="1"/>
  <c r="G315" i="1"/>
  <c r="E315" i="1"/>
  <c r="D315" i="1"/>
  <c r="N302" i="1"/>
  <c r="C315" i="1"/>
  <c r="L314" i="1"/>
  <c r="K314" i="1"/>
  <c r="J314" i="1"/>
  <c r="I314" i="1"/>
  <c r="H314" i="1"/>
  <c r="G314" i="1"/>
  <c r="E314" i="1"/>
  <c r="D314" i="1"/>
  <c r="N301" i="1"/>
  <c r="C314" i="1"/>
  <c r="L313" i="1"/>
  <c r="K313" i="1"/>
  <c r="J313" i="1"/>
  <c r="I313" i="1"/>
  <c r="H313" i="1"/>
  <c r="G313" i="1"/>
  <c r="E313" i="1"/>
  <c r="D313" i="1"/>
  <c r="C313" i="1"/>
  <c r="N308" i="1"/>
  <c r="F308" i="1"/>
  <c r="N306" i="1"/>
  <c r="F306" i="1"/>
  <c r="N304" i="1"/>
  <c r="F304" i="1"/>
  <c r="F303" i="1"/>
  <c r="M302" i="1"/>
  <c r="F302" i="1"/>
  <c r="M301" i="1"/>
  <c r="F301" i="1"/>
  <c r="L300" i="1"/>
  <c r="K300" i="1"/>
  <c r="J300" i="1"/>
  <c r="I300" i="1"/>
  <c r="H300" i="1"/>
  <c r="G300" i="1"/>
  <c r="E300" i="1"/>
  <c r="F300" i="1"/>
  <c r="F295" i="1"/>
  <c r="M293" i="1"/>
  <c r="F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F279" i="1"/>
  <c r="C279" i="1"/>
  <c r="M274" i="1"/>
  <c r="F274" i="1"/>
  <c r="M272" i="1"/>
  <c r="F272" i="1"/>
  <c r="F271" i="1"/>
  <c r="F270" i="1"/>
  <c r="M269" i="1"/>
  <c r="F269" i="1"/>
  <c r="M268" i="1"/>
  <c r="F268" i="1"/>
  <c r="M267" i="1"/>
  <c r="F267" i="1"/>
  <c r="L266" i="1"/>
  <c r="K266" i="1"/>
  <c r="M266" i="1"/>
  <c r="J266" i="1"/>
  <c r="I266" i="1"/>
  <c r="H266" i="1"/>
  <c r="G266" i="1"/>
  <c r="E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M253" i="1"/>
  <c r="J253" i="1"/>
  <c r="I253" i="1"/>
  <c r="H253" i="1"/>
  <c r="G253" i="1"/>
  <c r="E253" i="1"/>
  <c r="D253" i="1"/>
  <c r="C253" i="1"/>
  <c r="F251" i="1"/>
  <c r="F249" i="1"/>
  <c r="M248" i="1"/>
  <c r="F248" i="1"/>
  <c r="M246" i="1"/>
  <c r="F246" i="1"/>
  <c r="F244" i="1"/>
  <c r="M243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D232" i="1"/>
  <c r="C232" i="1"/>
  <c r="F227" i="1"/>
  <c r="M226" i="1"/>
  <c r="F226" i="1"/>
  <c r="M225" i="1"/>
  <c r="F225" i="1"/>
  <c r="F223" i="1"/>
  <c r="F222" i="1"/>
  <c r="M221" i="1"/>
  <c r="F221" i="1"/>
  <c r="M220" i="1"/>
  <c r="F220" i="1"/>
  <c r="L219" i="1"/>
  <c r="K219" i="1"/>
  <c r="J219" i="1"/>
  <c r="I219" i="1"/>
  <c r="H219" i="1"/>
  <c r="G219" i="1"/>
  <c r="E219" i="1"/>
  <c r="D219" i="1"/>
  <c r="C219" i="1"/>
  <c r="F217" i="1"/>
  <c r="M215" i="1"/>
  <c r="F215" i="1"/>
  <c r="M214" i="1"/>
  <c r="F214" i="1"/>
  <c r="M213" i="1"/>
  <c r="F213" i="1"/>
  <c r="M212" i="1"/>
  <c r="F212" i="1"/>
  <c r="F211" i="1"/>
  <c r="M210" i="1"/>
  <c r="F210" i="1"/>
  <c r="F209" i="1"/>
  <c r="M208" i="1"/>
  <c r="F208" i="1"/>
  <c r="M207" i="1"/>
  <c r="F207" i="1"/>
  <c r="L206" i="1"/>
  <c r="K206" i="1"/>
  <c r="M206" i="1"/>
  <c r="J206" i="1"/>
  <c r="I206" i="1"/>
  <c r="H206" i="1"/>
  <c r="G206" i="1"/>
  <c r="E206" i="1"/>
  <c r="D206" i="1"/>
  <c r="M205" i="1"/>
  <c r="F205" i="1"/>
  <c r="F204" i="1"/>
  <c r="M202" i="1"/>
  <c r="F202" i="1"/>
  <c r="N201" i="1"/>
  <c r="M201" i="1"/>
  <c r="F201" i="1"/>
  <c r="M199" i="1"/>
  <c r="F199" i="1"/>
  <c r="F198" i="1"/>
  <c r="M197" i="1"/>
  <c r="F197" i="1"/>
  <c r="M196" i="1"/>
  <c r="F196" i="1"/>
  <c r="N195" i="1"/>
  <c r="M195" i="1"/>
  <c r="F195" i="1"/>
  <c r="M194" i="1"/>
  <c r="F194" i="1"/>
  <c r="G190" i="1"/>
  <c r="A189" i="1"/>
  <c r="L185" i="1"/>
  <c r="K185" i="1"/>
  <c r="J185" i="1"/>
  <c r="I185" i="1"/>
  <c r="H185" i="1"/>
  <c r="G185" i="1"/>
  <c r="E185" i="1"/>
  <c r="D185" i="1"/>
  <c r="C185" i="1"/>
  <c r="N180" i="1"/>
  <c r="M180" i="1"/>
  <c r="F180" i="1"/>
  <c r="M178" i="1"/>
  <c r="F178" i="1"/>
  <c r="F177" i="1"/>
  <c r="F176" i="1"/>
  <c r="M175" i="1"/>
  <c r="F175" i="1"/>
  <c r="M174" i="1"/>
  <c r="F174" i="1"/>
  <c r="M173" i="1"/>
  <c r="F173" i="1"/>
  <c r="L172" i="1"/>
  <c r="K172" i="1"/>
  <c r="M172" i="1"/>
  <c r="J172" i="1"/>
  <c r="I172" i="1"/>
  <c r="H172" i="1"/>
  <c r="G172" i="1"/>
  <c r="E172" i="1"/>
  <c r="D172" i="1"/>
  <c r="F172" i="1"/>
  <c r="C172" i="1"/>
  <c r="F170" i="1"/>
  <c r="M168" i="1"/>
  <c r="F168" i="1"/>
  <c r="M167" i="1"/>
  <c r="F167" i="1"/>
  <c r="M165" i="1"/>
  <c r="F165" i="1"/>
  <c r="M164" i="1"/>
  <c r="F164" i="1"/>
  <c r="M163" i="1"/>
  <c r="F163" i="1"/>
  <c r="M162" i="1"/>
  <c r="F162" i="1"/>
  <c r="M161" i="1"/>
  <c r="F161" i="1"/>
  <c r="M160" i="1"/>
  <c r="F160" i="1"/>
  <c r="L159" i="1"/>
  <c r="K159" i="1"/>
  <c r="M159" i="1"/>
  <c r="J159" i="1"/>
  <c r="I159" i="1"/>
  <c r="H159" i="1"/>
  <c r="G159" i="1"/>
  <c r="E159" i="1"/>
  <c r="D159" i="1"/>
  <c r="C159" i="1"/>
  <c r="M155" i="1"/>
  <c r="F155" i="1"/>
  <c r="M154" i="1"/>
  <c r="F154" i="1"/>
  <c r="M152" i="1"/>
  <c r="F152" i="1"/>
  <c r="M150" i="1"/>
  <c r="F150" i="1"/>
  <c r="M149" i="1"/>
  <c r="F149" i="1"/>
  <c r="M148" i="1"/>
  <c r="F148" i="1"/>
  <c r="M147" i="1"/>
  <c r="F147" i="1"/>
  <c r="G143" i="1"/>
  <c r="A142" i="1"/>
  <c r="L138" i="1"/>
  <c r="K138" i="1"/>
  <c r="M138" i="1"/>
  <c r="J138" i="1"/>
  <c r="I138" i="1"/>
  <c r="H138" i="1"/>
  <c r="G138" i="1"/>
  <c r="E138" i="1"/>
  <c r="D138" i="1"/>
  <c r="C138" i="1"/>
  <c r="F134" i="1"/>
  <c r="M133" i="1"/>
  <c r="F133" i="1"/>
  <c r="N131" i="1"/>
  <c r="M131" i="1"/>
  <c r="F131" i="1"/>
  <c r="F130" i="1"/>
  <c r="N129" i="1"/>
  <c r="F129" i="1"/>
  <c r="M128" i="1"/>
  <c r="F128" i="1"/>
  <c r="N127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F125" i="1"/>
  <c r="C125" i="1"/>
  <c r="N120" i="1"/>
  <c r="F120" i="1"/>
  <c r="N118" i="1"/>
  <c r="F118" i="1"/>
  <c r="N114" i="1"/>
  <c r="M114" i="1"/>
  <c r="F114" i="1"/>
  <c r="M113" i="1"/>
  <c r="F113" i="1"/>
  <c r="L112" i="1"/>
  <c r="K112" i="1"/>
  <c r="M112" i="1"/>
  <c r="J112" i="1"/>
  <c r="I112" i="1"/>
  <c r="H112" i="1"/>
  <c r="G112" i="1"/>
  <c r="E112" i="1"/>
  <c r="D112" i="1"/>
  <c r="C112" i="1"/>
  <c r="N107" i="1"/>
  <c r="M107" i="1"/>
  <c r="F107" i="1"/>
  <c r="M105" i="1"/>
  <c r="F105" i="1"/>
  <c r="F103" i="1"/>
  <c r="M102" i="1"/>
  <c r="F102" i="1"/>
  <c r="M101" i="1"/>
  <c r="F101" i="1"/>
  <c r="M100" i="1"/>
  <c r="F100" i="1"/>
  <c r="G96" i="1"/>
  <c r="A95" i="1"/>
  <c r="L91" i="1"/>
  <c r="K91" i="1"/>
  <c r="M91" i="1"/>
  <c r="J91" i="1"/>
  <c r="I91" i="1"/>
  <c r="H91" i="1"/>
  <c r="G91" i="1"/>
  <c r="E91" i="1"/>
  <c r="D91" i="1"/>
  <c r="F91" i="1"/>
  <c r="C91" i="1"/>
  <c r="M89" i="1"/>
  <c r="F88" i="1"/>
  <c r="M87" i="1"/>
  <c r="F87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L78" i="1"/>
  <c r="K78" i="1"/>
  <c r="M78" i="1"/>
  <c r="J78" i="1"/>
  <c r="I78" i="1"/>
  <c r="H78" i="1"/>
  <c r="G78" i="1"/>
  <c r="E78" i="1"/>
  <c r="D78" i="1"/>
  <c r="F78" i="1"/>
  <c r="C78" i="1"/>
  <c r="M73" i="1"/>
  <c r="F73" i="1"/>
  <c r="M71" i="1"/>
  <c r="F71" i="1"/>
  <c r="F69" i="1"/>
  <c r="F68" i="1"/>
  <c r="M67" i="1"/>
  <c r="F67" i="1"/>
  <c r="N66" i="1"/>
  <c r="M66" i="1"/>
  <c r="F66" i="1"/>
  <c r="L65" i="1"/>
  <c r="K65" i="1"/>
  <c r="J65" i="1"/>
  <c r="I65" i="1"/>
  <c r="H65" i="1"/>
  <c r="G65" i="1"/>
  <c r="E65" i="1"/>
  <c r="D65" i="1"/>
  <c r="C65" i="1"/>
  <c r="M64" i="1"/>
  <c r="F64" i="1"/>
  <c r="N63" i="1"/>
  <c r="M63" i="1"/>
  <c r="F63" i="1"/>
  <c r="F62" i="1"/>
  <c r="M61" i="1"/>
  <c r="F61" i="1"/>
  <c r="M60" i="1"/>
  <c r="F60" i="1"/>
  <c r="M59" i="1"/>
  <c r="F59" i="1"/>
  <c r="M58" i="1"/>
  <c r="F58" i="1"/>
  <c r="F57" i="1"/>
  <c r="M56" i="1"/>
  <c r="F56" i="1"/>
  <c r="M55" i="1"/>
  <c r="F55" i="1"/>
  <c r="M54" i="1"/>
  <c r="F54" i="1"/>
  <c r="M53" i="1"/>
  <c r="F53" i="1"/>
  <c r="G49" i="1"/>
  <c r="A48" i="1"/>
  <c r="L44" i="1"/>
  <c r="K44" i="1"/>
  <c r="M44" i="1"/>
  <c r="J44" i="1"/>
  <c r="I44" i="1"/>
  <c r="H44" i="1"/>
  <c r="G44" i="1"/>
  <c r="E44" i="1"/>
  <c r="D44" i="1"/>
  <c r="F44" i="1"/>
  <c r="C44" i="1"/>
  <c r="M43" i="1"/>
  <c r="M42" i="1"/>
  <c r="F42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M31" i="1"/>
  <c r="J31" i="1"/>
  <c r="I31" i="1"/>
  <c r="H31" i="1"/>
  <c r="G31" i="1"/>
  <c r="E31" i="1"/>
  <c r="D31" i="1"/>
  <c r="C31" i="1"/>
  <c r="F29" i="1"/>
  <c r="F27" i="1"/>
  <c r="M26" i="1"/>
  <c r="F26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L18" i="1"/>
  <c r="K18" i="1"/>
  <c r="M18" i="1"/>
  <c r="J18" i="1"/>
  <c r="I18" i="1"/>
  <c r="H18" i="1"/>
  <c r="G18" i="1"/>
  <c r="E18" i="1"/>
  <c r="D18" i="1"/>
  <c r="C18" i="1"/>
  <c r="M17" i="1"/>
  <c r="F17" i="1"/>
  <c r="M16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M65" i="1"/>
  <c r="M232" i="1"/>
  <c r="M302" i="3"/>
  <c r="N190" i="3"/>
  <c r="N194" i="3"/>
  <c r="M185" i="1"/>
  <c r="M110" i="3"/>
  <c r="M125" i="1"/>
  <c r="N324" i="3"/>
  <c r="N329" i="3"/>
  <c r="N52" i="3"/>
  <c r="N76" i="3"/>
  <c r="N245" i="3"/>
  <c r="N252" i="3"/>
  <c r="N256" i="3"/>
  <c r="N265" i="3"/>
  <c r="N269" i="3"/>
  <c r="N293" i="3"/>
  <c r="N317" i="3"/>
  <c r="N345" i="3"/>
  <c r="N347" i="3"/>
  <c r="N362" i="3"/>
  <c r="M414" i="3"/>
  <c r="M237" i="3"/>
  <c r="M136" i="3"/>
  <c r="M279" i="1"/>
  <c r="N7" i="3"/>
  <c r="N43" i="3"/>
  <c r="N46" i="3"/>
  <c r="N139" i="3"/>
  <c r="N150" i="3"/>
  <c r="N152" i="3"/>
  <c r="N171" i="3"/>
  <c r="N176" i="3"/>
  <c r="M300" i="1"/>
  <c r="N40" i="1"/>
  <c r="N22" i="1"/>
  <c r="M313" i="1"/>
  <c r="N7" i="1"/>
  <c r="N39" i="1"/>
  <c r="N54" i="1"/>
  <c r="N60" i="1"/>
  <c r="N62" i="1"/>
  <c r="N67" i="1"/>
  <c r="N152" i="1"/>
  <c r="N163" i="1"/>
  <c r="N221" i="1"/>
  <c r="N248" i="1"/>
  <c r="N255" i="1"/>
  <c r="N261" i="1"/>
  <c r="N268" i="1"/>
  <c r="N270" i="1"/>
  <c r="N272" i="1"/>
  <c r="M289" i="3"/>
  <c r="M71" i="3"/>
  <c r="N11" i="1"/>
  <c r="N35" i="1"/>
  <c r="N71" i="1"/>
  <c r="N82" i="1"/>
  <c r="N84" i="1"/>
  <c r="N101" i="1"/>
  <c r="N103" i="1"/>
  <c r="N148" i="1"/>
  <c r="N167" i="1"/>
  <c r="N214" i="1"/>
  <c r="N225" i="1"/>
  <c r="N227" i="1"/>
  <c r="N242" i="1"/>
  <c r="N244" i="1"/>
  <c r="N291" i="1"/>
  <c r="G326" i="1"/>
  <c r="I326" i="1"/>
  <c r="K326" i="1"/>
  <c r="M316" i="1"/>
  <c r="M318" i="1"/>
  <c r="M320" i="1"/>
  <c r="M322" i="1"/>
  <c r="M325" i="1"/>
  <c r="N220" i="1"/>
  <c r="N290" i="1"/>
  <c r="F492" i="3"/>
  <c r="F201" i="3"/>
  <c r="F136" i="3"/>
  <c r="F110" i="3"/>
  <c r="F97" i="3"/>
  <c r="F313" i="1"/>
  <c r="F266" i="1"/>
  <c r="F253" i="1"/>
  <c r="F232" i="1"/>
  <c r="F206" i="1"/>
  <c r="F185" i="1"/>
  <c r="F159" i="1"/>
  <c r="F138" i="1"/>
  <c r="F112" i="1"/>
  <c r="F65" i="1"/>
  <c r="F31" i="1"/>
  <c r="N155" i="3"/>
  <c r="N181" i="3"/>
  <c r="N11" i="3"/>
  <c r="N17" i="3"/>
  <c r="N48" i="3"/>
  <c r="N56" i="3"/>
  <c r="N74" i="3"/>
  <c r="N111" i="3"/>
  <c r="N113" i="3"/>
  <c r="N124" i="3"/>
  <c r="N137" i="3"/>
  <c r="N165" i="3"/>
  <c r="N178" i="3"/>
  <c r="N189" i="3"/>
  <c r="M219" i="1"/>
  <c r="N9" i="1"/>
  <c r="N13" i="1"/>
  <c r="N15" i="1"/>
  <c r="N20" i="1"/>
  <c r="N24" i="1"/>
  <c r="N26" i="1"/>
  <c r="N33" i="1"/>
  <c r="N37" i="1"/>
  <c r="N56" i="1"/>
  <c r="N58" i="1"/>
  <c r="N69" i="1"/>
  <c r="N73" i="1"/>
  <c r="N80" i="1"/>
  <c r="N86" i="1"/>
  <c r="N105" i="1"/>
  <c r="N133" i="1"/>
  <c r="N150" i="1"/>
  <c r="N154" i="1"/>
  <c r="N161" i="1"/>
  <c r="N165" i="1"/>
  <c r="N174" i="1"/>
  <c r="N176" i="1"/>
  <c r="N178" i="1"/>
  <c r="N197" i="1"/>
  <c r="N199" i="1"/>
  <c r="N208" i="1"/>
  <c r="N210" i="1"/>
  <c r="N212" i="1"/>
  <c r="F219" i="1"/>
  <c r="N223" i="1"/>
  <c r="N246" i="1"/>
  <c r="N259" i="1"/>
  <c r="N274" i="1"/>
  <c r="N289" i="1"/>
  <c r="F324" i="1"/>
  <c r="F32" i="3"/>
  <c r="M32" i="3"/>
  <c r="F45" i="3"/>
  <c r="M45" i="3"/>
  <c r="F58" i="3"/>
  <c r="M58" i="3"/>
  <c r="F84" i="3"/>
  <c r="M84" i="3"/>
  <c r="F149" i="3"/>
  <c r="M149" i="3"/>
  <c r="F162" i="3"/>
  <c r="M162" i="3"/>
  <c r="F175" i="3"/>
  <c r="M175" i="3"/>
  <c r="F188" i="3"/>
  <c r="M188" i="3"/>
  <c r="M341" i="3"/>
  <c r="F354" i="3"/>
  <c r="M354" i="3"/>
  <c r="F380" i="3"/>
  <c r="M380" i="3"/>
  <c r="F427" i="3"/>
  <c r="M427" i="3"/>
  <c r="F440" i="3"/>
  <c r="M440" i="3"/>
  <c r="F453" i="3"/>
  <c r="M453" i="3"/>
  <c r="F479" i="3"/>
  <c r="M479" i="3"/>
  <c r="M250" i="3"/>
  <c r="F263" i="3"/>
  <c r="M263" i="3"/>
  <c r="M315" i="3"/>
  <c r="F328" i="3"/>
  <c r="M328" i="3"/>
  <c r="F505" i="3"/>
  <c r="M505" i="3"/>
  <c r="N430" i="3"/>
  <c r="N454" i="3"/>
  <c r="M565" i="3"/>
  <c r="C566" i="3"/>
  <c r="E566" i="3"/>
  <c r="F563" i="3"/>
  <c r="F565" i="3"/>
  <c r="M557" i="3"/>
  <c r="M561" i="3"/>
  <c r="H566" i="3"/>
  <c r="J566" i="3"/>
  <c r="L566" i="3"/>
  <c r="M555" i="3"/>
  <c r="M559" i="3"/>
  <c r="M563" i="3"/>
  <c r="H518" i="3"/>
  <c r="L518" i="3"/>
  <c r="J577" i="3"/>
  <c r="M556" i="3"/>
  <c r="M560" i="3"/>
  <c r="M562" i="3"/>
  <c r="M564" i="3"/>
  <c r="J518" i="3"/>
  <c r="G518" i="3"/>
  <c r="G554" i="3"/>
  <c r="G566" i="3"/>
  <c r="I518" i="3"/>
  <c r="I554" i="3"/>
  <c r="I566" i="3"/>
  <c r="K518" i="3"/>
  <c r="K554" i="3"/>
  <c r="M506" i="3"/>
  <c r="M507" i="3"/>
  <c r="M508" i="3"/>
  <c r="M509" i="3"/>
  <c r="K558" i="3"/>
  <c r="M558" i="3"/>
  <c r="M510" i="3"/>
  <c r="M511" i="3"/>
  <c r="M512" i="3"/>
  <c r="M513" i="3"/>
  <c r="M514" i="3"/>
  <c r="M515" i="3"/>
  <c r="M516" i="3"/>
  <c r="M517" i="3"/>
  <c r="F414" i="3"/>
  <c r="N493" i="3"/>
  <c r="N480" i="3"/>
  <c r="N415" i="3"/>
  <c r="F506" i="3"/>
  <c r="N468" i="3"/>
  <c r="N455" i="3"/>
  <c r="N442" i="3"/>
  <c r="N429" i="3"/>
  <c r="N403" i="3"/>
  <c r="F507" i="3"/>
  <c r="N469" i="3"/>
  <c r="N443" i="3"/>
  <c r="N417" i="3"/>
  <c r="F508" i="3"/>
  <c r="N431" i="3"/>
  <c r="N418" i="3"/>
  <c r="N405" i="3"/>
  <c r="F509" i="3"/>
  <c r="N471" i="3"/>
  <c r="N458" i="3"/>
  <c r="F510" i="3"/>
  <c r="N498" i="3"/>
  <c r="N459" i="3"/>
  <c r="N446" i="3"/>
  <c r="N407" i="3"/>
  <c r="F511" i="3"/>
  <c r="N499" i="3"/>
  <c r="N473" i="3"/>
  <c r="D560" i="3"/>
  <c r="F560" i="3"/>
  <c r="F512" i="3"/>
  <c r="N448" i="3"/>
  <c r="N435" i="3"/>
  <c r="N422" i="3"/>
  <c r="N409" i="3"/>
  <c r="D561" i="3"/>
  <c r="F561" i="3"/>
  <c r="F513" i="3"/>
  <c r="N488" i="3"/>
  <c r="N410" i="3"/>
  <c r="D562" i="3"/>
  <c r="F562" i="3"/>
  <c r="F514" i="3"/>
  <c r="F515" i="3"/>
  <c r="N464" i="3"/>
  <c r="N412" i="3"/>
  <c r="D564" i="3"/>
  <c r="F564" i="3"/>
  <c r="F516" i="3"/>
  <c r="F517" i="3"/>
  <c r="N404" i="3"/>
  <c r="N408" i="3"/>
  <c r="N416" i="3"/>
  <c r="N420" i="3"/>
  <c r="N421" i="3"/>
  <c r="N428" i="3"/>
  <c r="N432" i="3"/>
  <c r="N433" i="3"/>
  <c r="N441" i="3"/>
  <c r="N444" i="3"/>
  <c r="N449" i="3"/>
  <c r="N450" i="3"/>
  <c r="N457" i="3"/>
  <c r="N461" i="3"/>
  <c r="N462" i="3"/>
  <c r="N467" i="3"/>
  <c r="N470" i="3"/>
  <c r="N474" i="3"/>
  <c r="N475" i="3"/>
  <c r="N477" i="3"/>
  <c r="N489" i="3"/>
  <c r="D518" i="3"/>
  <c r="N508" i="3"/>
  <c r="N556" i="3"/>
  <c r="D554" i="3"/>
  <c r="D555" i="3"/>
  <c r="F555" i="3"/>
  <c r="D556" i="3"/>
  <c r="F556" i="3"/>
  <c r="D557" i="3"/>
  <c r="F557" i="3"/>
  <c r="D558" i="3"/>
  <c r="F558" i="3"/>
  <c r="D559" i="3"/>
  <c r="F559" i="3"/>
  <c r="C518" i="3"/>
  <c r="E518" i="3"/>
  <c r="N266" i="3"/>
  <c r="N290" i="3"/>
  <c r="N298" i="3"/>
  <c r="N303" i="3"/>
  <c r="N316" i="3"/>
  <c r="N227" i="3"/>
  <c r="N244" i="3"/>
  <c r="N231" i="3"/>
  <c r="N253" i="3"/>
  <c r="N344" i="3"/>
  <c r="N350" i="3"/>
  <c r="N355" i="3"/>
  <c r="N357" i="3"/>
  <c r="H553" i="3"/>
  <c r="J553" i="3"/>
  <c r="L553" i="3"/>
  <c r="M542" i="3"/>
  <c r="M544" i="3"/>
  <c r="M546" i="3"/>
  <c r="M548" i="3"/>
  <c r="M550" i="3"/>
  <c r="N225" i="3"/>
  <c r="N229" i="3"/>
  <c r="N233" i="3"/>
  <c r="N238" i="3"/>
  <c r="N240" i="3"/>
  <c r="N251" i="3"/>
  <c r="N264" i="3"/>
  <c r="N268" i="3"/>
  <c r="N270" i="3"/>
  <c r="N272" i="3"/>
  <c r="N277" i="3"/>
  <c r="N292" i="3"/>
  <c r="N294" i="3"/>
  <c r="N318" i="3"/>
  <c r="N322" i="3"/>
  <c r="N342" i="3"/>
  <c r="N361" i="3"/>
  <c r="N363" i="3"/>
  <c r="N374" i="3"/>
  <c r="C393" i="3"/>
  <c r="E393" i="3"/>
  <c r="J393" i="3"/>
  <c r="G568" i="3"/>
  <c r="I568" i="3"/>
  <c r="H569" i="3"/>
  <c r="J569" i="3"/>
  <c r="L569" i="3"/>
  <c r="G570" i="3"/>
  <c r="I570" i="3"/>
  <c r="H571" i="3"/>
  <c r="J571" i="3"/>
  <c r="L571" i="3"/>
  <c r="G572" i="3"/>
  <c r="I572" i="3"/>
  <c r="H573" i="3"/>
  <c r="J573" i="3"/>
  <c r="L573" i="3"/>
  <c r="G574" i="3"/>
  <c r="I574" i="3"/>
  <c r="H575" i="3"/>
  <c r="J575" i="3"/>
  <c r="L575" i="3"/>
  <c r="G576" i="3"/>
  <c r="I576" i="3"/>
  <c r="H577" i="3"/>
  <c r="I578" i="3"/>
  <c r="M543" i="3"/>
  <c r="M545" i="3"/>
  <c r="M547" i="3"/>
  <c r="M549" i="3"/>
  <c r="M552" i="3"/>
  <c r="H393" i="3"/>
  <c r="L393" i="3"/>
  <c r="C569" i="3"/>
  <c r="C571" i="3"/>
  <c r="C573" i="3"/>
  <c r="C575" i="3"/>
  <c r="C577" i="3"/>
  <c r="F250" i="3"/>
  <c r="F542" i="3"/>
  <c r="F544" i="3"/>
  <c r="F546" i="3"/>
  <c r="F548" i="3"/>
  <c r="F550" i="3"/>
  <c r="D393" i="3"/>
  <c r="N341" i="3"/>
  <c r="N226" i="3"/>
  <c r="N228" i="3"/>
  <c r="N230" i="3"/>
  <c r="N232" i="3"/>
  <c r="N239" i="3"/>
  <c r="N241" i="3"/>
  <c r="N254" i="3"/>
  <c r="N258" i="3"/>
  <c r="N280" i="3"/>
  <c r="N282" i="3"/>
  <c r="N291" i="3"/>
  <c r="N297" i="3"/>
  <c r="N308" i="3"/>
  <c r="N310" i="3"/>
  <c r="N319" i="3"/>
  <c r="N321" i="3"/>
  <c r="N323" i="3"/>
  <c r="N330" i="3"/>
  <c r="N336" i="3"/>
  <c r="N349" i="3"/>
  <c r="N356" i="3"/>
  <c r="N358" i="3"/>
  <c r="C541" i="3"/>
  <c r="C553" i="3"/>
  <c r="L577" i="3"/>
  <c r="G578" i="3"/>
  <c r="G541" i="3"/>
  <c r="G553" i="3"/>
  <c r="G393" i="3"/>
  <c r="I541" i="3"/>
  <c r="I553" i="3"/>
  <c r="I393" i="3"/>
  <c r="K541" i="3"/>
  <c r="K393" i="3"/>
  <c r="M381" i="3"/>
  <c r="M382" i="3"/>
  <c r="M383" i="3"/>
  <c r="M384" i="3"/>
  <c r="M385" i="3"/>
  <c r="M386" i="3"/>
  <c r="M387" i="3"/>
  <c r="M388" i="3"/>
  <c r="M389" i="3"/>
  <c r="M390" i="3"/>
  <c r="M551" i="3"/>
  <c r="M392" i="3"/>
  <c r="H568" i="3"/>
  <c r="J568" i="3"/>
  <c r="L568" i="3"/>
  <c r="G569" i="3"/>
  <c r="I569" i="3"/>
  <c r="H570" i="3"/>
  <c r="J570" i="3"/>
  <c r="L570" i="3"/>
  <c r="G571" i="3"/>
  <c r="I571" i="3"/>
  <c r="H572" i="3"/>
  <c r="J572" i="3"/>
  <c r="L572" i="3"/>
  <c r="G573" i="3"/>
  <c r="I573" i="3"/>
  <c r="H574" i="3"/>
  <c r="J574" i="3"/>
  <c r="L574" i="3"/>
  <c r="G575" i="3"/>
  <c r="I575" i="3"/>
  <c r="H576" i="3"/>
  <c r="J576" i="3"/>
  <c r="L576" i="3"/>
  <c r="G577" i="3"/>
  <c r="I577" i="3"/>
  <c r="H578" i="3"/>
  <c r="J578" i="3"/>
  <c r="L578" i="3"/>
  <c r="M391" i="3"/>
  <c r="E569" i="3"/>
  <c r="E571" i="3"/>
  <c r="E573" i="3"/>
  <c r="E575" i="3"/>
  <c r="E577" i="3"/>
  <c r="D553" i="3"/>
  <c r="F543" i="3"/>
  <c r="F545" i="3"/>
  <c r="F547" i="3"/>
  <c r="F549" i="3"/>
  <c r="F551" i="3"/>
  <c r="D552" i="3"/>
  <c r="F552" i="3"/>
  <c r="N275" i="3"/>
  <c r="N236" i="3"/>
  <c r="F392" i="3"/>
  <c r="N392" i="3"/>
  <c r="N552" i="3"/>
  <c r="E541" i="3"/>
  <c r="E553" i="3"/>
  <c r="C568" i="3"/>
  <c r="E568" i="3"/>
  <c r="C570" i="3"/>
  <c r="E570" i="3"/>
  <c r="C572" i="3"/>
  <c r="E572" i="3"/>
  <c r="C574" i="3"/>
  <c r="E574" i="3"/>
  <c r="C576" i="3"/>
  <c r="E576" i="3"/>
  <c r="C578" i="3"/>
  <c r="E578" i="3"/>
  <c r="F237" i="3"/>
  <c r="F381" i="3"/>
  <c r="F382" i="3"/>
  <c r="F383" i="3"/>
  <c r="F384" i="3"/>
  <c r="F385" i="3"/>
  <c r="F386" i="3"/>
  <c r="F387" i="3"/>
  <c r="F388" i="3"/>
  <c r="F389" i="3"/>
  <c r="F390" i="3"/>
  <c r="F391" i="3"/>
  <c r="N66" i="3"/>
  <c r="N75" i="3"/>
  <c r="N116" i="3"/>
  <c r="N36" i="3"/>
  <c r="N81" i="3"/>
  <c r="N88" i="3"/>
  <c r="N129" i="3"/>
  <c r="N138" i="3"/>
  <c r="N144" i="3"/>
  <c r="N21" i="3"/>
  <c r="N25" i="3"/>
  <c r="N34" i="3"/>
  <c r="N38" i="3"/>
  <c r="N47" i="3"/>
  <c r="N49" i="3"/>
  <c r="N79" i="3"/>
  <c r="N92" i="3"/>
  <c r="N103" i="3"/>
  <c r="N105" i="3"/>
  <c r="N125" i="3"/>
  <c r="N153" i="3"/>
  <c r="N164" i="3"/>
  <c r="N166" i="3"/>
  <c r="N170" i="3"/>
  <c r="N177" i="3"/>
  <c r="N9" i="3"/>
  <c r="N13" i="3"/>
  <c r="N15" i="3"/>
  <c r="N20" i="3"/>
  <c r="N22" i="3"/>
  <c r="N33" i="3"/>
  <c r="N35" i="3"/>
  <c r="N37" i="3"/>
  <c r="N41" i="3"/>
  <c r="N54" i="3"/>
  <c r="N59" i="3"/>
  <c r="N61" i="3"/>
  <c r="N72" i="3"/>
  <c r="N80" i="3"/>
  <c r="N85" i="3"/>
  <c r="N98" i="3"/>
  <c r="N115" i="3"/>
  <c r="N126" i="3"/>
  <c r="N128" i="3"/>
  <c r="N132" i="3"/>
  <c r="N141" i="3"/>
  <c r="N154" i="3"/>
  <c r="N158" i="3"/>
  <c r="N167" i="3"/>
  <c r="N182" i="3"/>
  <c r="H214" i="3"/>
  <c r="L214" i="3"/>
  <c r="J214" i="3"/>
  <c r="N8" i="3"/>
  <c r="N10" i="3"/>
  <c r="N12" i="3"/>
  <c r="N14" i="3"/>
  <c r="N16" i="3"/>
  <c r="N18" i="3"/>
  <c r="N23" i="3"/>
  <c r="N27" i="3"/>
  <c r="N40" i="3"/>
  <c r="N51" i="3"/>
  <c r="N53" i="3"/>
  <c r="N60" i="3"/>
  <c r="N64" i="3"/>
  <c r="N73" i="3"/>
  <c r="N77" i="3"/>
  <c r="N86" i="3"/>
  <c r="N90" i="3"/>
  <c r="N99" i="3"/>
  <c r="N112" i="3"/>
  <c r="N114" i="3"/>
  <c r="N118" i="3"/>
  <c r="N127" i="3"/>
  <c r="N131" i="3"/>
  <c r="N142" i="3"/>
  <c r="N151" i="3"/>
  <c r="N157" i="3"/>
  <c r="N168" i="3"/>
  <c r="N179" i="3"/>
  <c r="N183" i="3"/>
  <c r="H540" i="3"/>
  <c r="H567" i="3"/>
  <c r="J540" i="3"/>
  <c r="J567" i="3"/>
  <c r="L540" i="3"/>
  <c r="L567" i="3"/>
  <c r="M19" i="3"/>
  <c r="G214" i="3"/>
  <c r="G528" i="3"/>
  <c r="I214" i="3"/>
  <c r="I528" i="3"/>
  <c r="K214" i="3"/>
  <c r="M214" i="3"/>
  <c r="K528" i="3"/>
  <c r="M202" i="3"/>
  <c r="M529" i="3"/>
  <c r="K568" i="3"/>
  <c r="M203" i="3"/>
  <c r="K569" i="3"/>
  <c r="M530" i="3"/>
  <c r="M204" i="3"/>
  <c r="M531" i="3"/>
  <c r="K570" i="3"/>
  <c r="M205" i="3"/>
  <c r="K571" i="3"/>
  <c r="M532" i="3"/>
  <c r="M206" i="3"/>
  <c r="M533" i="3"/>
  <c r="K572" i="3"/>
  <c r="M207" i="3"/>
  <c r="K573" i="3"/>
  <c r="M534" i="3"/>
  <c r="M208" i="3"/>
  <c r="M535" i="3"/>
  <c r="K574" i="3"/>
  <c r="M209" i="3"/>
  <c r="K575" i="3"/>
  <c r="M536" i="3"/>
  <c r="M210" i="3"/>
  <c r="M537" i="3"/>
  <c r="K576" i="3"/>
  <c r="M211" i="3"/>
  <c r="K577" i="3"/>
  <c r="M538" i="3"/>
  <c r="M212" i="3"/>
  <c r="M539" i="3"/>
  <c r="K578" i="3"/>
  <c r="M213" i="3"/>
  <c r="F19" i="3"/>
  <c r="C540" i="3"/>
  <c r="E214" i="3"/>
  <c r="E528" i="3"/>
  <c r="C214" i="3"/>
  <c r="D528" i="3"/>
  <c r="D214" i="3"/>
  <c r="N213" i="3"/>
  <c r="N539" i="3"/>
  <c r="F202" i="3"/>
  <c r="F529" i="3"/>
  <c r="F203" i="3"/>
  <c r="F530" i="3"/>
  <c r="F204" i="3"/>
  <c r="F531" i="3"/>
  <c r="F205" i="3"/>
  <c r="F532" i="3"/>
  <c r="F206" i="3"/>
  <c r="F533" i="3"/>
  <c r="F207" i="3"/>
  <c r="F534" i="3"/>
  <c r="F208" i="3"/>
  <c r="F535" i="3"/>
  <c r="F209" i="3"/>
  <c r="F536" i="3"/>
  <c r="F210" i="3"/>
  <c r="D576" i="3"/>
  <c r="F537" i="3"/>
  <c r="F211" i="3"/>
  <c r="D538" i="3"/>
  <c r="F212" i="3"/>
  <c r="F539" i="3"/>
  <c r="F213" i="3"/>
  <c r="F27" i="2"/>
  <c r="F25" i="2"/>
  <c r="N100" i="1"/>
  <c r="N102" i="1"/>
  <c r="N113" i="1"/>
  <c r="N198" i="1"/>
  <c r="N6" i="1"/>
  <c r="N8" i="1"/>
  <c r="N10" i="1"/>
  <c r="N12" i="1"/>
  <c r="N14" i="1"/>
  <c r="N25" i="1"/>
  <c r="N53" i="1"/>
  <c r="N55" i="1"/>
  <c r="N83" i="1"/>
  <c r="N126" i="1"/>
  <c r="N128" i="1"/>
  <c r="N130" i="1"/>
  <c r="N134" i="1"/>
  <c r="N147" i="1"/>
  <c r="N149" i="1"/>
  <c r="N155" i="1"/>
  <c r="N160" i="1"/>
  <c r="N162" i="1"/>
  <c r="N168" i="1"/>
  <c r="N170" i="1"/>
  <c r="N181" i="1"/>
  <c r="N209" i="1"/>
  <c r="N241" i="1"/>
  <c r="N243" i="1"/>
  <c r="N251" i="1"/>
  <c r="N254" i="1"/>
  <c r="N298" i="1"/>
  <c r="H326" i="1"/>
  <c r="J326" i="1"/>
  <c r="L326" i="1"/>
  <c r="M315" i="1"/>
  <c r="M317" i="1"/>
  <c r="M319" i="1"/>
  <c r="M321" i="1"/>
  <c r="M323" i="1"/>
  <c r="M324" i="1"/>
  <c r="N16" i="1"/>
  <c r="N19" i="1"/>
  <c r="N21" i="1"/>
  <c r="N23" i="1"/>
  <c r="N27" i="1"/>
  <c r="N29" i="1"/>
  <c r="N32" i="1"/>
  <c r="N34" i="1"/>
  <c r="N36" i="1"/>
  <c r="N42" i="1"/>
  <c r="N57" i="1"/>
  <c r="N59" i="1"/>
  <c r="N61" i="1"/>
  <c r="N68" i="1"/>
  <c r="N79" i="1"/>
  <c r="N81" i="1"/>
  <c r="N87" i="1"/>
  <c r="N89" i="1"/>
  <c r="N104" i="1"/>
  <c r="N136" i="1"/>
  <c r="N173" i="1"/>
  <c r="N175" i="1"/>
  <c r="N177" i="1"/>
  <c r="N183" i="1"/>
  <c r="N194" i="1"/>
  <c r="N196" i="1"/>
  <c r="N202" i="1"/>
  <c r="N204" i="1"/>
  <c r="N207" i="1"/>
  <c r="N211" i="1"/>
  <c r="N213" i="1"/>
  <c r="N215" i="1"/>
  <c r="N217" i="1"/>
  <c r="N222" i="1"/>
  <c r="N226" i="1"/>
  <c r="N267" i="1"/>
  <c r="N269" i="1"/>
  <c r="N271" i="1"/>
  <c r="N288" i="1"/>
  <c r="N296" i="1"/>
  <c r="N303" i="1"/>
  <c r="C326" i="1"/>
  <c r="E326" i="1"/>
  <c r="D326" i="1"/>
  <c r="N159" i="1"/>
  <c r="M314" i="1"/>
  <c r="F325" i="1"/>
  <c r="N17" i="1"/>
  <c r="F18" i="1"/>
  <c r="N30" i="1"/>
  <c r="N64" i="1"/>
  <c r="F314" i="1"/>
  <c r="F315" i="1"/>
  <c r="F316" i="1"/>
  <c r="F317" i="1"/>
  <c r="F318" i="1"/>
  <c r="F319" i="1"/>
  <c r="F320" i="1"/>
  <c r="F321" i="1"/>
  <c r="F322" i="1"/>
  <c r="F323" i="1"/>
  <c r="D568" i="3"/>
  <c r="N203" i="3"/>
  <c r="N529" i="3"/>
  <c r="N202" i="3"/>
  <c r="N528" i="3"/>
  <c r="M326" i="1"/>
  <c r="D574" i="3"/>
  <c r="F574" i="3"/>
  <c r="N209" i="3"/>
  <c r="N535" i="3"/>
  <c r="N208" i="3"/>
  <c r="N534" i="3"/>
  <c r="N206" i="3"/>
  <c r="N532" i="3"/>
  <c r="N212" i="3"/>
  <c r="N538" i="3"/>
  <c r="N211" i="3"/>
  <c r="N537" i="3"/>
  <c r="N210" i="3"/>
  <c r="N536" i="3"/>
  <c r="N207" i="3"/>
  <c r="N533" i="3"/>
  <c r="N205" i="3"/>
  <c r="N531" i="3"/>
  <c r="N204" i="3"/>
  <c r="N530" i="3"/>
  <c r="D572" i="3"/>
  <c r="F572" i="3"/>
  <c r="M518" i="3"/>
  <c r="N512" i="3"/>
  <c r="N560" i="3"/>
  <c r="N506" i="3"/>
  <c r="N554" i="3"/>
  <c r="N414" i="3"/>
  <c r="D570" i="3"/>
  <c r="F570" i="3"/>
  <c r="N515" i="3"/>
  <c r="N563" i="3"/>
  <c r="N514" i="3"/>
  <c r="N562" i="3"/>
  <c r="K566" i="3"/>
  <c r="M566" i="3"/>
  <c r="M554" i="3"/>
  <c r="D566" i="3"/>
  <c r="F566" i="3"/>
  <c r="F554" i="3"/>
  <c r="D575" i="3"/>
  <c r="F575" i="3"/>
  <c r="D573" i="3"/>
  <c r="F573" i="3"/>
  <c r="D571" i="3"/>
  <c r="F571" i="3"/>
  <c r="D569" i="3"/>
  <c r="F569" i="3"/>
  <c r="N466" i="3"/>
  <c r="N453" i="3"/>
  <c r="N440" i="3"/>
  <c r="N427" i="3"/>
  <c r="N492" i="3"/>
  <c r="N479" i="3"/>
  <c r="N518" i="3"/>
  <c r="N566" i="3"/>
  <c r="F518" i="3"/>
  <c r="N505" i="3"/>
  <c r="N517" i="3"/>
  <c r="N565" i="3"/>
  <c r="N516" i="3"/>
  <c r="N564" i="3"/>
  <c r="N513" i="3"/>
  <c r="N561" i="3"/>
  <c r="N511" i="3"/>
  <c r="N559" i="3"/>
  <c r="N510" i="3"/>
  <c r="N558" i="3"/>
  <c r="N509" i="3"/>
  <c r="N557" i="3"/>
  <c r="N507" i="3"/>
  <c r="N555" i="3"/>
  <c r="M577" i="3"/>
  <c r="M576" i="3"/>
  <c r="M573" i="3"/>
  <c r="M572" i="3"/>
  <c r="M569" i="3"/>
  <c r="M568" i="3"/>
  <c r="N315" i="3"/>
  <c r="N276" i="3"/>
  <c r="M578" i="3"/>
  <c r="M575" i="3"/>
  <c r="M574" i="3"/>
  <c r="M571" i="3"/>
  <c r="M570" i="3"/>
  <c r="L579" i="3"/>
  <c r="J579" i="3"/>
  <c r="H579" i="3"/>
  <c r="C567" i="3"/>
  <c r="C579" i="3"/>
  <c r="M393" i="3"/>
  <c r="N393" i="3"/>
  <c r="N553" i="3"/>
  <c r="F393" i="3"/>
  <c r="N367" i="3"/>
  <c r="N354" i="3"/>
  <c r="N391" i="3"/>
  <c r="N551" i="3"/>
  <c r="N302" i="3"/>
  <c r="N390" i="3"/>
  <c r="N550" i="3"/>
  <c r="N389" i="3"/>
  <c r="N549" i="3"/>
  <c r="N388" i="3"/>
  <c r="N548" i="3"/>
  <c r="N387" i="3"/>
  <c r="N547" i="3"/>
  <c r="N386" i="3"/>
  <c r="N546" i="3"/>
  <c r="N385" i="3"/>
  <c r="N545" i="3"/>
  <c r="N384" i="3"/>
  <c r="N544" i="3"/>
  <c r="N383" i="3"/>
  <c r="N543" i="3"/>
  <c r="N382" i="3"/>
  <c r="N542" i="3"/>
  <c r="N381" i="3"/>
  <c r="N541" i="3"/>
  <c r="N263" i="3"/>
  <c r="N289" i="3"/>
  <c r="N328" i="3"/>
  <c r="N380" i="3"/>
  <c r="N237" i="3"/>
  <c r="N250" i="3"/>
  <c r="K553" i="3"/>
  <c r="M553" i="3"/>
  <c r="M541" i="3"/>
  <c r="F541" i="3"/>
  <c r="D578" i="3"/>
  <c r="F578" i="3"/>
  <c r="F553" i="3"/>
  <c r="K567" i="3"/>
  <c r="K540" i="3"/>
  <c r="M540" i="3"/>
  <c r="M528" i="3"/>
  <c r="I567" i="3"/>
  <c r="I579" i="3"/>
  <c r="I540" i="3"/>
  <c r="G567" i="3"/>
  <c r="G579" i="3"/>
  <c r="G540" i="3"/>
  <c r="D577" i="3"/>
  <c r="F538" i="3"/>
  <c r="F576" i="3"/>
  <c r="F568" i="3"/>
  <c r="D567" i="3"/>
  <c r="D540" i="3"/>
  <c r="F528" i="3"/>
  <c r="E567" i="3"/>
  <c r="E579" i="3"/>
  <c r="E540" i="3"/>
  <c r="N214" i="3"/>
  <c r="N540" i="3"/>
  <c r="F214" i="3"/>
  <c r="N201" i="3"/>
  <c r="N188" i="3"/>
  <c r="N162" i="3"/>
  <c r="N149" i="3"/>
  <c r="N136" i="3"/>
  <c r="N97" i="3"/>
  <c r="N71" i="3"/>
  <c r="N32" i="3"/>
  <c r="N123" i="3"/>
  <c r="N110" i="3"/>
  <c r="N58" i="3"/>
  <c r="N45" i="3"/>
  <c r="N175" i="3"/>
  <c r="N84" i="3"/>
  <c r="N19" i="3"/>
  <c r="N206" i="1"/>
  <c r="N65" i="1"/>
  <c r="N44" i="1"/>
  <c r="N325" i="1"/>
  <c r="N279" i="1"/>
  <c r="N313" i="1"/>
  <c r="N232" i="1"/>
  <c r="N219" i="1"/>
  <c r="N138" i="1"/>
  <c r="N125" i="1"/>
  <c r="N112" i="1"/>
  <c r="N91" i="1"/>
  <c r="N266" i="1"/>
  <c r="N172" i="1"/>
  <c r="N323" i="1"/>
  <c r="N319" i="1"/>
  <c r="N315" i="1"/>
  <c r="N320" i="1"/>
  <c r="N316" i="1"/>
  <c r="N300" i="1"/>
  <c r="N253" i="1"/>
  <c r="N185" i="1"/>
  <c r="N78" i="1"/>
  <c r="N31" i="1"/>
  <c r="F326" i="1"/>
  <c r="N324" i="1"/>
  <c r="N321" i="1"/>
  <c r="N317" i="1"/>
  <c r="N18" i="1"/>
  <c r="N322" i="1"/>
  <c r="N318" i="1"/>
  <c r="N314" i="1"/>
  <c r="K579" i="3"/>
  <c r="M579" i="3"/>
  <c r="M567" i="3"/>
  <c r="D579" i="3"/>
  <c r="F567" i="3"/>
  <c r="F577" i="3"/>
  <c r="F540" i="3"/>
  <c r="N579" i="3"/>
  <c r="F579" i="3"/>
  <c r="N578" i="3"/>
  <c r="N576" i="3"/>
  <c r="N575" i="3"/>
  <c r="N574" i="3"/>
  <c r="N573" i="3"/>
  <c r="N572" i="3"/>
  <c r="N571" i="3"/>
  <c r="N570" i="3"/>
  <c r="N569" i="3"/>
  <c r="N568" i="3"/>
  <c r="N577" i="3"/>
  <c r="N567" i="3"/>
</calcChain>
</file>

<file path=xl/sharedStrings.xml><?xml version="1.0" encoding="utf-8"?>
<sst xmlns="http://schemas.openxmlformats.org/spreadsheetml/2006/main" count="1283" uniqueCount="114">
  <si>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</si>
  <si>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</si>
  <si>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</si>
  <si>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</si>
  <si>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</si>
  <si>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</si>
  <si>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</si>
  <si>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</si>
  <si>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</si>
  <si>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</si>
  <si>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</si>
  <si>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</si>
  <si>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</si>
  <si>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</si>
  <si>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</si>
  <si>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</si>
  <si>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</si>
  <si>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</si>
  <si>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</si>
  <si>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</si>
  <si>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</si>
  <si>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</si>
  <si>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</si>
  <si>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</si>
  <si>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</si>
  <si>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</si>
  <si>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</si>
  <si>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</si>
  <si>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</si>
  <si>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</si>
  <si>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</si>
  <si>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</si>
  <si>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</si>
  <si>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</si>
  <si>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</si>
  <si>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</si>
  <si>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</si>
  <si>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</si>
  <si>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</si>
  <si>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</si>
  <si>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</si>
  <si>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</si>
  <si>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</si>
  <si>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</si>
  <si>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</si>
  <si>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</si>
  <si>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</si>
  <si>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</si>
  <si>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亚太财险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</si>
  <si>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</si>
  <si>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</si>
  <si>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</si>
  <si>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</si>
  <si>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</si>
  <si>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</si>
  <si>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</si>
  <si>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</si>
  <si>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</si>
  <si>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</si>
  <si>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</si>
  <si>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</si>
  <si>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</si>
  <si>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</si>
  <si>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</si>
  <si>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</si>
  <si>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</si>
  <si>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</si>
  <si>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</si>
  <si>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</si>
  <si>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</si>
  <si>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</si>
  <si>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</si>
  <si>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</si>
  <si>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</si>
  <si>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</si>
  <si>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</si>
  <si>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</si>
  <si>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</si>
  <si>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</si>
  <si>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</si>
  <si>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</si>
  <si>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</si>
  <si>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</si>
  <si>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</si>
  <si>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</si>
  <si>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</si>
  <si>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</si>
  <si>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</si>
  <si>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</si>
  <si>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</si>
  <si>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</si>
  <si>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1" type="noConversion"/>
  </si>
  <si>
    <t>2020年丹东市电销业务统计表</t>
    <phoneticPr fontId="21" type="noConversion"/>
  </si>
  <si>
    <t>大家财险</t>
    <phoneticPr fontId="21" type="noConversion"/>
  </si>
  <si>
    <t>2020年各财险公司摩托车交强险承保情况表</t>
    <phoneticPr fontId="21" type="noConversion"/>
  </si>
  <si>
    <t>大家财险</t>
    <phoneticPr fontId="21" type="noConversion"/>
  </si>
  <si>
    <t>2020年1-7月丹东市财产保险业务统计表</t>
    <phoneticPr fontId="21" type="noConversion"/>
  </si>
  <si>
    <t>（2020年1-7月）</t>
    <phoneticPr fontId="21" type="noConversion"/>
  </si>
  <si>
    <t>（2020年7月）</t>
    <phoneticPr fontId="21" type="noConversion"/>
  </si>
  <si>
    <t>东港市1-7月财产保险业务统计表</t>
    <phoneticPr fontId="21" type="noConversion"/>
  </si>
  <si>
    <t>财字3号表                                             （2020年1-7月）                                           单位：万元</t>
    <phoneticPr fontId="21" type="noConversion"/>
  </si>
  <si>
    <t>凤城市1-7月财产保险业务统计表</t>
    <phoneticPr fontId="21" type="noConversion"/>
  </si>
  <si>
    <t>宽甸县1-7月财产保险业务统计表</t>
    <phoneticPr fontId="21" type="noConversion"/>
  </si>
  <si>
    <t>2020年1-7月县域财产保险业务统计表</t>
    <phoneticPr fontId="21" type="noConversion"/>
  </si>
  <si>
    <t>691.96</t>
  </si>
  <si>
    <t>66.0842</t>
  </si>
  <si>
    <t>613.2835</t>
  </si>
  <si>
    <t>11.1498</t>
  </si>
  <si>
    <t>122.2063</t>
  </si>
  <si>
    <t>3.1825</t>
  </si>
  <si>
    <t>0</t>
  </si>
  <si>
    <t>0.0188</t>
  </si>
  <si>
    <t>313.08</t>
  </si>
  <si>
    <t>大家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</si>
</sst>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_ "/>
    <numFmt numFmtId="178" formatCode="0.00_ "/>
    <numFmt numFmtId="179" formatCode="_-* #,##0.00_-;\-* #,##0.00_-;_-* &quot;-&quot;??_-;_-@_-"/>
  </numFmts>
  <fonts count="22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11"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179" fontId="20" fillId="0" borderId="0" applyFont="0" applyFill="0" applyBorder="0" applyAlignment="0" applyProtection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23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7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/>
    <xf numFmtId="178" fontId="7" fillId="0" borderId="0" xfId="0" applyNumberFormat="1" applyFont="1" applyFill="1" applyAlignment="1"/>
    <xf numFmtId="177" fontId="7" fillId="0" borderId="14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center" vertical="center"/>
    </xf>
    <xf numFmtId="178" fontId="7" fillId="0" borderId="19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7" fontId="10" fillId="0" borderId="11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left" vertical="center"/>
    </xf>
    <xf numFmtId="177" fontId="7" fillId="0" borderId="22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11" fillId="0" borderId="18" xfId="0" applyNumberFormat="1" applyFont="1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177" fontId="11" fillId="0" borderId="4" xfId="0" applyNumberFormat="1" applyFont="1" applyFill="1" applyBorder="1" applyAlignment="1">
      <alignment horizontal="right" vertical="center"/>
    </xf>
    <xf numFmtId="177" fontId="11" fillId="0" borderId="4" xfId="0" applyNumberFormat="1" applyFont="1" applyFill="1" applyBorder="1" applyAlignment="1">
      <alignment horizontal="right" vertical="center" wrapText="1"/>
    </xf>
    <xf numFmtId="177" fontId="11" fillId="0" borderId="4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8" fontId="7" fillId="0" borderId="30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horizontal="center" vertical="center"/>
    </xf>
    <xf numFmtId="177" fontId="7" fillId="0" borderId="30" xfId="0" applyNumberFormat="1" applyFont="1" applyFill="1" applyBorder="1" applyAlignment="1">
      <alignment horizontal="center" vertical="center"/>
    </xf>
    <xf numFmtId="178" fontId="7" fillId="0" borderId="32" xfId="0" applyNumberFormat="1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/>
    <xf numFmtId="178" fontId="7" fillId="0" borderId="33" xfId="0" applyNumberFormat="1" applyFont="1" applyFill="1" applyBorder="1" applyAlignment="1"/>
    <xf numFmtId="178" fontId="7" fillId="0" borderId="34" xfId="0" applyNumberFormat="1" applyFont="1" applyFill="1" applyBorder="1" applyAlignment="1"/>
    <xf numFmtId="0" fontId="10" fillId="0" borderId="0" xfId="0" applyFont="1">
      <alignment vertical="center"/>
    </xf>
    <xf numFmtId="177" fontId="7" fillId="2" borderId="18" xfId="0" applyNumberFormat="1" applyFont="1" applyFill="1" applyBorder="1" applyAlignment="1">
      <alignment horizontal="right" vertical="center"/>
    </xf>
    <xf numFmtId="177" fontId="7" fillId="2" borderId="4" xfId="0" applyNumberFormat="1" applyFont="1" applyFill="1" applyBorder="1" applyAlignment="1">
      <alignment horizontal="right" vertical="center"/>
    </xf>
    <xf numFmtId="177" fontId="7" fillId="2" borderId="4" xfId="0" applyNumberFormat="1" applyFont="1" applyFill="1" applyBorder="1" applyAlignment="1">
      <alignment vertical="center"/>
    </xf>
    <xf numFmtId="177" fontId="7" fillId="2" borderId="11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/>
    <xf numFmtId="177" fontId="7" fillId="0" borderId="4" xfId="0" applyNumberFormat="1" applyFont="1" applyFill="1" applyBorder="1">
      <alignment vertical="center"/>
    </xf>
    <xf numFmtId="177" fontId="12" fillId="0" borderId="11" xfId="0" applyNumberFormat="1" applyFont="1" applyFill="1" applyBorder="1" applyAlignment="1">
      <alignment horizontal="right" vertical="center"/>
    </xf>
    <xf numFmtId="177" fontId="12" fillId="0" borderId="35" xfId="0" applyNumberFormat="1" applyFont="1" applyFill="1" applyBorder="1" applyAlignment="1">
      <alignment horizontal="right" vertical="center"/>
    </xf>
    <xf numFmtId="177" fontId="12" fillId="0" borderId="4" xfId="0" applyNumberFormat="1" applyFont="1" applyFill="1" applyBorder="1" applyAlignment="1">
      <alignment horizontal="right" vertical="center"/>
    </xf>
    <xf numFmtId="177" fontId="12" fillId="0" borderId="18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7" fontId="12" fillId="0" borderId="4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/>
    </xf>
    <xf numFmtId="178" fontId="7" fillId="0" borderId="39" xfId="0" applyNumberFormat="1" applyFont="1" applyFill="1" applyBorder="1" applyAlignment="1"/>
    <xf numFmtId="178" fontId="7" fillId="0" borderId="40" xfId="0" applyNumberFormat="1" applyFont="1" applyFill="1" applyBorder="1" applyAlignment="1"/>
    <xf numFmtId="177" fontId="7" fillId="0" borderId="5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 applyAlignment="1">
      <alignment horizontal="right" vertical="center"/>
    </xf>
    <xf numFmtId="177" fontId="7" fillId="0" borderId="42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7" fontId="11" fillId="0" borderId="4" xfId="0" applyNumberFormat="1" applyFont="1" applyFill="1" applyBorder="1" applyAlignment="1">
      <alignment vertical="center" wrapText="1"/>
    </xf>
    <xf numFmtId="177" fontId="11" fillId="0" borderId="11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/>
    <xf numFmtId="178" fontId="7" fillId="0" borderId="40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4" xfId="0" applyNumberFormat="1" applyFont="1" applyBorder="1">
      <alignment vertical="center"/>
    </xf>
    <xf numFmtId="177" fontId="7" fillId="0" borderId="4" xfId="0" applyNumberFormat="1" applyFont="1" applyBorder="1" applyAlignment="1">
      <alignment horizontal="right" vertical="center"/>
    </xf>
    <xf numFmtId="178" fontId="7" fillId="0" borderId="19" xfId="0" applyNumberFormat="1" applyFont="1" applyFill="1" applyBorder="1" applyAlignment="1">
      <alignment horizontal="right" vertical="center"/>
    </xf>
    <xf numFmtId="176" fontId="10" fillId="0" borderId="18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/>
    </xf>
    <xf numFmtId="177" fontId="7" fillId="2" borderId="11" xfId="0" applyNumberFormat="1" applyFont="1" applyFill="1" applyBorder="1" applyAlignment="1">
      <alignment vertical="center"/>
    </xf>
    <xf numFmtId="177" fontId="13" fillId="0" borderId="4" xfId="0" applyNumberFormat="1" applyFont="1" applyFill="1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177" fontId="7" fillId="0" borderId="36" xfId="0" applyNumberFormat="1" applyFont="1" applyFill="1" applyBorder="1" applyAlignment="1">
      <alignment horizontal="right" vertical="center"/>
    </xf>
    <xf numFmtId="177" fontId="7" fillId="0" borderId="33" xfId="0" applyNumberFormat="1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center" vertical="center"/>
    </xf>
    <xf numFmtId="177" fontId="11" fillId="0" borderId="18" xfId="0" applyNumberFormat="1" applyFont="1" applyFill="1" applyBorder="1" applyAlignment="1">
      <alignment vertical="center"/>
    </xf>
    <xf numFmtId="177" fontId="11" fillId="0" borderId="12" xfId="0" applyNumberFormat="1" applyFont="1" applyFill="1" applyBorder="1" applyAlignment="1">
      <alignment horizontal="right" vertical="center"/>
    </xf>
    <xf numFmtId="177" fontId="11" fillId="0" borderId="22" xfId="0" applyNumberFormat="1" applyFont="1" applyFill="1" applyBorder="1" applyAlignment="1">
      <alignment horizontal="right" vertical="center"/>
    </xf>
    <xf numFmtId="177" fontId="11" fillId="0" borderId="22" xfId="0" applyNumberFormat="1" applyFont="1" applyFill="1" applyBorder="1" applyAlignment="1">
      <alignment vertical="center"/>
    </xf>
    <xf numFmtId="177" fontId="11" fillId="0" borderId="33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/>
    <xf numFmtId="177" fontId="7" fillId="0" borderId="39" xfId="0" applyNumberFormat="1" applyFont="1" applyFill="1" applyBorder="1" applyAlignment="1">
      <alignment horizontal="right" vertical="center"/>
    </xf>
    <xf numFmtId="177" fontId="7" fillId="0" borderId="22" xfId="0" applyNumberFormat="1" applyFont="1" applyFill="1" applyBorder="1" applyAlignment="1"/>
    <xf numFmtId="0" fontId="7" fillId="0" borderId="24" xfId="0" applyFont="1" applyFill="1" applyBorder="1" applyAlignment="1">
      <alignment horizontal="center" vertical="center"/>
    </xf>
    <xf numFmtId="178" fontId="7" fillId="0" borderId="50" xfId="0" applyNumberFormat="1" applyFont="1" applyFill="1" applyBorder="1" applyAlignment="1">
      <alignment horizontal="right" vertical="center"/>
    </xf>
    <xf numFmtId="177" fontId="12" fillId="0" borderId="39" xfId="0" applyNumberFormat="1" applyFont="1" applyFill="1" applyBorder="1" applyAlignment="1">
      <alignment horizontal="right" vertical="center"/>
    </xf>
    <xf numFmtId="177" fontId="12" fillId="0" borderId="36" xfId="0" applyNumberFormat="1" applyFont="1" applyFill="1" applyBorder="1" applyAlignment="1">
      <alignment horizontal="right" vertical="center"/>
    </xf>
    <xf numFmtId="177" fontId="12" fillId="0" borderId="22" xfId="0" applyNumberFormat="1" applyFont="1" applyFill="1" applyBorder="1" applyAlignment="1">
      <alignment horizontal="right" vertical="center"/>
    </xf>
    <xf numFmtId="177" fontId="12" fillId="0" borderId="52" xfId="0" applyNumberFormat="1" applyFont="1" applyFill="1" applyBorder="1" applyAlignment="1">
      <alignment horizontal="right" vertical="center"/>
    </xf>
    <xf numFmtId="177" fontId="12" fillId="0" borderId="12" xfId="0" applyNumberFormat="1" applyFont="1" applyFill="1" applyBorder="1" applyAlignment="1">
      <alignment horizontal="right" vertical="center"/>
    </xf>
    <xf numFmtId="177" fontId="12" fillId="0" borderId="33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horizontal="center" vertical="center"/>
    </xf>
    <xf numFmtId="177" fontId="7" fillId="0" borderId="53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horizontal="right" vertical="center"/>
    </xf>
    <xf numFmtId="178" fontId="7" fillId="0" borderId="54" xfId="0" applyNumberFormat="1" applyFont="1" applyFill="1" applyBorder="1" applyAlignment="1">
      <alignment horizontal="right" vertical="center"/>
    </xf>
    <xf numFmtId="177" fontId="11" fillId="0" borderId="11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7" fontId="7" fillId="0" borderId="55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33" xfId="0" applyNumberFormat="1" applyFont="1" applyFill="1" applyBorder="1" applyAlignment="1">
      <alignment vertical="center"/>
    </xf>
    <xf numFmtId="178" fontId="7" fillId="0" borderId="34" xfId="0" applyNumberFormat="1" applyFont="1" applyFill="1" applyBorder="1" applyAlignment="1">
      <alignment vertical="center"/>
    </xf>
    <xf numFmtId="177" fontId="10" fillId="2" borderId="4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horizontal="center" vertical="center"/>
    </xf>
    <xf numFmtId="177" fontId="10" fillId="2" borderId="4" xfId="153" applyNumberFormat="1" applyFont="1" applyFill="1" applyBorder="1" applyAlignment="1" applyProtection="1">
      <alignment horizontal="right" vertical="center"/>
    </xf>
    <xf numFmtId="177" fontId="11" fillId="2" borderId="4" xfId="0" applyNumberFormat="1" applyFont="1" applyFill="1" applyBorder="1" applyAlignment="1">
      <alignment horizontal="right" vertical="center"/>
    </xf>
    <xf numFmtId="177" fontId="10" fillId="2" borderId="8" xfId="156" applyNumberFormat="1" applyFont="1" applyFill="1" applyBorder="1" applyAlignment="1" applyProtection="1">
      <alignment horizontal="right" vertical="center"/>
    </xf>
    <xf numFmtId="177" fontId="12" fillId="2" borderId="4" xfId="0" applyNumberFormat="1" applyFont="1" applyFill="1" applyBorder="1" applyAlignment="1">
      <alignment horizontal="right" vertical="center"/>
    </xf>
    <xf numFmtId="177" fontId="16" fillId="2" borderId="4" xfId="4" applyNumberFormat="1" applyFont="1" applyFill="1" applyBorder="1" applyAlignment="1" applyProtection="1">
      <alignment horizontal="right" vertical="center" shrinkToFit="1"/>
      <protection locked="0"/>
    </xf>
    <xf numFmtId="177" fontId="10" fillId="2" borderId="4" xfId="156" applyNumberFormat="1" applyFont="1" applyFill="1" applyBorder="1" applyAlignment="1" applyProtection="1">
      <alignment horizontal="right" vertical="center"/>
    </xf>
    <xf numFmtId="177" fontId="7" fillId="0" borderId="56" xfId="0" applyNumberFormat="1" applyFont="1" applyFill="1" applyBorder="1" applyAlignment="1">
      <alignment horizontal="right" vertical="center"/>
    </xf>
    <xf numFmtId="177" fontId="7" fillId="0" borderId="38" xfId="0" applyNumberFormat="1" applyFont="1" applyFill="1" applyBorder="1" applyAlignment="1"/>
    <xf numFmtId="177" fontId="7" fillId="0" borderId="38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/>
    <xf numFmtId="177" fontId="7" fillId="0" borderId="0" xfId="0" applyNumberFormat="1" applyFont="1" applyFill="1" applyBorder="1" applyAlignment="1"/>
    <xf numFmtId="178" fontId="10" fillId="0" borderId="8" xfId="0" applyNumberFormat="1" applyFont="1" applyFill="1" applyBorder="1" applyAlignment="1">
      <alignment horizontal="right" vertical="center"/>
    </xf>
    <xf numFmtId="177" fontId="17" fillId="0" borderId="18" xfId="0" applyNumberFormat="1" applyFont="1" applyFill="1" applyBorder="1" applyAlignment="1">
      <alignment horizontal="right" vertical="center"/>
    </xf>
    <xf numFmtId="177" fontId="10" fillId="0" borderId="4" xfId="207" applyNumberFormat="1" applyFont="1" applyFill="1" applyBorder="1" applyAlignment="1">
      <alignment horizontal="right"/>
    </xf>
    <xf numFmtId="177" fontId="10" fillId="0" borderId="4" xfId="209" applyNumberFormat="1" applyFont="1" applyFill="1" applyBorder="1" applyAlignment="1">
      <alignment horizontal="right"/>
    </xf>
    <xf numFmtId="177" fontId="17" fillId="0" borderId="4" xfId="0" applyNumberFormat="1" applyFont="1" applyFill="1" applyBorder="1" applyAlignment="1">
      <alignment horizontal="right" vertical="center"/>
    </xf>
    <xf numFmtId="177" fontId="10" fillId="0" borderId="4" xfId="208" applyNumberFormat="1" applyFont="1" applyFill="1" applyBorder="1" applyAlignment="1">
      <alignment horizontal="right"/>
    </xf>
    <xf numFmtId="177" fontId="10" fillId="0" borderId="4" xfId="210" applyNumberFormat="1" applyFont="1" applyFill="1" applyBorder="1" applyAlignment="1">
      <alignment horizontal="right"/>
    </xf>
    <xf numFmtId="177" fontId="17" fillId="0" borderId="11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177" fontId="11" fillId="2" borderId="18" xfId="0" applyNumberFormat="1" applyFont="1" applyFill="1" applyBorder="1" applyAlignment="1">
      <alignment horizontal="right" vertical="center"/>
    </xf>
    <xf numFmtId="177" fontId="11" fillId="2" borderId="4" xfId="0" applyNumberFormat="1" applyFont="1" applyFill="1" applyBorder="1" applyAlignment="1">
      <alignment vertical="center"/>
    </xf>
    <xf numFmtId="177" fontId="11" fillId="2" borderId="11" xfId="0" applyNumberFormat="1" applyFont="1" applyFill="1" applyBorder="1" applyAlignment="1">
      <alignment horizontal="right" vertical="center"/>
    </xf>
    <xf numFmtId="178" fontId="7" fillId="0" borderId="49" xfId="0" applyNumberFormat="1" applyFont="1" applyFill="1" applyBorder="1" applyAlignment="1">
      <alignment horizontal="right" vertical="center"/>
    </xf>
    <xf numFmtId="177" fontId="12" fillId="0" borderId="3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7" fontId="10" fillId="0" borderId="4" xfId="153" applyNumberFormat="1" applyFont="1" applyFill="1" applyBorder="1" applyAlignment="1" applyProtection="1">
      <alignment horizontal="right" vertical="center"/>
    </xf>
    <xf numFmtId="177" fontId="10" fillId="0" borderId="8" xfId="153" applyNumberFormat="1" applyFont="1" applyFill="1" applyBorder="1" applyAlignment="1" applyProtection="1">
      <alignment horizontal="right" vertical="center"/>
    </xf>
    <xf numFmtId="177" fontId="16" fillId="0" borderId="4" xfId="4" applyNumberFormat="1" applyFont="1" applyFill="1" applyBorder="1" applyAlignment="1" applyProtection="1">
      <alignment horizontal="right" vertical="center" shrinkToFit="1"/>
      <protection locked="0"/>
    </xf>
    <xf numFmtId="177" fontId="10" fillId="0" borderId="4" xfId="156" applyNumberFormat="1" applyFont="1" applyFill="1" applyBorder="1" applyAlignment="1" applyProtection="1">
      <alignment horizontal="right" vertical="center"/>
    </xf>
    <xf numFmtId="177" fontId="7" fillId="0" borderId="47" xfId="0" applyNumberFormat="1" applyFont="1" applyFill="1" applyBorder="1" applyAlignment="1">
      <alignment horizontal="center" vertical="center" wrapText="1"/>
    </xf>
    <xf numFmtId="177" fontId="7" fillId="0" borderId="46" xfId="0" applyNumberFormat="1" applyFont="1" applyFill="1" applyBorder="1" applyAlignment="1">
      <alignment horizontal="center" vertical="center" wrapText="1"/>
    </xf>
    <xf numFmtId="177" fontId="7" fillId="0" borderId="44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7" fillId="0" borderId="48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center" vertical="center"/>
    </xf>
    <xf numFmtId="177" fontId="7" fillId="0" borderId="5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7" fontId="7" fillId="0" borderId="57" xfId="0" applyNumberFormat="1" applyFont="1" applyFill="1" applyBorder="1" applyAlignment="1">
      <alignment horizontal="center" vertical="center" wrapText="1"/>
    </xf>
    <xf numFmtId="178" fontId="7" fillId="0" borderId="28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7" fontId="8" fillId="0" borderId="38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 wrapText="1"/>
    </xf>
    <xf numFmtId="177" fontId="7" fillId="0" borderId="25" xfId="0" applyNumberFormat="1" applyFont="1" applyFill="1" applyBorder="1" applyAlignment="1">
      <alignment horizontal="center" vertical="center" wrapText="1"/>
    </xf>
    <xf numFmtId="177" fontId="7" fillId="0" borderId="26" xfId="0" applyNumberFormat="1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>
      <alignment horizontal="center" vertical="center" wrapText="1"/>
    </xf>
    <xf numFmtId="177" fontId="7" fillId="0" borderId="21" xfId="0" applyNumberFormat="1" applyFont="1" applyFill="1" applyBorder="1" applyAlignment="1">
      <alignment horizontal="center" vertical="center" wrapText="1"/>
    </xf>
    <xf numFmtId="177" fontId="7" fillId="0" borderId="37" xfId="0" applyNumberFormat="1" applyFont="1" applyFill="1" applyBorder="1" applyAlignment="1">
      <alignment horizontal="center" vertical="center" wrapText="1"/>
    </xf>
    <xf numFmtId="177" fontId="7" fillId="0" borderId="38" xfId="0" applyNumberFormat="1" applyFont="1" applyFill="1" applyBorder="1" applyAlignment="1">
      <alignment horizontal="center" vertical="center" wrapText="1"/>
    </xf>
    <xf numFmtId="177" fontId="7" fillId="0" borderId="43" xfId="0" applyNumberFormat="1" applyFont="1" applyFill="1" applyBorder="1" applyAlignment="1">
      <alignment horizontal="center" vertical="center" wrapText="1"/>
    </xf>
    <xf numFmtId="177" fontId="7" fillId="0" borderId="45" xfId="0" applyNumberFormat="1" applyFont="1" applyFill="1" applyBorder="1" applyAlignment="1">
      <alignment horizontal="center" vertical="center" wrapText="1"/>
    </xf>
    <xf numFmtId="177" fontId="7" fillId="0" borderId="41" xfId="0" applyNumberFormat="1" applyFont="1" applyFill="1" applyBorder="1" applyAlignment="1">
      <alignment horizontal="center" vertical="center" wrapText="1"/>
    </xf>
    <xf numFmtId="177" fontId="7" fillId="0" borderId="35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9" fillId="0" borderId="58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center" vertical="center"/>
    </xf>
    <xf numFmtId="177" fontId="7" fillId="0" borderId="29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177" fontId="9" fillId="0" borderId="58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11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685800" y="609600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685800" y="609600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21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26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43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4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1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2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3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6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7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8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9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80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81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82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5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6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7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9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1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6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8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20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22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23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24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25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27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28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29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0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2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3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4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5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36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7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8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9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40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41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42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5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6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7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8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49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0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1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2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3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54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5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56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57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58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59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60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64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5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6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7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68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69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0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1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2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73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4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75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3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84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85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86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7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88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89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90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1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2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3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4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5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96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7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8"/>
  <sheetViews>
    <sheetView tabSelected="1" workbookViewId="0">
      <pane xSplit="1" ySplit="5" topLeftCell="B6" activePane="bottomRight" state="frozen"/>
      <selection pane="topRight"/>
      <selection pane="bottomLeft"/>
      <selection pane="bottomRight" activeCell="F288" sqref="F288"/>
    </sheetView>
  </sheetViews>
  <sheetFormatPr defaultColWidth="9" defaultRowHeight="13.5"/>
  <cols>
    <col min="1" max="1" width="3.375" style="11" customWidth="1"/>
    <col min="2" max="2" width="17.75" style="11" customWidth="1"/>
    <col min="3" max="5" width="9.125" style="11" customWidth="1"/>
    <col min="6" max="6" width="10" style="12" customWidth="1"/>
    <col min="7" max="7" width="9.125" style="11" customWidth="1"/>
    <col min="8" max="8" width="10.25" style="11" customWidth="1"/>
    <col min="9" max="12" width="9.125" style="11" customWidth="1"/>
    <col min="13" max="13" width="10.625" style="12" customWidth="1"/>
    <col min="14" max="14" width="9.125" style="12" customWidth="1"/>
    <col min="15" max="16384" width="9" style="11"/>
  </cols>
  <sheetData>
    <row r="1" spans="1:15" s="115" customFormat="1" ht="18.75">
      <c r="A1" s="183" t="s">
        <v>96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5" s="115" customFormat="1">
      <c r="B2" s="117" t="s">
        <v>0</v>
      </c>
      <c r="C2" s="116"/>
      <c r="D2" s="116"/>
      <c r="F2" s="118"/>
      <c r="G2" s="38" t="s">
        <v>97</v>
      </c>
      <c r="H2" s="116"/>
      <c r="I2" s="116"/>
      <c r="J2" s="116"/>
      <c r="K2" s="116"/>
      <c r="L2" s="117" t="s">
        <v>1</v>
      </c>
      <c r="M2" s="131"/>
      <c r="N2" s="131"/>
    </row>
    <row r="3" spans="1:15" s="115" customFormat="1">
      <c r="A3" s="182" t="s">
        <v>2</v>
      </c>
      <c r="B3" s="119" t="s">
        <v>3</v>
      </c>
      <c r="C3" s="184" t="s">
        <v>4</v>
      </c>
      <c r="D3" s="184"/>
      <c r="E3" s="184"/>
      <c r="F3" s="185"/>
      <c r="G3" s="184" t="s">
        <v>5</v>
      </c>
      <c r="H3" s="184"/>
      <c r="I3" s="184" t="s">
        <v>6</v>
      </c>
      <c r="J3" s="184"/>
      <c r="K3" s="184"/>
      <c r="L3" s="184"/>
      <c r="M3" s="184"/>
      <c r="N3" s="187" t="s">
        <v>7</v>
      </c>
    </row>
    <row r="4" spans="1:15" s="115" customFormat="1">
      <c r="A4" s="176"/>
      <c r="B4" s="116" t="s">
        <v>8</v>
      </c>
      <c r="C4" s="178" t="s">
        <v>9</v>
      </c>
      <c r="D4" s="178" t="s">
        <v>10</v>
      </c>
      <c r="E4" s="178" t="s">
        <v>11</v>
      </c>
      <c r="F4" s="120" t="s">
        <v>12</v>
      </c>
      <c r="G4" s="178" t="s">
        <v>13</v>
      </c>
      <c r="H4" s="178" t="s">
        <v>14</v>
      </c>
      <c r="I4" s="19" t="s">
        <v>13</v>
      </c>
      <c r="J4" s="178" t="s">
        <v>15</v>
      </c>
      <c r="K4" s="178"/>
      <c r="L4" s="178"/>
      <c r="M4" s="16" t="s">
        <v>12</v>
      </c>
      <c r="N4" s="188"/>
    </row>
    <row r="5" spans="1:15" s="115" customFormat="1">
      <c r="A5" s="176"/>
      <c r="B5" s="121" t="s">
        <v>16</v>
      </c>
      <c r="C5" s="178"/>
      <c r="D5" s="178"/>
      <c r="E5" s="178"/>
      <c r="F5" s="120" t="s">
        <v>17</v>
      </c>
      <c r="G5" s="178"/>
      <c r="H5" s="178"/>
      <c r="I5" s="37" t="s">
        <v>18</v>
      </c>
      <c r="J5" s="19" t="s">
        <v>9</v>
      </c>
      <c r="K5" s="19" t="s">
        <v>10</v>
      </c>
      <c r="L5" s="19" t="s">
        <v>11</v>
      </c>
      <c r="M5" s="16" t="s">
        <v>17</v>
      </c>
      <c r="N5" s="40" t="s">
        <v>17</v>
      </c>
    </row>
    <row r="6" spans="1:15" s="115" customFormat="1">
      <c r="A6" s="176"/>
      <c r="B6" s="19" t="s">
        <v>19</v>
      </c>
      <c r="C6" s="37">
        <v>2790.47</v>
      </c>
      <c r="D6" s="37">
        <v>20296.86</v>
      </c>
      <c r="E6" s="63">
        <v>19826.18</v>
      </c>
      <c r="F6" s="122">
        <f t="shared" ref="F6:F18" si="0">(D6-E6)/E6*100</f>
        <v>2.3740327183552266</v>
      </c>
      <c r="G6" s="33">
        <v>122961</v>
      </c>
      <c r="H6" s="33">
        <v>6631508.9900000002</v>
      </c>
      <c r="I6" s="33">
        <v>13357</v>
      </c>
      <c r="J6" s="36">
        <v>1554.42</v>
      </c>
      <c r="K6" s="36">
        <v>9218.8799999999992</v>
      </c>
      <c r="L6" s="36">
        <v>11470.69</v>
      </c>
      <c r="M6" s="21">
        <f t="shared" ref="M6:M18" si="1">(K6-L6)/L6*100</f>
        <v>-19.630989940448231</v>
      </c>
      <c r="N6" s="132">
        <f t="shared" ref="N6:N18" si="2">D6/D314*100</f>
        <v>36.960824188752213</v>
      </c>
    </row>
    <row r="7" spans="1:15" s="115" customFormat="1">
      <c r="A7" s="176"/>
      <c r="B7" s="19" t="s">
        <v>20</v>
      </c>
      <c r="C7" s="37">
        <v>638.65</v>
      </c>
      <c r="D7" s="37">
        <v>4678.8999999999996</v>
      </c>
      <c r="E7" s="62">
        <v>5145.38</v>
      </c>
      <c r="F7" s="122">
        <f t="shared" si="0"/>
        <v>-9.0659970692154985</v>
      </c>
      <c r="G7" s="33">
        <v>67652</v>
      </c>
      <c r="H7" s="33">
        <v>825354.4</v>
      </c>
      <c r="I7" s="33">
        <v>6391</v>
      </c>
      <c r="J7" s="36">
        <v>575.86</v>
      </c>
      <c r="K7" s="36">
        <v>3044.78</v>
      </c>
      <c r="L7" s="36">
        <v>4126.91</v>
      </c>
      <c r="M7" s="21">
        <f t="shared" si="1"/>
        <v>-26.221313282819342</v>
      </c>
      <c r="N7" s="132">
        <f t="shared" si="2"/>
        <v>41.576039075730073</v>
      </c>
    </row>
    <row r="8" spans="1:15" s="115" customFormat="1">
      <c r="A8" s="176"/>
      <c r="B8" s="19" t="s">
        <v>21</v>
      </c>
      <c r="C8" s="37">
        <v>82.02</v>
      </c>
      <c r="D8" s="37">
        <v>1178.97</v>
      </c>
      <c r="E8" s="62">
        <v>754.56</v>
      </c>
      <c r="F8" s="122">
        <f t="shared" si="0"/>
        <v>56.246024173028012</v>
      </c>
      <c r="G8" s="33">
        <v>701</v>
      </c>
      <c r="H8" s="33">
        <v>2094135.32</v>
      </c>
      <c r="I8" s="33">
        <v>123</v>
      </c>
      <c r="J8" s="36">
        <v>47.09</v>
      </c>
      <c r="K8" s="36">
        <v>235.16</v>
      </c>
      <c r="L8" s="36">
        <v>133.59</v>
      </c>
      <c r="M8" s="21">
        <f t="shared" si="1"/>
        <v>76.031140055393365</v>
      </c>
      <c r="N8" s="132">
        <f t="shared" si="2"/>
        <v>57.056008484327222</v>
      </c>
    </row>
    <row r="9" spans="1:15" s="115" customFormat="1">
      <c r="A9" s="176"/>
      <c r="B9" s="19" t="s">
        <v>22</v>
      </c>
      <c r="C9" s="37">
        <v>31.83</v>
      </c>
      <c r="D9" s="37">
        <v>417.52</v>
      </c>
      <c r="E9" s="62">
        <v>399.31</v>
      </c>
      <c r="F9" s="122">
        <f t="shared" si="0"/>
        <v>4.5603666324409557</v>
      </c>
      <c r="G9" s="33">
        <v>24251</v>
      </c>
      <c r="H9" s="33">
        <v>601135.49</v>
      </c>
      <c r="I9" s="33">
        <v>2188</v>
      </c>
      <c r="J9" s="36">
        <v>39.69</v>
      </c>
      <c r="K9" s="36">
        <v>319.47000000000003</v>
      </c>
      <c r="L9" s="36">
        <v>364.75</v>
      </c>
      <c r="M9" s="21">
        <f t="shared" si="1"/>
        <v>-12.413982179575044</v>
      </c>
      <c r="N9" s="132">
        <f t="shared" si="2"/>
        <v>61.284061640581278</v>
      </c>
    </row>
    <row r="10" spans="1:15" s="115" customFormat="1">
      <c r="A10" s="176"/>
      <c r="B10" s="19" t="s">
        <v>23</v>
      </c>
      <c r="C10" s="37">
        <v>6.03</v>
      </c>
      <c r="D10" s="37">
        <v>101.2</v>
      </c>
      <c r="E10" s="62">
        <v>109.02</v>
      </c>
      <c r="F10" s="122">
        <f t="shared" si="0"/>
        <v>-7.1729957805907114</v>
      </c>
      <c r="G10" s="33">
        <v>1255</v>
      </c>
      <c r="H10" s="33">
        <v>76247.3</v>
      </c>
      <c r="I10" s="33">
        <v>25</v>
      </c>
      <c r="J10" s="36">
        <v>17.73</v>
      </c>
      <c r="K10" s="36">
        <v>36.049999999999997</v>
      </c>
      <c r="L10" s="36">
        <v>33.79</v>
      </c>
      <c r="M10" s="21">
        <f t="shared" si="1"/>
        <v>6.6883693400414268</v>
      </c>
      <c r="N10" s="132">
        <f t="shared" si="2"/>
        <v>59.403542297796285</v>
      </c>
      <c r="O10" s="116"/>
    </row>
    <row r="11" spans="1:15" s="115" customFormat="1">
      <c r="A11" s="176"/>
      <c r="B11" s="19" t="s">
        <v>24</v>
      </c>
      <c r="C11" s="37">
        <v>106.94</v>
      </c>
      <c r="D11" s="37">
        <v>1900.5</v>
      </c>
      <c r="E11" s="62">
        <v>1405.78</v>
      </c>
      <c r="F11" s="122">
        <f t="shared" si="0"/>
        <v>35.191850787463189</v>
      </c>
      <c r="G11" s="33">
        <v>2734</v>
      </c>
      <c r="H11" s="33">
        <v>1658796.27</v>
      </c>
      <c r="I11" s="33">
        <v>474</v>
      </c>
      <c r="J11" s="36">
        <v>115.44</v>
      </c>
      <c r="K11" s="36">
        <v>572.19000000000005</v>
      </c>
      <c r="L11" s="36">
        <v>698.87</v>
      </c>
      <c r="M11" s="21">
        <f t="shared" si="1"/>
        <v>-18.126404052255776</v>
      </c>
      <c r="N11" s="132">
        <f t="shared" si="2"/>
        <v>45.047515312064668</v>
      </c>
      <c r="O11" s="116"/>
    </row>
    <row r="12" spans="1:15" s="115" customFormat="1">
      <c r="A12" s="176"/>
      <c r="B12" s="19" t="s">
        <v>25</v>
      </c>
      <c r="C12" s="37">
        <v>37.07</v>
      </c>
      <c r="D12" s="37">
        <v>6323.28</v>
      </c>
      <c r="E12" s="64">
        <v>5073.6099999999997</v>
      </c>
      <c r="F12" s="122">
        <f t="shared" si="0"/>
        <v>24.630785574768264</v>
      </c>
      <c r="G12" s="37">
        <v>2758</v>
      </c>
      <c r="H12" s="37">
        <v>225366.21</v>
      </c>
      <c r="I12" s="37">
        <v>1575</v>
      </c>
      <c r="J12" s="36">
        <v>40.89</v>
      </c>
      <c r="K12" s="36">
        <v>365.39</v>
      </c>
      <c r="L12" s="36">
        <v>631.71</v>
      </c>
      <c r="M12" s="21">
        <f t="shared" si="1"/>
        <v>-42.158585426857265</v>
      </c>
      <c r="N12" s="132">
        <f t="shared" si="2"/>
        <v>38.627625101429679</v>
      </c>
    </row>
    <row r="13" spans="1:15" s="116" customFormat="1">
      <c r="A13" s="176"/>
      <c r="B13" s="19" t="s">
        <v>26</v>
      </c>
      <c r="C13" s="37">
        <v>150.43</v>
      </c>
      <c r="D13" s="37">
        <v>4656.51</v>
      </c>
      <c r="E13" s="62">
        <v>2105.1</v>
      </c>
      <c r="F13" s="122">
        <f t="shared" si="0"/>
        <v>121.20136810602824</v>
      </c>
      <c r="G13" s="33">
        <v>47636</v>
      </c>
      <c r="H13" s="33">
        <v>5094881.2</v>
      </c>
      <c r="I13" s="33">
        <v>11207</v>
      </c>
      <c r="J13" s="36">
        <v>171.13</v>
      </c>
      <c r="K13" s="36">
        <v>804.28</v>
      </c>
      <c r="L13" s="36">
        <v>1147.22</v>
      </c>
      <c r="M13" s="21">
        <f t="shared" si="1"/>
        <v>-29.893132964906471</v>
      </c>
      <c r="N13" s="132">
        <f t="shared" si="2"/>
        <v>38.706707844714437</v>
      </c>
    </row>
    <row r="14" spans="1:15" s="116" customFormat="1">
      <c r="A14" s="176"/>
      <c r="B14" s="19" t="s">
        <v>27</v>
      </c>
      <c r="C14" s="37">
        <v>-90.44</v>
      </c>
      <c r="D14" s="37">
        <v>415.21</v>
      </c>
      <c r="E14" s="62">
        <v>1494.51</v>
      </c>
      <c r="F14" s="122">
        <f t="shared" si="0"/>
        <v>-72.217649932084754</v>
      </c>
      <c r="G14" s="33">
        <v>43</v>
      </c>
      <c r="H14" s="33">
        <v>95982.74</v>
      </c>
      <c r="I14" s="33">
        <v>159</v>
      </c>
      <c r="J14" s="36">
        <v>113.57</v>
      </c>
      <c r="K14" s="36">
        <v>657.95</v>
      </c>
      <c r="L14" s="36">
        <v>188.45</v>
      </c>
      <c r="M14" s="21">
        <f t="shared" si="1"/>
        <v>249.13770230830465</v>
      </c>
      <c r="N14" s="132">
        <f t="shared" si="2"/>
        <v>19.204514877888368</v>
      </c>
    </row>
    <row r="15" spans="1:15" s="116" customFormat="1">
      <c r="A15" s="176"/>
      <c r="B15" s="23" t="s">
        <v>28</v>
      </c>
      <c r="C15" s="37">
        <v>0</v>
      </c>
      <c r="D15" s="37">
        <v>49.72</v>
      </c>
      <c r="E15" s="65">
        <v>36.58</v>
      </c>
      <c r="F15" s="122">
        <f t="shared" si="0"/>
        <v>35.9212684527064</v>
      </c>
      <c r="G15" s="35">
        <v>16</v>
      </c>
      <c r="H15" s="35">
        <v>4066</v>
      </c>
      <c r="I15" s="35">
        <v>0</v>
      </c>
      <c r="J15" s="36">
        <v>0</v>
      </c>
      <c r="K15" s="36">
        <v>0</v>
      </c>
      <c r="L15" s="36">
        <v>0</v>
      </c>
      <c r="M15" s="21"/>
      <c r="N15" s="132">
        <f t="shared" si="2"/>
        <v>23.535985601278558</v>
      </c>
    </row>
    <row r="16" spans="1:15" s="116" customFormat="1">
      <c r="A16" s="176"/>
      <c r="B16" s="23" t="s">
        <v>29</v>
      </c>
      <c r="C16" s="37">
        <v>0</v>
      </c>
      <c r="D16" s="37">
        <v>8.6199999999999992</v>
      </c>
      <c r="E16" s="65">
        <v>56.76</v>
      </c>
      <c r="F16" s="122">
        <f t="shared" si="0"/>
        <v>-84.813248766737146</v>
      </c>
      <c r="G16" s="35">
        <v>3</v>
      </c>
      <c r="H16" s="35">
        <v>2523.38</v>
      </c>
      <c r="I16" s="35">
        <v>0</v>
      </c>
      <c r="J16" s="36">
        <v>0</v>
      </c>
      <c r="K16" s="36">
        <v>0</v>
      </c>
      <c r="L16" s="36">
        <v>0</v>
      </c>
      <c r="M16" s="21" t="e">
        <f>(K16-L16)/L16*100</f>
        <v>#DIV/0!</v>
      </c>
      <c r="N16" s="132">
        <f t="shared" si="2"/>
        <v>22.82952526081673</v>
      </c>
    </row>
    <row r="17" spans="1:15" s="116" customFormat="1">
      <c r="A17" s="176"/>
      <c r="B17" s="23" t="s">
        <v>30</v>
      </c>
      <c r="C17" s="37">
        <v>-90.44</v>
      </c>
      <c r="D17" s="37">
        <v>356.87</v>
      </c>
      <c r="E17" s="65">
        <v>1401.17</v>
      </c>
      <c r="F17" s="122">
        <f t="shared" si="0"/>
        <v>-74.530570880050249</v>
      </c>
      <c r="G17" s="35">
        <v>24</v>
      </c>
      <c r="H17" s="35">
        <v>89393.36</v>
      </c>
      <c r="I17" s="35">
        <v>159</v>
      </c>
      <c r="J17" s="36">
        <v>113.57</v>
      </c>
      <c r="K17" s="36">
        <v>657.95</v>
      </c>
      <c r="L17" s="36">
        <v>188.44</v>
      </c>
      <c r="M17" s="21">
        <f t="shared" si="1"/>
        <v>249.15623009976656</v>
      </c>
      <c r="N17" s="132">
        <f t="shared" si="2"/>
        <v>21.673741196374966</v>
      </c>
    </row>
    <row r="18" spans="1:15" s="116" customFormat="1" ht="14.25" thickBot="1">
      <c r="A18" s="177"/>
      <c r="B18" s="24" t="s">
        <v>31</v>
      </c>
      <c r="C18" s="25">
        <f>C6+C8+C9+C10+C11+C12+C13+C14</f>
        <v>3114.35</v>
      </c>
      <c r="D18" s="25">
        <f t="shared" ref="D18:L18" si="3">D6+D8+D9+D10+D11+D12+D13+D14</f>
        <v>35290.050000000003</v>
      </c>
      <c r="E18" s="25">
        <f t="shared" si="3"/>
        <v>31168.07</v>
      </c>
      <c r="F18" s="108">
        <f t="shared" si="0"/>
        <v>13.225008799069057</v>
      </c>
      <c r="G18" s="25">
        <f t="shared" si="3"/>
        <v>202339</v>
      </c>
      <c r="H18" s="25">
        <f t="shared" si="3"/>
        <v>16478053.520000001</v>
      </c>
      <c r="I18" s="25">
        <f t="shared" si="3"/>
        <v>29108</v>
      </c>
      <c r="J18" s="25">
        <f t="shared" si="3"/>
        <v>2099.9600000000005</v>
      </c>
      <c r="K18" s="25">
        <f t="shared" si="3"/>
        <v>12209.369999999999</v>
      </c>
      <c r="L18" s="25">
        <f t="shared" si="3"/>
        <v>14669.070000000002</v>
      </c>
      <c r="M18" s="26">
        <f t="shared" si="1"/>
        <v>-16.767934163515495</v>
      </c>
      <c r="N18" s="133">
        <f t="shared" si="2"/>
        <v>38.104646486397328</v>
      </c>
    </row>
    <row r="19" spans="1:15" s="115" customFormat="1" ht="14.25" thickTop="1">
      <c r="A19" s="175" t="s">
        <v>32</v>
      </c>
      <c r="B19" s="27" t="s">
        <v>19</v>
      </c>
      <c r="C19" s="31">
        <v>843.66</v>
      </c>
      <c r="D19" s="30">
        <v>6275.6</v>
      </c>
      <c r="E19" s="30">
        <v>6271.39</v>
      </c>
      <c r="F19" s="123">
        <f t="shared" ref="F19:F27" si="4">(D19-E19)/E19*100</f>
        <v>6.7130253420693592E-2</v>
      </c>
      <c r="G19" s="30">
        <v>31130</v>
      </c>
      <c r="H19" s="30">
        <v>2032060.492632</v>
      </c>
      <c r="I19" s="30">
        <v>3215</v>
      </c>
      <c r="J19" s="30">
        <v>484.31</v>
      </c>
      <c r="K19" s="30">
        <v>2605.77</v>
      </c>
      <c r="L19" s="32">
        <v>2659.58</v>
      </c>
      <c r="M19" s="29">
        <f t="shared" ref="M19:M31" si="5">(K19-L19)/L19*100</f>
        <v>-2.0232517916362713</v>
      </c>
      <c r="N19" s="134">
        <f t="shared" ref="N19:N27" si="6">D19/D314*100</f>
        <v>11.427942463954198</v>
      </c>
    </row>
    <row r="20" spans="1:15" s="115" customFormat="1">
      <c r="A20" s="176"/>
      <c r="B20" s="19" t="s">
        <v>20</v>
      </c>
      <c r="C20" s="31">
        <v>135.44999999999999</v>
      </c>
      <c r="D20" s="30">
        <v>1235.3900000000001</v>
      </c>
      <c r="E20" s="30">
        <v>1784.79</v>
      </c>
      <c r="F20" s="122">
        <f t="shared" si="4"/>
        <v>-30.782332935527425</v>
      </c>
      <c r="G20" s="30">
        <v>12035</v>
      </c>
      <c r="H20" s="30">
        <v>146717.20000000001</v>
      </c>
      <c r="I20" s="30">
        <v>1721</v>
      </c>
      <c r="J20" s="30">
        <v>160.16</v>
      </c>
      <c r="K20" s="30">
        <v>857.62</v>
      </c>
      <c r="L20" s="32">
        <v>1121.76</v>
      </c>
      <c r="M20" s="21">
        <f t="shared" si="5"/>
        <v>-23.546926258736271</v>
      </c>
      <c r="N20" s="132">
        <f t="shared" si="6"/>
        <v>10.977499607550104</v>
      </c>
    </row>
    <row r="21" spans="1:15" s="115" customFormat="1">
      <c r="A21" s="176"/>
      <c r="B21" s="19" t="s">
        <v>21</v>
      </c>
      <c r="C21" s="31">
        <v>29.41</v>
      </c>
      <c r="D21" s="30">
        <v>84.14</v>
      </c>
      <c r="E21" s="30">
        <v>124.93</v>
      </c>
      <c r="F21" s="122">
        <f t="shared" si="4"/>
        <v>-32.650284159129114</v>
      </c>
      <c r="G21" s="30">
        <v>89</v>
      </c>
      <c r="H21" s="30">
        <v>144296.82027299999</v>
      </c>
      <c r="I21" s="30">
        <v>7</v>
      </c>
      <c r="J21" s="30"/>
      <c r="K21" s="30">
        <v>5.68</v>
      </c>
      <c r="L21" s="32">
        <v>64.42</v>
      </c>
      <c r="M21" s="21">
        <f t="shared" si="5"/>
        <v>-91.182862465072958</v>
      </c>
      <c r="N21" s="132">
        <f t="shared" si="6"/>
        <v>4.0719378388519578</v>
      </c>
    </row>
    <row r="22" spans="1:15" s="115" customFormat="1">
      <c r="A22" s="176"/>
      <c r="B22" s="19" t="s">
        <v>22</v>
      </c>
      <c r="C22" s="31">
        <v>5.12</v>
      </c>
      <c r="D22" s="30">
        <v>46.02</v>
      </c>
      <c r="E22" s="30">
        <v>2.66</v>
      </c>
      <c r="F22" s="122">
        <f t="shared" si="4"/>
        <v>1630.0751879699249</v>
      </c>
      <c r="G22" s="30">
        <v>4979</v>
      </c>
      <c r="H22" s="30">
        <v>184331.97</v>
      </c>
      <c r="I22" s="30">
        <v>45</v>
      </c>
      <c r="J22" s="30">
        <v>1.03</v>
      </c>
      <c r="K22" s="30">
        <v>5.1100000000000003</v>
      </c>
      <c r="L22" s="32">
        <v>9.8699999999999992</v>
      </c>
      <c r="M22" s="21">
        <f t="shared" si="5"/>
        <v>-48.226950354609919</v>
      </c>
      <c r="N22" s="132">
        <f t="shared" si="6"/>
        <v>6.7548680702710069</v>
      </c>
    </row>
    <row r="23" spans="1:15" s="115" customFormat="1">
      <c r="A23" s="176"/>
      <c r="B23" s="19" t="s">
        <v>23</v>
      </c>
      <c r="C23" s="31">
        <v>1.52</v>
      </c>
      <c r="D23" s="30">
        <v>7.03</v>
      </c>
      <c r="E23" s="30">
        <v>5.18</v>
      </c>
      <c r="F23" s="122">
        <f t="shared" si="4"/>
        <v>35.71428571428573</v>
      </c>
      <c r="G23" s="30">
        <v>521</v>
      </c>
      <c r="H23" s="30">
        <v>15521</v>
      </c>
      <c r="I23" s="30"/>
      <c r="J23" s="30"/>
      <c r="K23" s="30"/>
      <c r="L23" s="32">
        <v>5.6</v>
      </c>
      <c r="M23" s="21">
        <f t="shared" si="5"/>
        <v>-100</v>
      </c>
      <c r="N23" s="132">
        <f t="shared" si="6"/>
        <v>4.1265504185129238</v>
      </c>
      <c r="O23" s="116"/>
    </row>
    <row r="24" spans="1:15" s="115" customFormat="1">
      <c r="A24" s="176"/>
      <c r="B24" s="19" t="s">
        <v>24</v>
      </c>
      <c r="C24" s="31">
        <v>32.85</v>
      </c>
      <c r="D24" s="30">
        <v>191.34</v>
      </c>
      <c r="E24" s="30">
        <v>206.24</v>
      </c>
      <c r="F24" s="122">
        <f t="shared" si="4"/>
        <v>-7.2245927075252157</v>
      </c>
      <c r="G24" s="30">
        <v>375</v>
      </c>
      <c r="H24" s="30">
        <v>519123.23948599998</v>
      </c>
      <c r="I24" s="30">
        <v>33</v>
      </c>
      <c r="J24" s="30">
        <v>7.0000000000000007E-2</v>
      </c>
      <c r="K24" s="30">
        <v>45.93</v>
      </c>
      <c r="L24" s="32">
        <v>122.04</v>
      </c>
      <c r="M24" s="21">
        <f t="shared" si="5"/>
        <v>-62.364798426745338</v>
      </c>
      <c r="N24" s="132">
        <f t="shared" si="6"/>
        <v>4.5353283766432275</v>
      </c>
      <c r="O24" s="116"/>
    </row>
    <row r="25" spans="1:15" s="115" customFormat="1">
      <c r="A25" s="176"/>
      <c r="B25" s="19" t="s">
        <v>25</v>
      </c>
      <c r="C25" s="30">
        <v>0.43</v>
      </c>
      <c r="D25" s="30">
        <v>307.2</v>
      </c>
      <c r="E25" s="30">
        <v>257.22000000000003</v>
      </c>
      <c r="F25" s="122">
        <f t="shared" si="4"/>
        <v>19.430837415442017</v>
      </c>
      <c r="G25" s="32">
        <v>477</v>
      </c>
      <c r="H25" s="32">
        <v>8735.1173600000002</v>
      </c>
      <c r="I25" s="32"/>
      <c r="J25" s="32"/>
      <c r="K25" s="32"/>
      <c r="L25" s="32"/>
      <c r="M25" s="21"/>
      <c r="N25" s="132">
        <f t="shared" si="6"/>
        <v>1.8766220112282228</v>
      </c>
      <c r="O25" s="116"/>
    </row>
    <row r="26" spans="1:15" s="116" customFormat="1">
      <c r="A26" s="176"/>
      <c r="B26" s="19" t="s">
        <v>26</v>
      </c>
      <c r="C26" s="30">
        <v>31.75</v>
      </c>
      <c r="D26" s="30">
        <v>4904.76</v>
      </c>
      <c r="E26" s="30">
        <v>183.63</v>
      </c>
      <c r="F26" s="122">
        <f t="shared" si="4"/>
        <v>2571.0014703479824</v>
      </c>
      <c r="G26" s="30">
        <v>60958</v>
      </c>
      <c r="H26" s="30">
        <v>1294861.014</v>
      </c>
      <c r="I26" s="30">
        <v>424</v>
      </c>
      <c r="J26" s="30">
        <v>98.63</v>
      </c>
      <c r="K26" s="30">
        <v>147.83000000000001</v>
      </c>
      <c r="L26" s="32">
        <v>133.66</v>
      </c>
      <c r="M26" s="21">
        <f t="shared" si="5"/>
        <v>10.601526260661393</v>
      </c>
      <c r="N26" s="132">
        <f t="shared" si="6"/>
        <v>40.770257632527709</v>
      </c>
    </row>
    <row r="27" spans="1:15" s="116" customFormat="1">
      <c r="A27" s="176"/>
      <c r="B27" s="19" t="s">
        <v>27</v>
      </c>
      <c r="C27" s="124">
        <v>5.16</v>
      </c>
      <c r="D27" s="30">
        <v>8.61</v>
      </c>
      <c r="E27" s="30">
        <v>3.6</v>
      </c>
      <c r="F27" s="122">
        <f t="shared" si="4"/>
        <v>139.16666666666666</v>
      </c>
      <c r="G27" s="30">
        <v>8</v>
      </c>
      <c r="H27" s="30">
        <v>1932.82</v>
      </c>
      <c r="I27" s="30"/>
      <c r="J27" s="30"/>
      <c r="K27" s="30"/>
      <c r="L27" s="30"/>
      <c r="M27" s="21"/>
      <c r="N27" s="132">
        <f t="shared" si="6"/>
        <v>0.39823432262859476</v>
      </c>
    </row>
    <row r="28" spans="1:15" s="116" customFormat="1">
      <c r="A28" s="176"/>
      <c r="B28" s="23" t="s">
        <v>28</v>
      </c>
      <c r="C28" s="75">
        <v>1.1299999999999999</v>
      </c>
      <c r="D28" s="30">
        <v>1.1299999999999999</v>
      </c>
      <c r="E28" s="75"/>
      <c r="F28" s="122"/>
      <c r="G28" s="75">
        <v>2</v>
      </c>
      <c r="H28" s="75">
        <v>60</v>
      </c>
      <c r="I28" s="75"/>
      <c r="J28" s="75"/>
      <c r="K28" s="75"/>
      <c r="L28" s="75"/>
      <c r="M28" s="21"/>
      <c r="N28" s="132"/>
    </row>
    <row r="29" spans="1:15" s="116" customFormat="1">
      <c r="A29" s="176"/>
      <c r="B29" s="23" t="s">
        <v>29</v>
      </c>
      <c r="C29" s="75">
        <v>4.03</v>
      </c>
      <c r="D29" s="30">
        <v>4.03</v>
      </c>
      <c r="E29" s="75"/>
      <c r="F29" s="122" t="e">
        <f>(D29-E29)/E29*100</f>
        <v>#DIV/0!</v>
      </c>
      <c r="G29" s="75">
        <v>1</v>
      </c>
      <c r="H29" s="75">
        <v>1667.0672999999999</v>
      </c>
      <c r="I29" s="75"/>
      <c r="J29" s="75"/>
      <c r="K29" s="75"/>
      <c r="L29" s="75"/>
      <c r="M29" s="21"/>
      <c r="N29" s="132">
        <f>D29/D324*100</f>
        <v>10.673200324952603</v>
      </c>
    </row>
    <row r="30" spans="1:15" s="116" customFormat="1">
      <c r="A30" s="176"/>
      <c r="B30" s="23" t="s">
        <v>30</v>
      </c>
      <c r="C30" s="75"/>
      <c r="D30" s="30">
        <v>3.45</v>
      </c>
      <c r="E30" s="75">
        <v>3.6</v>
      </c>
      <c r="F30" s="122"/>
      <c r="G30" s="75">
        <v>5</v>
      </c>
      <c r="H30" s="75">
        <v>205.75</v>
      </c>
      <c r="I30" s="75"/>
      <c r="J30" s="75"/>
      <c r="K30" s="75"/>
      <c r="L30" s="75"/>
      <c r="M30" s="21"/>
      <c r="N30" s="132">
        <f>D30/D325*100</f>
        <v>0.20952841966960975</v>
      </c>
    </row>
    <row r="31" spans="1:15" s="116" customFormat="1" ht="14.25" thickBot="1">
      <c r="A31" s="177"/>
      <c r="B31" s="24" t="s">
        <v>31</v>
      </c>
      <c r="C31" s="25">
        <f>C19+C21+C22+C23+C24+C25+C26+C27</f>
        <v>949.89999999999986</v>
      </c>
      <c r="D31" s="25">
        <f>D19+D21+D22+D23+D24+D25+D26+D27</f>
        <v>11824.7</v>
      </c>
      <c r="E31" s="25">
        <f>E19+E21+E22+E23+E24+E25+E26+E27</f>
        <v>7054.8500000000013</v>
      </c>
      <c r="F31" s="108">
        <f t="shared" ref="F31:F32" si="7">(D31-E31)/E31*100</f>
        <v>67.610934321778615</v>
      </c>
      <c r="G31" s="25">
        <f t="shared" ref="G31:L31" si="8">G19+G21+G22+G23+G24+G25+G26+G27</f>
        <v>98537</v>
      </c>
      <c r="H31" s="25">
        <f t="shared" si="8"/>
        <v>4200862.4737510011</v>
      </c>
      <c r="I31" s="25">
        <f t="shared" si="8"/>
        <v>3724</v>
      </c>
      <c r="J31" s="25">
        <f t="shared" si="8"/>
        <v>584.04</v>
      </c>
      <c r="K31" s="25">
        <f t="shared" si="8"/>
        <v>2810.3199999999997</v>
      </c>
      <c r="L31" s="25">
        <f t="shared" si="8"/>
        <v>2995.1699999999996</v>
      </c>
      <c r="M31" s="26">
        <f t="shared" si="5"/>
        <v>-6.1716029474119978</v>
      </c>
      <c r="N31" s="133">
        <f>D31/D326*100</f>
        <v>12.767791865064021</v>
      </c>
    </row>
    <row r="32" spans="1:15" s="115" customFormat="1" ht="14.25" thickTop="1">
      <c r="A32" s="175" t="s">
        <v>33</v>
      </c>
      <c r="B32" s="19" t="s">
        <v>19</v>
      </c>
      <c r="C32" s="33">
        <v>1592.7310109999999</v>
      </c>
      <c r="D32" s="33">
        <v>12140.933713</v>
      </c>
      <c r="E32" s="62">
        <v>11920.676299999999</v>
      </c>
      <c r="F32" s="45">
        <f t="shared" si="7"/>
        <v>1.8476922571918273</v>
      </c>
      <c r="G32" s="33">
        <v>65795</v>
      </c>
      <c r="H32" s="33">
        <v>4699279.3656339999</v>
      </c>
      <c r="I32" s="33">
        <v>10890</v>
      </c>
      <c r="J32" s="33">
        <v>1362.5344539999996</v>
      </c>
      <c r="K32" s="33">
        <v>7017.2560739999999</v>
      </c>
      <c r="L32" s="33">
        <v>6217.677944</v>
      </c>
      <c r="M32" s="21">
        <f t="shared" ref="M32:M40" si="9">(K32-L32)/L32*100</f>
        <v>12.859754673713603</v>
      </c>
      <c r="N32" s="132">
        <f t="shared" ref="N32:N37" si="10">D32/D314*100</f>
        <v>22.108785125063068</v>
      </c>
    </row>
    <row r="33" spans="1:15" s="115" customFormat="1">
      <c r="A33" s="176"/>
      <c r="B33" s="19" t="s">
        <v>20</v>
      </c>
      <c r="C33" s="33">
        <v>220.93700300000012</v>
      </c>
      <c r="D33" s="33">
        <v>1918.4808539999999</v>
      </c>
      <c r="E33" s="62">
        <v>3249.6826599999999</v>
      </c>
      <c r="F33" s="45">
        <f t="shared" ref="F33:F40" si="11">(D33-E33)/E33*100</f>
        <v>-40.964055425645782</v>
      </c>
      <c r="G33" s="33">
        <v>21138</v>
      </c>
      <c r="H33" s="33">
        <v>257883.6</v>
      </c>
      <c r="I33" s="33">
        <v>4330</v>
      </c>
      <c r="J33" s="33">
        <v>379.91416000000004</v>
      </c>
      <c r="K33" s="33">
        <v>2094.4060100000002</v>
      </c>
      <c r="L33" s="33">
        <v>2331.781215</v>
      </c>
      <c r="M33" s="21">
        <f t="shared" si="9"/>
        <v>-10.179994738485782</v>
      </c>
      <c r="N33" s="132">
        <f t="shared" si="10"/>
        <v>17.047347656915942</v>
      </c>
    </row>
    <row r="34" spans="1:15" s="115" customFormat="1">
      <c r="A34" s="176"/>
      <c r="B34" s="19" t="s">
        <v>21</v>
      </c>
      <c r="C34" s="33">
        <v>29.264768999999994</v>
      </c>
      <c r="D34" s="33">
        <v>151.463954</v>
      </c>
      <c r="E34" s="62">
        <v>139.83676</v>
      </c>
      <c r="F34" s="45">
        <f t="shared" si="11"/>
        <v>8.3148336674848604</v>
      </c>
      <c r="G34" s="33">
        <v>547</v>
      </c>
      <c r="H34" s="33">
        <v>221217.766573</v>
      </c>
      <c r="I34" s="33">
        <v>55</v>
      </c>
      <c r="J34" s="33">
        <v>4.2047000000000168E-2</v>
      </c>
      <c r="K34" s="33">
        <v>9.0212430000000001</v>
      </c>
      <c r="L34" s="33">
        <v>107.79738700000001</v>
      </c>
      <c r="M34" s="21">
        <f t="shared" si="9"/>
        <v>-91.631297148232363</v>
      </c>
      <c r="N34" s="132">
        <f t="shared" si="10"/>
        <v>7.3300666212827714</v>
      </c>
    </row>
    <row r="35" spans="1:15" s="115" customFormat="1">
      <c r="A35" s="176"/>
      <c r="B35" s="19" t="s">
        <v>22</v>
      </c>
      <c r="C35" s="33">
        <v>0.90314000000000227</v>
      </c>
      <c r="D35" s="33">
        <v>67.678034999999994</v>
      </c>
      <c r="E35" s="62">
        <v>47.208356000000002</v>
      </c>
      <c r="F35" s="45">
        <f t="shared" si="11"/>
        <v>43.360287742280185</v>
      </c>
      <c r="G35" s="33">
        <v>5280</v>
      </c>
      <c r="H35" s="33">
        <v>412938.62</v>
      </c>
      <c r="I35" s="33">
        <v>490</v>
      </c>
      <c r="J35" s="33">
        <v>3.329555</v>
      </c>
      <c r="K35" s="33">
        <v>10.470696</v>
      </c>
      <c r="L35" s="33">
        <v>15.801931</v>
      </c>
      <c r="M35" s="21">
        <f t="shared" si="9"/>
        <v>-33.737870390650357</v>
      </c>
      <c r="N35" s="132">
        <f t="shared" si="10"/>
        <v>9.933859141246927</v>
      </c>
    </row>
    <row r="36" spans="1:15" s="115" customFormat="1">
      <c r="A36" s="176"/>
      <c r="B36" s="19" t="s">
        <v>23</v>
      </c>
      <c r="C36" s="33">
        <v>2.9803799999999989</v>
      </c>
      <c r="D36" s="33">
        <v>26.067302999999999</v>
      </c>
      <c r="E36" s="62">
        <v>16.455501000000002</v>
      </c>
      <c r="F36" s="45">
        <f t="shared" si="11"/>
        <v>58.410874272378557</v>
      </c>
      <c r="G36" s="33">
        <v>1310</v>
      </c>
      <c r="H36" s="33">
        <v>42669.560079000003</v>
      </c>
      <c r="I36" s="33">
        <v>4</v>
      </c>
      <c r="J36" s="33">
        <v>0.25739799999999979</v>
      </c>
      <c r="K36" s="33">
        <v>3.3403209999999999</v>
      </c>
      <c r="L36" s="33">
        <v>7.1499940000000004</v>
      </c>
      <c r="M36" s="21">
        <f t="shared" si="9"/>
        <v>-53.28218457246259</v>
      </c>
      <c r="N36" s="132">
        <f t="shared" si="10"/>
        <v>15.301285932311975</v>
      </c>
      <c r="O36" s="116"/>
    </row>
    <row r="37" spans="1:15" s="115" customFormat="1">
      <c r="A37" s="176"/>
      <c r="B37" s="19" t="s">
        <v>24</v>
      </c>
      <c r="C37" s="33">
        <v>30.494283999999986</v>
      </c>
      <c r="D37" s="33">
        <v>483.22222199999999</v>
      </c>
      <c r="E37" s="62">
        <v>224.689503</v>
      </c>
      <c r="F37" s="45">
        <f t="shared" si="11"/>
        <v>115.06221498918887</v>
      </c>
      <c r="G37" s="33">
        <v>2201</v>
      </c>
      <c r="H37" s="33">
        <v>683398.50116600003</v>
      </c>
      <c r="I37" s="33">
        <v>134</v>
      </c>
      <c r="J37" s="33">
        <v>26.515046000000012</v>
      </c>
      <c r="K37" s="33">
        <v>184.71033500000001</v>
      </c>
      <c r="L37" s="33">
        <v>67.619529</v>
      </c>
      <c r="M37" s="21">
        <f t="shared" si="9"/>
        <v>173.16122684025203</v>
      </c>
      <c r="N37" s="132">
        <f t="shared" si="10"/>
        <v>11.453807126900768</v>
      </c>
      <c r="O37" s="116"/>
    </row>
    <row r="38" spans="1:15" s="115" customFormat="1">
      <c r="A38" s="176"/>
      <c r="B38" s="19" t="s">
        <v>25</v>
      </c>
      <c r="C38" s="33">
        <v>0</v>
      </c>
      <c r="D38" s="33">
        <v>0</v>
      </c>
      <c r="E38" s="62"/>
      <c r="F38" s="45"/>
      <c r="G38" s="33">
        <v>0</v>
      </c>
      <c r="H38" s="33">
        <v>0</v>
      </c>
      <c r="I38" s="33"/>
      <c r="J38" s="33">
        <v>0</v>
      </c>
      <c r="K38" s="33">
        <v>0</v>
      </c>
      <c r="L38" s="33">
        <v>0</v>
      </c>
      <c r="M38" s="21"/>
      <c r="N38" s="132"/>
      <c r="O38" s="116"/>
    </row>
    <row r="39" spans="1:15" s="116" customFormat="1">
      <c r="A39" s="176"/>
      <c r="B39" s="19" t="s">
        <v>26</v>
      </c>
      <c r="C39" s="33">
        <v>117.86743100000042</v>
      </c>
      <c r="D39" s="33">
        <v>1103.6634720000009</v>
      </c>
      <c r="E39" s="62">
        <v>692.80051300000105</v>
      </c>
      <c r="F39" s="45">
        <f t="shared" si="11"/>
        <v>59.304655711188715</v>
      </c>
      <c r="G39" s="33">
        <v>85094</v>
      </c>
      <c r="H39" s="33">
        <v>7069806.6299920017</v>
      </c>
      <c r="I39" s="33">
        <v>191</v>
      </c>
      <c r="J39" s="33">
        <v>9.6865920000016104</v>
      </c>
      <c r="K39" s="33">
        <v>188.55169000000117</v>
      </c>
      <c r="L39" s="33">
        <v>120.34386800000057</v>
      </c>
      <c r="M39" s="21">
        <f t="shared" si="9"/>
        <v>56.677438687611634</v>
      </c>
      <c r="N39" s="132">
        <f>D39/D321*100</f>
        <v>9.1740766302632668</v>
      </c>
    </row>
    <row r="40" spans="1:15" s="116" customFormat="1">
      <c r="A40" s="176"/>
      <c r="B40" s="19" t="s">
        <v>27</v>
      </c>
      <c r="C40" s="33">
        <v>47.069233000000004</v>
      </c>
      <c r="D40" s="33">
        <v>353.68107400000002</v>
      </c>
      <c r="E40" s="62">
        <v>4.780735</v>
      </c>
      <c r="F40" s="45">
        <f t="shared" si="11"/>
        <v>7298.048082564711</v>
      </c>
      <c r="G40" s="33">
        <v>5139</v>
      </c>
      <c r="H40" s="33">
        <v>106649.298862</v>
      </c>
      <c r="I40" s="33">
        <v>13</v>
      </c>
      <c r="J40" s="33">
        <v>-0.2963780000000007</v>
      </c>
      <c r="K40" s="33">
        <v>3.3045699999999996</v>
      </c>
      <c r="L40" s="33">
        <v>24.917781000000002</v>
      </c>
      <c r="M40" s="21">
        <f t="shared" si="9"/>
        <v>-86.738104809573542</v>
      </c>
      <c r="N40" s="132">
        <f>D40/D322*100</f>
        <v>16.358646101154928</v>
      </c>
    </row>
    <row r="41" spans="1:15" s="116" customFormat="1">
      <c r="A41" s="176"/>
      <c r="B41" s="23" t="s">
        <v>28</v>
      </c>
      <c r="C41" s="33">
        <v>0</v>
      </c>
      <c r="D41" s="33">
        <v>108.32896100000001</v>
      </c>
      <c r="E41" s="62"/>
      <c r="F41" s="45"/>
      <c r="G41" s="33">
        <v>10</v>
      </c>
      <c r="H41" s="33">
        <v>43045.679182</v>
      </c>
      <c r="I41" s="35"/>
      <c r="J41" s="33">
        <v>0</v>
      </c>
      <c r="K41" s="33">
        <v>0</v>
      </c>
      <c r="L41" s="35">
        <v>0</v>
      </c>
      <c r="M41" s="21"/>
      <c r="N41" s="132"/>
    </row>
    <row r="42" spans="1:15" s="116" customFormat="1">
      <c r="A42" s="176"/>
      <c r="B42" s="23" t="s">
        <v>29</v>
      </c>
      <c r="C42" s="33">
        <v>0</v>
      </c>
      <c r="D42" s="33">
        <v>0</v>
      </c>
      <c r="E42" s="62">
        <v>4.780735</v>
      </c>
      <c r="F42" s="45">
        <f>(D42-E42)/E42*100</f>
        <v>-100</v>
      </c>
      <c r="G42" s="33">
        <v>0</v>
      </c>
      <c r="H42" s="33">
        <v>0</v>
      </c>
      <c r="I42" s="35">
        <v>1</v>
      </c>
      <c r="J42" s="33">
        <v>2.8946000000000027E-2</v>
      </c>
      <c r="K42" s="33">
        <v>0.45681700000000003</v>
      </c>
      <c r="L42" s="35">
        <v>0.116701</v>
      </c>
      <c r="M42" s="21">
        <f>(K42-L42)/L42*100</f>
        <v>291.44223271437266</v>
      </c>
      <c r="N42" s="132">
        <f>D42/D324*100</f>
        <v>0</v>
      </c>
    </row>
    <row r="43" spans="1:15" s="116" customFormat="1">
      <c r="A43" s="176"/>
      <c r="B43" s="23" t="s">
        <v>30</v>
      </c>
      <c r="C43" s="33">
        <v>0</v>
      </c>
      <c r="D43" s="33">
        <v>0</v>
      </c>
      <c r="E43" s="62"/>
      <c r="F43" s="45"/>
      <c r="G43" s="33"/>
      <c r="H43" s="33">
        <v>-119.67031999999999</v>
      </c>
      <c r="I43" s="35">
        <v>0</v>
      </c>
      <c r="J43" s="33">
        <v>0</v>
      </c>
      <c r="K43" s="33">
        <v>0</v>
      </c>
      <c r="L43" s="35">
        <v>24.801079999999999</v>
      </c>
      <c r="M43" s="21">
        <f>(K43-L43)/L43*100</f>
        <v>-100</v>
      </c>
      <c r="N43" s="132"/>
    </row>
    <row r="44" spans="1:15" s="116" customFormat="1" ht="14.25" thickBot="1">
      <c r="A44" s="177"/>
      <c r="B44" s="24" t="s">
        <v>31</v>
      </c>
      <c r="C44" s="25">
        <f t="shared" ref="C44:L44" si="12">C32+C34+C35+C36+C37+C38+C39+C40</f>
        <v>1821.3102479999998</v>
      </c>
      <c r="D44" s="25">
        <f t="shared" si="12"/>
        <v>14326.709773000002</v>
      </c>
      <c r="E44" s="25">
        <f t="shared" si="12"/>
        <v>13046.447668000001</v>
      </c>
      <c r="F44" s="108">
        <f t="shared" ref="F44" si="13">(D44-E44)/E44*100</f>
        <v>9.8131088061633545</v>
      </c>
      <c r="G44" s="25">
        <f t="shared" si="12"/>
        <v>165366</v>
      </c>
      <c r="H44" s="25">
        <f t="shared" si="12"/>
        <v>13235959.742306001</v>
      </c>
      <c r="I44" s="25">
        <f t="shared" si="12"/>
        <v>11777</v>
      </c>
      <c r="J44" s="25">
        <f t="shared" si="12"/>
        <v>1402.0687140000011</v>
      </c>
      <c r="K44" s="25">
        <f t="shared" si="12"/>
        <v>7416.6549290000012</v>
      </c>
      <c r="L44" s="25">
        <f t="shared" si="12"/>
        <v>6561.3084340000005</v>
      </c>
      <c r="M44" s="26">
        <f t="shared" ref="M44" si="14">(K44-L44)/L44*100</f>
        <v>13.036218364125155</v>
      </c>
      <c r="N44" s="133">
        <f>D44/D326*100</f>
        <v>15.469352160548903</v>
      </c>
    </row>
    <row r="45" spans="1:15" s="115" customFormat="1" ht="14.25" thickTop="1">
      <c r="A45" s="125"/>
      <c r="B45" s="10"/>
      <c r="C45" s="126"/>
      <c r="D45" s="126"/>
      <c r="E45" s="126"/>
      <c r="F45" s="127"/>
      <c r="G45" s="126"/>
      <c r="H45" s="126"/>
      <c r="I45" s="126"/>
      <c r="J45" s="126"/>
      <c r="K45" s="126"/>
      <c r="L45" s="126"/>
      <c r="M45" s="127"/>
      <c r="N45" s="131"/>
    </row>
    <row r="46" spans="1:15" s="115" customFormat="1">
      <c r="A46" s="125"/>
      <c r="B46" s="10"/>
      <c r="C46" s="126"/>
      <c r="D46" s="126"/>
      <c r="E46" s="126"/>
      <c r="F46" s="127"/>
      <c r="G46" s="126"/>
      <c r="H46" s="126"/>
      <c r="I46" s="126"/>
      <c r="J46" s="126"/>
      <c r="K46" s="126"/>
      <c r="L46" s="126"/>
      <c r="M46" s="127"/>
      <c r="N46" s="131"/>
    </row>
    <row r="48" spans="1:15" s="115" customFormat="1" ht="18.75">
      <c r="A48" s="183" t="str">
        <f>A1</f>
        <v>2020年1-7月丹东市财产保险业务统计表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</row>
    <row r="49" spans="1:14" s="115" customFormat="1">
      <c r="B49" s="117" t="s">
        <v>0</v>
      </c>
      <c r="C49" s="116"/>
      <c r="D49" s="116"/>
      <c r="F49" s="118"/>
      <c r="G49" s="38" t="str">
        <f>G2</f>
        <v>（2020年1-7月）</v>
      </c>
      <c r="H49" s="116"/>
      <c r="I49" s="116"/>
      <c r="J49" s="116"/>
      <c r="K49" s="116"/>
      <c r="L49" s="117" t="s">
        <v>1</v>
      </c>
      <c r="M49" s="131"/>
      <c r="N49" s="131"/>
    </row>
    <row r="50" spans="1:14">
      <c r="A50" s="182" t="s">
        <v>34</v>
      </c>
      <c r="B50" s="13" t="s">
        <v>3</v>
      </c>
      <c r="C50" s="190" t="s">
        <v>4</v>
      </c>
      <c r="D50" s="191"/>
      <c r="E50" s="191"/>
      <c r="F50" s="192"/>
      <c r="G50" s="184" t="s">
        <v>5</v>
      </c>
      <c r="H50" s="184"/>
      <c r="I50" s="184" t="s">
        <v>6</v>
      </c>
      <c r="J50" s="184"/>
      <c r="K50" s="184"/>
      <c r="L50" s="184"/>
      <c r="M50" s="184"/>
      <c r="N50" s="187" t="s">
        <v>7</v>
      </c>
    </row>
    <row r="51" spans="1:14">
      <c r="A51" s="176"/>
      <c r="B51" s="14" t="s">
        <v>8</v>
      </c>
      <c r="C51" s="179" t="s">
        <v>9</v>
      </c>
      <c r="D51" s="179" t="s">
        <v>10</v>
      </c>
      <c r="E51" s="179" t="s">
        <v>11</v>
      </c>
      <c r="F51" s="16" t="s">
        <v>12</v>
      </c>
      <c r="G51" s="178" t="s">
        <v>13</v>
      </c>
      <c r="H51" s="178" t="s">
        <v>14</v>
      </c>
      <c r="I51" s="19" t="s">
        <v>13</v>
      </c>
      <c r="J51" s="178" t="s">
        <v>15</v>
      </c>
      <c r="K51" s="178"/>
      <c r="L51" s="178"/>
      <c r="M51" s="16" t="s">
        <v>12</v>
      </c>
      <c r="N51" s="188"/>
    </row>
    <row r="52" spans="1:14">
      <c r="A52" s="176"/>
      <c r="B52" s="128" t="s">
        <v>16</v>
      </c>
      <c r="C52" s="180"/>
      <c r="D52" s="180"/>
      <c r="E52" s="180"/>
      <c r="F52" s="129" t="s">
        <v>17</v>
      </c>
      <c r="G52" s="178"/>
      <c r="H52" s="178"/>
      <c r="I52" s="37" t="s">
        <v>18</v>
      </c>
      <c r="J52" s="19" t="s">
        <v>9</v>
      </c>
      <c r="K52" s="19" t="s">
        <v>10</v>
      </c>
      <c r="L52" s="19" t="s">
        <v>11</v>
      </c>
      <c r="M52" s="16" t="s">
        <v>17</v>
      </c>
      <c r="N52" s="40" t="s">
        <v>17</v>
      </c>
    </row>
    <row r="53" spans="1:14">
      <c r="A53" s="176"/>
      <c r="B53" s="19" t="s">
        <v>19</v>
      </c>
      <c r="C53" s="20">
        <v>455.51499999999999</v>
      </c>
      <c r="D53" s="20">
        <v>3212.5558000000001</v>
      </c>
      <c r="E53" s="20">
        <v>3230.3361</v>
      </c>
      <c r="F53" s="122">
        <f t="shared" ref="F53:F65" si="15">(D53-E53)/E53*100</f>
        <v>-0.55041641023049892</v>
      </c>
      <c r="G53" s="34">
        <v>16152</v>
      </c>
      <c r="H53" s="34">
        <v>4076986</v>
      </c>
      <c r="I53" s="34">
        <v>2310</v>
      </c>
      <c r="J53" s="34">
        <v>332.39800000000002</v>
      </c>
      <c r="K53" s="34">
        <v>2209.7647000000002</v>
      </c>
      <c r="L53" s="34">
        <v>1987.7641000000001</v>
      </c>
      <c r="M53" s="21">
        <f t="shared" ref="M53:M65" si="16">(K53-L53)/L53*100</f>
        <v>11.16835745247638</v>
      </c>
      <c r="N53" s="132">
        <f t="shared" ref="N53:N65" si="17">D53/D314*100</f>
        <v>5.8501024355666944</v>
      </c>
    </row>
    <row r="54" spans="1:14">
      <c r="A54" s="176"/>
      <c r="B54" s="19" t="s">
        <v>20</v>
      </c>
      <c r="C54" s="34">
        <v>76.408699999999996</v>
      </c>
      <c r="D54" s="34">
        <v>701.85180000000003</v>
      </c>
      <c r="E54" s="34">
        <v>891.91449999999998</v>
      </c>
      <c r="F54" s="122">
        <f t="shared" si="15"/>
        <v>-21.309520138981927</v>
      </c>
      <c r="G54" s="34">
        <v>6462</v>
      </c>
      <c r="H54" s="34">
        <v>78775</v>
      </c>
      <c r="I54" s="34">
        <v>1094</v>
      </c>
      <c r="J54" s="34">
        <v>118.12050000000001</v>
      </c>
      <c r="K54" s="34">
        <v>668.50729999999999</v>
      </c>
      <c r="L54" s="34">
        <v>751.67259999999999</v>
      </c>
      <c r="M54" s="21">
        <f t="shared" si="16"/>
        <v>-11.064032399212104</v>
      </c>
      <c r="N54" s="132">
        <f t="shared" si="17"/>
        <v>6.2365551437670161</v>
      </c>
    </row>
    <row r="55" spans="1:14">
      <c r="A55" s="176"/>
      <c r="B55" s="19" t="s">
        <v>21</v>
      </c>
      <c r="C55" s="34">
        <v>40.9803</v>
      </c>
      <c r="D55" s="34">
        <v>239.18100000000001</v>
      </c>
      <c r="E55" s="34">
        <v>289.75700000000001</v>
      </c>
      <c r="F55" s="122">
        <f t="shared" si="15"/>
        <v>-17.454625772630166</v>
      </c>
      <c r="G55" s="34">
        <v>214</v>
      </c>
      <c r="H55" s="34">
        <v>469420.76</v>
      </c>
      <c r="I55" s="34">
        <v>36</v>
      </c>
      <c r="J55" s="34">
        <v>40.889000000000003</v>
      </c>
      <c r="K55" s="34">
        <v>718.82939999999996</v>
      </c>
      <c r="L55" s="34">
        <v>86.7607</v>
      </c>
      <c r="M55" s="21">
        <f t="shared" si="16"/>
        <v>728.51959470128747</v>
      </c>
      <c r="N55" s="132">
        <f t="shared" si="17"/>
        <v>11.575114858978491</v>
      </c>
    </row>
    <row r="56" spans="1:14">
      <c r="A56" s="176"/>
      <c r="B56" s="19" t="s">
        <v>22</v>
      </c>
      <c r="C56" s="34">
        <v>8.3629999999999995</v>
      </c>
      <c r="D56" s="34">
        <v>58.528799999999997</v>
      </c>
      <c r="E56" s="34">
        <v>54.300400000000003</v>
      </c>
      <c r="F56" s="122">
        <f t="shared" si="15"/>
        <v>7.7870512924398225</v>
      </c>
      <c r="G56" s="34">
        <v>1932</v>
      </c>
      <c r="H56" s="34">
        <v>223272.8</v>
      </c>
      <c r="I56" s="34">
        <v>307</v>
      </c>
      <c r="J56" s="34">
        <v>8.4323999999999995</v>
      </c>
      <c r="K56" s="34">
        <v>46.186500000000002</v>
      </c>
      <c r="L56" s="34">
        <v>47.106200000000001</v>
      </c>
      <c r="M56" s="21">
        <f t="shared" si="16"/>
        <v>-1.9523969243963615</v>
      </c>
      <c r="N56" s="132">
        <f t="shared" si="17"/>
        <v>8.5909239963337178</v>
      </c>
    </row>
    <row r="57" spans="1:14">
      <c r="A57" s="176"/>
      <c r="B57" s="19" t="s">
        <v>23</v>
      </c>
      <c r="C57" s="34">
        <v>0</v>
      </c>
      <c r="D57" s="34">
        <v>0</v>
      </c>
      <c r="E57" s="34">
        <v>1.1990000000000001</v>
      </c>
      <c r="F57" s="122">
        <f t="shared" si="15"/>
        <v>-100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21"/>
      <c r="N57" s="132">
        <f t="shared" si="17"/>
        <v>0</v>
      </c>
    </row>
    <row r="58" spans="1:14">
      <c r="A58" s="176"/>
      <c r="B58" s="19" t="s">
        <v>24</v>
      </c>
      <c r="C58" s="34">
        <v>48.141300000000001</v>
      </c>
      <c r="D58" s="34">
        <v>477.39499999999998</v>
      </c>
      <c r="E58" s="34">
        <v>431.86380000000003</v>
      </c>
      <c r="F58" s="122">
        <f t="shared" si="15"/>
        <v>10.542953588608249</v>
      </c>
      <c r="G58" s="34">
        <v>487</v>
      </c>
      <c r="H58" s="34">
        <v>454149.94</v>
      </c>
      <c r="I58" s="34">
        <v>152</v>
      </c>
      <c r="J58" s="34">
        <v>9.4175000000000004</v>
      </c>
      <c r="K58" s="34">
        <v>171.52590000000001</v>
      </c>
      <c r="L58" s="34">
        <v>250.60759999999999</v>
      </c>
      <c r="M58" s="21">
        <f t="shared" si="16"/>
        <v>-31.555986330821568</v>
      </c>
      <c r="N58" s="132">
        <f t="shared" si="17"/>
        <v>11.315684594792481</v>
      </c>
    </row>
    <row r="59" spans="1:14">
      <c r="A59" s="176"/>
      <c r="B59" s="19" t="s">
        <v>25</v>
      </c>
      <c r="C59" s="130">
        <v>119.3352</v>
      </c>
      <c r="D59" s="130">
        <v>4728.5358999999999</v>
      </c>
      <c r="E59" s="130">
        <v>3558.1660999999999</v>
      </c>
      <c r="F59" s="122">
        <f t="shared" si="15"/>
        <v>32.892500437233664</v>
      </c>
      <c r="G59" s="130">
        <v>931</v>
      </c>
      <c r="H59" s="130">
        <v>145309.79</v>
      </c>
      <c r="I59" s="130">
        <v>1793</v>
      </c>
      <c r="J59" s="34">
        <v>125.03440000000001</v>
      </c>
      <c r="K59" s="130">
        <v>613.61720000000003</v>
      </c>
      <c r="L59" s="34">
        <v>205.7551</v>
      </c>
      <c r="M59" s="21">
        <f t="shared" si="16"/>
        <v>198.22696982966644</v>
      </c>
      <c r="N59" s="132">
        <f t="shared" si="17"/>
        <v>28.885659345126481</v>
      </c>
    </row>
    <row r="60" spans="1:14">
      <c r="A60" s="176"/>
      <c r="B60" s="19" t="s">
        <v>26</v>
      </c>
      <c r="C60" s="34">
        <v>47.9953</v>
      </c>
      <c r="D60" s="34">
        <v>264.61270000000002</v>
      </c>
      <c r="E60" s="34">
        <v>272.06990000000002</v>
      </c>
      <c r="F60" s="122">
        <f t="shared" si="15"/>
        <v>-2.7409132726552992</v>
      </c>
      <c r="G60" s="34">
        <v>3976</v>
      </c>
      <c r="H60" s="34">
        <v>958698.48</v>
      </c>
      <c r="I60" s="34">
        <v>241</v>
      </c>
      <c r="J60" s="34">
        <v>17.244</v>
      </c>
      <c r="K60" s="34">
        <v>202.9238</v>
      </c>
      <c r="L60" s="34">
        <v>125.4195</v>
      </c>
      <c r="M60" s="21">
        <f t="shared" si="16"/>
        <v>61.796052447984565</v>
      </c>
      <c r="N60" s="132">
        <f t="shared" si="17"/>
        <v>2.1995628637973654</v>
      </c>
    </row>
    <row r="61" spans="1:14">
      <c r="A61" s="176"/>
      <c r="B61" s="19" t="s">
        <v>27</v>
      </c>
      <c r="C61" s="34">
        <v>-83.42</v>
      </c>
      <c r="D61" s="34">
        <v>-38.682699999999997</v>
      </c>
      <c r="E61" s="34">
        <v>125.625</v>
      </c>
      <c r="F61" s="122">
        <f t="shared" si="15"/>
        <v>-130.79219900497515</v>
      </c>
      <c r="G61" s="34">
        <v>27</v>
      </c>
      <c r="H61" s="34">
        <v>1688</v>
      </c>
      <c r="I61" s="34">
        <v>6</v>
      </c>
      <c r="J61" s="34">
        <v>0.12</v>
      </c>
      <c r="K61" s="34">
        <v>156.69569999999999</v>
      </c>
      <c r="L61" s="34">
        <v>132.58109999999999</v>
      </c>
      <c r="M61" s="21">
        <f t="shared" si="16"/>
        <v>18.188565338498471</v>
      </c>
      <c r="N61" s="132">
        <f t="shared" si="17"/>
        <v>-1.7891729189251038</v>
      </c>
    </row>
    <row r="62" spans="1:14">
      <c r="A62" s="176"/>
      <c r="B62" s="23" t="s">
        <v>28</v>
      </c>
      <c r="C62" s="34">
        <v>0</v>
      </c>
      <c r="D62" s="22">
        <v>17.002600000000001</v>
      </c>
      <c r="E62" s="22">
        <v>24.4497</v>
      </c>
      <c r="F62" s="122">
        <f t="shared" si="15"/>
        <v>-30.458860435915362</v>
      </c>
      <c r="G62" s="22">
        <v>25</v>
      </c>
      <c r="H62" s="22">
        <v>2091.33</v>
      </c>
      <c r="I62" s="22">
        <v>5</v>
      </c>
      <c r="J62" s="34">
        <v>0.12</v>
      </c>
      <c r="K62" s="22">
        <v>6.6295999999999999</v>
      </c>
      <c r="L62" s="22">
        <v>0</v>
      </c>
      <c r="M62" s="21"/>
      <c r="N62" s="132">
        <f t="shared" si="17"/>
        <v>8.0485307478740715</v>
      </c>
    </row>
    <row r="63" spans="1:14">
      <c r="A63" s="176"/>
      <c r="B63" s="23" t="s">
        <v>29</v>
      </c>
      <c r="C63" s="22">
        <v>0</v>
      </c>
      <c r="D63" s="22">
        <v>18.1096</v>
      </c>
      <c r="E63" s="22">
        <v>10.7211</v>
      </c>
      <c r="F63" s="122">
        <f t="shared" si="15"/>
        <v>68.915503073378673</v>
      </c>
      <c r="G63" s="22">
        <v>13</v>
      </c>
      <c r="H63" s="22">
        <v>4056.37</v>
      </c>
      <c r="I63" s="22">
        <v>0</v>
      </c>
      <c r="J63" s="34">
        <v>0</v>
      </c>
      <c r="K63" s="22">
        <v>0</v>
      </c>
      <c r="L63" s="22">
        <v>0</v>
      </c>
      <c r="M63" s="21" t="e">
        <f>(K63-L63)/L63*100</f>
        <v>#DIV/0!</v>
      </c>
      <c r="N63" s="132">
        <f t="shared" si="17"/>
        <v>47.962131167434649</v>
      </c>
    </row>
    <row r="64" spans="1:14">
      <c r="A64" s="176"/>
      <c r="B64" s="23" t="s">
        <v>30</v>
      </c>
      <c r="C64" s="22">
        <v>-83.416399999999996</v>
      </c>
      <c r="D64" s="22">
        <v>-73.795000000000002</v>
      </c>
      <c r="E64" s="22">
        <v>90.454800000000006</v>
      </c>
      <c r="F64" s="122">
        <f t="shared" si="15"/>
        <v>-181.58218248230054</v>
      </c>
      <c r="G64" s="22">
        <v>-11</v>
      </c>
      <c r="H64" s="22">
        <v>-4460</v>
      </c>
      <c r="I64" s="22">
        <v>1</v>
      </c>
      <c r="J64" s="34">
        <v>0.12</v>
      </c>
      <c r="K64" s="22">
        <v>150.066</v>
      </c>
      <c r="L64" s="22">
        <v>132.58109999999999</v>
      </c>
      <c r="M64" s="21">
        <f>(K64-L64)/L64*100</f>
        <v>13.188078843817113</v>
      </c>
      <c r="N64" s="132">
        <f t="shared" si="17"/>
        <v>-4.4817825302953187</v>
      </c>
    </row>
    <row r="65" spans="1:14" ht="14.25" thickBot="1">
      <c r="A65" s="177"/>
      <c r="B65" s="24" t="s">
        <v>31</v>
      </c>
      <c r="C65" s="25">
        <f t="shared" ref="C65:L65" si="18">C53+C55+C56+C57+C58+C59+C60+C61</f>
        <v>636.91010000000006</v>
      </c>
      <c r="D65" s="25">
        <f t="shared" si="18"/>
        <v>8942.1265000000003</v>
      </c>
      <c r="E65" s="25">
        <f t="shared" si="18"/>
        <v>7963.3173000000006</v>
      </c>
      <c r="F65" s="108">
        <f t="shared" si="15"/>
        <v>12.291475563833174</v>
      </c>
      <c r="G65" s="25">
        <f t="shared" si="18"/>
        <v>23719</v>
      </c>
      <c r="H65" s="25">
        <f t="shared" si="18"/>
        <v>6329525.7699999996</v>
      </c>
      <c r="I65" s="25">
        <f t="shared" si="18"/>
        <v>4845</v>
      </c>
      <c r="J65" s="25">
        <f t="shared" si="18"/>
        <v>533.53530000000001</v>
      </c>
      <c r="K65" s="25">
        <f t="shared" si="18"/>
        <v>4119.5432000000001</v>
      </c>
      <c r="L65" s="25">
        <f t="shared" si="18"/>
        <v>2835.9942999999998</v>
      </c>
      <c r="M65" s="26">
        <f t="shared" si="16"/>
        <v>45.25922002029413</v>
      </c>
      <c r="N65" s="133">
        <f t="shared" si="17"/>
        <v>9.6553155668281985</v>
      </c>
    </row>
    <row r="66" spans="1:14" ht="14.25" thickTop="1">
      <c r="A66" s="176" t="s">
        <v>35</v>
      </c>
      <c r="B66" s="19" t="s">
        <v>19</v>
      </c>
      <c r="C66" s="36">
        <v>67.398077000000001</v>
      </c>
      <c r="D66" s="36">
        <v>456.22016000000002</v>
      </c>
      <c r="E66" s="63">
        <v>535.11449900000002</v>
      </c>
      <c r="F66" s="122">
        <f t="shared" ref="F66:F78" si="19">(D66-E66)/E66*100</f>
        <v>-14.743450074224207</v>
      </c>
      <c r="G66" s="33">
        <v>4016</v>
      </c>
      <c r="H66" s="33">
        <v>256814.09138299999</v>
      </c>
      <c r="I66" s="33">
        <v>309</v>
      </c>
      <c r="J66" s="33">
        <v>62.767504000000002</v>
      </c>
      <c r="K66" s="33">
        <v>329.89615600000002</v>
      </c>
      <c r="L66" s="33">
        <v>403.30758900000001</v>
      </c>
      <c r="M66" s="21">
        <f t="shared" ref="M66:M82" si="20">(K66-L66)/L66*100</f>
        <v>-18.202343571571124</v>
      </c>
      <c r="N66" s="132">
        <f t="shared" ref="N66:N71" si="21">D66/D314*100</f>
        <v>0.83078235377907739</v>
      </c>
    </row>
    <row r="67" spans="1:14">
      <c r="A67" s="176"/>
      <c r="B67" s="19" t="s">
        <v>20</v>
      </c>
      <c r="C67" s="33">
        <v>8.3155870000000007</v>
      </c>
      <c r="D67" s="33">
        <v>80.316737000000003</v>
      </c>
      <c r="E67" s="62">
        <v>157.33905300000001</v>
      </c>
      <c r="F67" s="122">
        <f t="shared" si="19"/>
        <v>-48.953082233182123</v>
      </c>
      <c r="G67" s="33">
        <v>1616</v>
      </c>
      <c r="H67" s="33">
        <v>19666.400000000001</v>
      </c>
      <c r="I67" s="33">
        <v>133</v>
      </c>
      <c r="J67" s="33">
        <v>29.223199999999999</v>
      </c>
      <c r="K67" s="33">
        <v>126.59334699999999</v>
      </c>
      <c r="L67" s="33">
        <v>115.49772900000001</v>
      </c>
      <c r="M67" s="21">
        <f t="shared" si="20"/>
        <v>9.6067845628375839</v>
      </c>
      <c r="N67" s="132">
        <f t="shared" si="21"/>
        <v>0.71368308703907668</v>
      </c>
    </row>
    <row r="68" spans="1:14">
      <c r="A68" s="176"/>
      <c r="B68" s="19" t="s">
        <v>21</v>
      </c>
      <c r="C68" s="33">
        <v>0.20754700000000001</v>
      </c>
      <c r="D68" s="33">
        <v>18.167655</v>
      </c>
      <c r="E68" s="62">
        <v>7.1038030000000001</v>
      </c>
      <c r="F68" s="122">
        <f t="shared" si="19"/>
        <v>155.74547886533455</v>
      </c>
      <c r="G68" s="33">
        <v>7</v>
      </c>
      <c r="H68" s="33">
        <v>25486.606685999999</v>
      </c>
      <c r="I68" s="33"/>
      <c r="J68" s="33"/>
      <c r="K68" s="33"/>
      <c r="L68" s="33">
        <v>15.838374999999999</v>
      </c>
      <c r="M68" s="21"/>
      <c r="N68" s="132">
        <f t="shared" si="21"/>
        <v>0.87921989348357465</v>
      </c>
    </row>
    <row r="69" spans="1:14">
      <c r="A69" s="176"/>
      <c r="B69" s="19" t="s">
        <v>22</v>
      </c>
      <c r="C69" s="33">
        <v>1.6038E-2</v>
      </c>
      <c r="D69" s="33">
        <v>6.7216999999999999E-2</v>
      </c>
      <c r="E69" s="62">
        <v>3.3658939999999999</v>
      </c>
      <c r="F69" s="122">
        <f t="shared" si="19"/>
        <v>-98.002997123498247</v>
      </c>
      <c r="G69" s="33">
        <v>9</v>
      </c>
      <c r="H69" s="33">
        <v>1160</v>
      </c>
      <c r="I69" s="33"/>
      <c r="J69" s="33"/>
      <c r="K69" s="33"/>
      <c r="L69" s="33"/>
      <c r="M69" s="21"/>
      <c r="N69" s="132">
        <f t="shared" si="21"/>
        <v>9.8661878982921822E-3</v>
      </c>
    </row>
    <row r="70" spans="1:14">
      <c r="A70" s="176"/>
      <c r="B70" s="19" t="s">
        <v>23</v>
      </c>
      <c r="C70" s="33">
        <v>0.1</v>
      </c>
      <c r="D70" s="33">
        <v>0.1</v>
      </c>
      <c r="E70" s="62"/>
      <c r="F70" s="122"/>
      <c r="G70" s="33">
        <v>1</v>
      </c>
      <c r="H70" s="33">
        <v>0.1</v>
      </c>
      <c r="I70" s="33">
        <v>1</v>
      </c>
      <c r="J70" s="33">
        <v>0.180255</v>
      </c>
      <c r="K70" s="33">
        <v>0.180255</v>
      </c>
      <c r="L70" s="33"/>
      <c r="M70" s="21"/>
      <c r="N70" s="132"/>
    </row>
    <row r="71" spans="1:14">
      <c r="A71" s="176"/>
      <c r="B71" s="19" t="s">
        <v>24</v>
      </c>
      <c r="C71" s="33">
        <v>18.477360000000001</v>
      </c>
      <c r="D71" s="33">
        <v>67.767009999999999</v>
      </c>
      <c r="E71" s="62">
        <v>27.738879000000001</v>
      </c>
      <c r="F71" s="122">
        <f t="shared" si="19"/>
        <v>144.30334765871399</v>
      </c>
      <c r="G71" s="33">
        <v>132</v>
      </c>
      <c r="H71" s="33">
        <v>147381.85</v>
      </c>
      <c r="I71" s="33">
        <v>7</v>
      </c>
      <c r="J71" s="33"/>
      <c r="K71" s="33">
        <v>4.2969999999999997</v>
      </c>
      <c r="L71" s="33">
        <v>10.037943</v>
      </c>
      <c r="M71" s="21">
        <f>(K71-L71)/L71*100</f>
        <v>-57.192424782647208</v>
      </c>
      <c r="N71" s="132">
        <f t="shared" si="21"/>
        <v>1.6062801476600048</v>
      </c>
    </row>
    <row r="72" spans="1:14">
      <c r="A72" s="176"/>
      <c r="B72" s="19" t="s">
        <v>25</v>
      </c>
      <c r="C72" s="37"/>
      <c r="D72" s="37"/>
      <c r="E72" s="64"/>
      <c r="F72" s="122"/>
      <c r="G72" s="37"/>
      <c r="H72" s="37"/>
      <c r="I72" s="37"/>
      <c r="J72" s="37"/>
      <c r="K72" s="37"/>
      <c r="L72" s="37"/>
      <c r="M72" s="21"/>
      <c r="N72" s="132"/>
    </row>
    <row r="73" spans="1:14">
      <c r="A73" s="176"/>
      <c r="B73" s="19" t="s">
        <v>26</v>
      </c>
      <c r="C73" s="33">
        <v>7.5995590000000002</v>
      </c>
      <c r="D73" s="33">
        <v>134.89679599999999</v>
      </c>
      <c r="E73" s="62">
        <v>63.953190999999997</v>
      </c>
      <c r="F73" s="122">
        <f t="shared" si="19"/>
        <v>110.93051635218639</v>
      </c>
      <c r="G73" s="33">
        <v>21420</v>
      </c>
      <c r="H73" s="33">
        <v>1160155.26</v>
      </c>
      <c r="I73" s="33">
        <v>62</v>
      </c>
      <c r="J73" s="33">
        <v>3.0985860000000001</v>
      </c>
      <c r="K73" s="33">
        <v>13.467356000000001</v>
      </c>
      <c r="L73" s="33">
        <v>13.406746</v>
      </c>
      <c r="M73" s="21">
        <f t="shared" si="20"/>
        <v>0.45208583798037572</v>
      </c>
      <c r="N73" s="132">
        <f>D73/D321*100</f>
        <v>1.1213142185800187</v>
      </c>
    </row>
    <row r="74" spans="1:14">
      <c r="A74" s="176"/>
      <c r="B74" s="19" t="s">
        <v>27</v>
      </c>
      <c r="C74" s="33"/>
      <c r="D74" s="33"/>
      <c r="E74" s="62"/>
      <c r="F74" s="122"/>
      <c r="G74" s="33"/>
      <c r="H74" s="33"/>
      <c r="I74" s="33"/>
      <c r="J74" s="33"/>
      <c r="K74" s="33"/>
      <c r="L74" s="33"/>
      <c r="M74" s="21"/>
      <c r="N74" s="132"/>
    </row>
    <row r="75" spans="1:14">
      <c r="A75" s="176"/>
      <c r="B75" s="23" t="s">
        <v>28</v>
      </c>
      <c r="C75" s="35"/>
      <c r="D75" s="35"/>
      <c r="E75" s="65"/>
      <c r="F75" s="122"/>
      <c r="G75" s="35"/>
      <c r="H75" s="35"/>
      <c r="I75" s="35"/>
      <c r="J75" s="35"/>
      <c r="K75" s="35"/>
      <c r="L75" s="35"/>
      <c r="M75" s="21"/>
      <c r="N75" s="132"/>
    </row>
    <row r="76" spans="1:14">
      <c r="A76" s="176"/>
      <c r="B76" s="23" t="s">
        <v>29</v>
      </c>
      <c r="C76" s="35"/>
      <c r="D76" s="35"/>
      <c r="E76" s="62"/>
      <c r="F76" s="122"/>
      <c r="G76" s="33"/>
      <c r="H76" s="33"/>
      <c r="I76" s="35"/>
      <c r="J76" s="35"/>
      <c r="K76" s="35"/>
      <c r="L76" s="35"/>
      <c r="M76" s="21"/>
      <c r="N76" s="132"/>
    </row>
    <row r="77" spans="1:14">
      <c r="A77" s="176"/>
      <c r="B77" s="23" t="s">
        <v>30</v>
      </c>
      <c r="C77" s="33"/>
      <c r="D77" s="33"/>
      <c r="E77" s="62"/>
      <c r="F77" s="122"/>
      <c r="G77" s="35"/>
      <c r="H77" s="35"/>
      <c r="I77" s="35"/>
      <c r="J77" s="35"/>
      <c r="K77" s="35"/>
      <c r="L77" s="35"/>
      <c r="M77" s="21"/>
      <c r="N77" s="132"/>
    </row>
    <row r="78" spans="1:14" ht="14.25" thickBot="1">
      <c r="A78" s="177"/>
      <c r="B78" s="24" t="s">
        <v>31</v>
      </c>
      <c r="C78" s="25">
        <f t="shared" ref="C78:L78" si="22">C66+C68+C69+C70+C71+C72+C73+C74</f>
        <v>93.798580999999999</v>
      </c>
      <c r="D78" s="25">
        <f t="shared" si="22"/>
        <v>677.21883800000012</v>
      </c>
      <c r="E78" s="25">
        <f t="shared" si="22"/>
        <v>637.27626599999996</v>
      </c>
      <c r="F78" s="108">
        <f t="shared" si="19"/>
        <v>6.2677011731047516</v>
      </c>
      <c r="G78" s="25">
        <f t="shared" si="22"/>
        <v>25585</v>
      </c>
      <c r="H78" s="25">
        <f t="shared" si="22"/>
        <v>1590997.9080690001</v>
      </c>
      <c r="I78" s="25">
        <f t="shared" si="22"/>
        <v>379</v>
      </c>
      <c r="J78" s="25">
        <f t="shared" si="22"/>
        <v>66.046345000000002</v>
      </c>
      <c r="K78" s="25">
        <f t="shared" si="22"/>
        <v>347.84076700000003</v>
      </c>
      <c r="L78" s="25">
        <f t="shared" si="22"/>
        <v>442.59065299999997</v>
      </c>
      <c r="M78" s="26">
        <f t="shared" si="20"/>
        <v>-21.408017850752024</v>
      </c>
      <c r="N78" s="133">
        <f>D78/D326*100</f>
        <v>0.73123116617626738</v>
      </c>
    </row>
    <row r="79" spans="1:14" ht="14.25" thickTop="1">
      <c r="A79" s="181" t="s">
        <v>36</v>
      </c>
      <c r="B79" s="19" t="s">
        <v>19</v>
      </c>
      <c r="C79" s="135">
        <v>117.02</v>
      </c>
      <c r="D79" s="135">
        <v>963.8229</v>
      </c>
      <c r="E79" s="20">
        <v>1346</v>
      </c>
      <c r="F79" s="122">
        <f t="shared" ref="F79:F91" si="23">(D79-E79)/E79*100</f>
        <v>-28.393543833580981</v>
      </c>
      <c r="G79" s="135">
        <v>7748</v>
      </c>
      <c r="H79" s="135">
        <v>418492.63870000001</v>
      </c>
      <c r="I79" s="135">
        <v>843</v>
      </c>
      <c r="J79" s="135">
        <v>84.141300000000001</v>
      </c>
      <c r="K79" s="135">
        <v>655.69260000000008</v>
      </c>
      <c r="L79" s="34">
        <v>813.31140000000005</v>
      </c>
      <c r="M79" s="21">
        <f t="shared" si="20"/>
        <v>-19.379883277180173</v>
      </c>
      <c r="N79" s="132">
        <f t="shared" ref="N79:N89" si="24">D79/D314*100</f>
        <v>1.7551329986999618</v>
      </c>
    </row>
    <row r="80" spans="1:14">
      <c r="A80" s="173"/>
      <c r="B80" s="19" t="s">
        <v>20</v>
      </c>
      <c r="C80" s="135">
        <v>23.8813</v>
      </c>
      <c r="D80" s="135">
        <v>304.76499999999999</v>
      </c>
      <c r="E80" s="34">
        <v>524</v>
      </c>
      <c r="F80" s="122">
        <f t="shared" si="23"/>
        <v>-41.838740458015273</v>
      </c>
      <c r="G80" s="135">
        <v>3717</v>
      </c>
      <c r="H80" s="135">
        <v>45347.4</v>
      </c>
      <c r="I80" s="135">
        <v>501</v>
      </c>
      <c r="J80" s="135">
        <v>55.147399999999998</v>
      </c>
      <c r="K80" s="135">
        <v>304.47320000000002</v>
      </c>
      <c r="L80" s="34">
        <v>379.08800000000002</v>
      </c>
      <c r="M80" s="21">
        <f t="shared" si="20"/>
        <v>-19.682712193474867</v>
      </c>
      <c r="N80" s="132">
        <f t="shared" si="24"/>
        <v>2.7080983882782013</v>
      </c>
    </row>
    <row r="81" spans="1:14">
      <c r="A81" s="173"/>
      <c r="B81" s="19" t="s">
        <v>21</v>
      </c>
      <c r="C81" s="135">
        <v>8.2744999999999997</v>
      </c>
      <c r="D81" s="135">
        <v>14.704000000000001</v>
      </c>
      <c r="E81" s="34">
        <v>49.18</v>
      </c>
      <c r="F81" s="122">
        <f t="shared" si="23"/>
        <v>-70.101667344448956</v>
      </c>
      <c r="G81" s="135">
        <v>22</v>
      </c>
      <c r="H81" s="135">
        <v>27469.2147</v>
      </c>
      <c r="I81" s="135">
        <v>6</v>
      </c>
      <c r="J81" s="135">
        <v>0</v>
      </c>
      <c r="K81" s="135">
        <v>1.9053</v>
      </c>
      <c r="L81" s="34">
        <v>2.9163000000000001</v>
      </c>
      <c r="M81" s="21">
        <f t="shared" si="20"/>
        <v>-34.667215307067181</v>
      </c>
      <c r="N81" s="132">
        <f t="shared" si="24"/>
        <v>0.71159702855335383</v>
      </c>
    </row>
    <row r="82" spans="1:14">
      <c r="A82" s="173"/>
      <c r="B82" s="19" t="s">
        <v>22</v>
      </c>
      <c r="C82" s="135">
        <v>0.2994</v>
      </c>
      <c r="D82" s="135">
        <v>4.6294000000000004</v>
      </c>
      <c r="E82" s="34">
        <v>8.76</v>
      </c>
      <c r="F82" s="122">
        <f t="shared" si="23"/>
        <v>-47.152968036529671</v>
      </c>
      <c r="G82" s="135">
        <v>400</v>
      </c>
      <c r="H82" s="135">
        <v>29672.956999999999</v>
      </c>
      <c r="I82" s="135">
        <v>4</v>
      </c>
      <c r="J82" s="135">
        <v>0.216</v>
      </c>
      <c r="K82" s="135">
        <v>1.385</v>
      </c>
      <c r="L82" s="34">
        <v>0.57999999999999996</v>
      </c>
      <c r="M82" s="21">
        <f t="shared" si="20"/>
        <v>138.7931034482759</v>
      </c>
      <c r="N82" s="132">
        <f t="shared" si="24"/>
        <v>0.67950861026754883</v>
      </c>
    </row>
    <row r="83" spans="1:14">
      <c r="A83" s="173"/>
      <c r="B83" s="19" t="s">
        <v>23</v>
      </c>
      <c r="C83" s="135">
        <v>5.3962000000000003</v>
      </c>
      <c r="D83" s="135">
        <v>18.6572</v>
      </c>
      <c r="E83" s="34">
        <v>118</v>
      </c>
      <c r="F83" s="122">
        <f t="shared" si="23"/>
        <v>-84.188813559322028</v>
      </c>
      <c r="G83" s="135">
        <v>154</v>
      </c>
      <c r="H83" s="135">
        <v>164022.21710000001</v>
      </c>
      <c r="I83" s="135">
        <v>1</v>
      </c>
      <c r="J83" s="135">
        <v>0</v>
      </c>
      <c r="K83" s="135">
        <v>13.0547</v>
      </c>
      <c r="L83" s="34">
        <v>0</v>
      </c>
      <c r="M83" s="21"/>
      <c r="N83" s="132">
        <f t="shared" si="24"/>
        <v>10.951618274292933</v>
      </c>
    </row>
    <row r="84" spans="1:14">
      <c r="A84" s="173"/>
      <c r="B84" s="19" t="s">
        <v>24</v>
      </c>
      <c r="C84" s="135">
        <v>25.656400000000001</v>
      </c>
      <c r="D84" s="135">
        <v>54.8279</v>
      </c>
      <c r="E84" s="34">
        <v>122</v>
      </c>
      <c r="F84" s="122">
        <f t="shared" si="23"/>
        <v>-55.059098360655732</v>
      </c>
      <c r="G84" s="135">
        <v>116</v>
      </c>
      <c r="H84" s="135">
        <v>101389.5098</v>
      </c>
      <c r="I84" s="135">
        <v>19</v>
      </c>
      <c r="J84" s="135">
        <v>0</v>
      </c>
      <c r="K84" s="135">
        <v>116.378</v>
      </c>
      <c r="L84" s="34">
        <v>75.941699999999997</v>
      </c>
      <c r="M84" s="21">
        <f>(K84-L84)/L84*100</f>
        <v>53.246503567868523</v>
      </c>
      <c r="N84" s="132">
        <f t="shared" si="24"/>
        <v>1.2995846697071034</v>
      </c>
    </row>
    <row r="85" spans="1:14">
      <c r="A85" s="173"/>
      <c r="B85" s="19" t="s">
        <v>25</v>
      </c>
      <c r="C85" s="135">
        <v>0</v>
      </c>
      <c r="D85" s="135">
        <v>0</v>
      </c>
      <c r="E85" s="34"/>
      <c r="F85" s="122"/>
      <c r="G85" s="135">
        <v>0</v>
      </c>
      <c r="H85" s="135">
        <v>0</v>
      </c>
      <c r="I85" s="135">
        <v>0</v>
      </c>
      <c r="J85" s="135">
        <v>0</v>
      </c>
      <c r="K85" s="135">
        <v>0</v>
      </c>
      <c r="L85" s="34">
        <v>0</v>
      </c>
      <c r="M85" s="21"/>
      <c r="N85" s="132"/>
    </row>
    <row r="86" spans="1:14">
      <c r="A86" s="173"/>
      <c r="B86" s="19" t="s">
        <v>26</v>
      </c>
      <c r="C86" s="135">
        <v>27.285399999999999</v>
      </c>
      <c r="D86" s="135">
        <v>181.9007</v>
      </c>
      <c r="E86" s="34">
        <v>207</v>
      </c>
      <c r="F86" s="122">
        <f t="shared" si="23"/>
        <v>-12.125265700483091</v>
      </c>
      <c r="G86" s="135">
        <v>1820</v>
      </c>
      <c r="H86" s="135">
        <v>734883.18</v>
      </c>
      <c r="I86" s="135">
        <v>437</v>
      </c>
      <c r="J86" s="135">
        <v>68.475300000000004</v>
      </c>
      <c r="K86" s="135">
        <v>227.7739</v>
      </c>
      <c r="L86" s="34">
        <v>329.84010000000001</v>
      </c>
      <c r="M86" s="21">
        <f>(K86-L86)/L86*100</f>
        <v>-30.944145360130566</v>
      </c>
      <c r="N86" s="132">
        <f t="shared" si="24"/>
        <v>1.5120288051886601</v>
      </c>
    </row>
    <row r="87" spans="1:14">
      <c r="A87" s="173"/>
      <c r="B87" s="19" t="s">
        <v>27</v>
      </c>
      <c r="C87" s="135">
        <v>0</v>
      </c>
      <c r="D87" s="135">
        <v>0</v>
      </c>
      <c r="E87" s="34">
        <v>14.51</v>
      </c>
      <c r="F87" s="122">
        <f t="shared" si="23"/>
        <v>-100</v>
      </c>
      <c r="G87" s="135">
        <v>0</v>
      </c>
      <c r="H87" s="135">
        <v>0</v>
      </c>
      <c r="I87" s="135">
        <v>1</v>
      </c>
      <c r="J87" s="135">
        <v>0</v>
      </c>
      <c r="K87" s="135">
        <v>1.099</v>
      </c>
      <c r="L87" s="34">
        <v>0</v>
      </c>
      <c r="M87" s="21" t="e">
        <f>(K87-L87)/L87*100</f>
        <v>#DIV/0!</v>
      </c>
      <c r="N87" s="132">
        <f t="shared" si="24"/>
        <v>0</v>
      </c>
    </row>
    <row r="88" spans="1:14">
      <c r="A88" s="173"/>
      <c r="B88" s="23" t="s">
        <v>28</v>
      </c>
      <c r="C88" s="135">
        <v>0</v>
      </c>
      <c r="D88" s="135">
        <v>0</v>
      </c>
      <c r="E88" s="34">
        <v>0.8</v>
      </c>
      <c r="F88" s="122">
        <f t="shared" si="23"/>
        <v>-100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34">
        <v>0</v>
      </c>
      <c r="M88" s="21"/>
      <c r="N88" s="132">
        <f t="shared" si="24"/>
        <v>0</v>
      </c>
    </row>
    <row r="89" spans="1:14">
      <c r="A89" s="173"/>
      <c r="B89" s="23" t="s">
        <v>29</v>
      </c>
      <c r="C89" s="135">
        <v>0</v>
      </c>
      <c r="D89" s="135">
        <v>0</v>
      </c>
      <c r="E89" s="22">
        <v>13.71</v>
      </c>
      <c r="F89" s="122"/>
      <c r="G89" s="135">
        <v>0</v>
      </c>
      <c r="H89" s="135">
        <v>0</v>
      </c>
      <c r="I89" s="135">
        <v>1</v>
      </c>
      <c r="J89" s="135">
        <v>0</v>
      </c>
      <c r="K89" s="135">
        <v>1.099</v>
      </c>
      <c r="L89" s="34">
        <v>0</v>
      </c>
      <c r="M89" s="21" t="e">
        <f>(K89-L89)/L89*100</f>
        <v>#DIV/0!</v>
      </c>
      <c r="N89" s="132">
        <f t="shared" si="24"/>
        <v>0</v>
      </c>
    </row>
    <row r="90" spans="1:14">
      <c r="A90" s="173"/>
      <c r="B90" s="23" t="s">
        <v>30</v>
      </c>
      <c r="C90" s="37">
        <v>0</v>
      </c>
      <c r="D90" s="37">
        <v>0</v>
      </c>
      <c r="E90" s="64"/>
      <c r="F90" s="122"/>
      <c r="G90" s="130">
        <v>0</v>
      </c>
      <c r="H90" s="130">
        <v>0</v>
      </c>
      <c r="I90" s="136">
        <v>0</v>
      </c>
      <c r="J90" s="34">
        <v>0</v>
      </c>
      <c r="K90" s="34">
        <v>0</v>
      </c>
      <c r="L90" s="22">
        <v>0</v>
      </c>
      <c r="M90" s="21"/>
      <c r="N90" s="132"/>
    </row>
    <row r="91" spans="1:14" ht="14.25" thickBot="1">
      <c r="A91" s="174"/>
      <c r="B91" s="24" t="s">
        <v>31</v>
      </c>
      <c r="C91" s="25">
        <f t="shared" ref="C91:L91" si="25">C79+C81+C82+C83+C84+C85+C86+C87</f>
        <v>183.93190000000001</v>
      </c>
      <c r="D91" s="25">
        <f t="shared" si="25"/>
        <v>1238.5420999999999</v>
      </c>
      <c r="E91" s="25">
        <f t="shared" si="25"/>
        <v>1865.45</v>
      </c>
      <c r="F91" s="108">
        <f t="shared" si="23"/>
        <v>-33.606255863196552</v>
      </c>
      <c r="G91" s="25">
        <f t="shared" si="25"/>
        <v>10260</v>
      </c>
      <c r="H91" s="25">
        <f t="shared" si="25"/>
        <v>1475929.7173000001</v>
      </c>
      <c r="I91" s="25">
        <f t="shared" si="25"/>
        <v>1311</v>
      </c>
      <c r="J91" s="25">
        <f t="shared" si="25"/>
        <v>152.83260000000001</v>
      </c>
      <c r="K91" s="25">
        <f t="shared" si="25"/>
        <v>1017.2885000000002</v>
      </c>
      <c r="L91" s="25">
        <f t="shared" si="25"/>
        <v>1222.5895</v>
      </c>
      <c r="M91" s="26">
        <f>(K91-L91)/L91*100</f>
        <v>-16.792308456763273</v>
      </c>
      <c r="N91" s="133">
        <f>D91/D326*100</f>
        <v>1.337323378091563</v>
      </c>
    </row>
    <row r="92" spans="1:14" ht="14.25" thickTop="1"/>
    <row r="95" spans="1:14" s="115" customFormat="1" ht="18.75">
      <c r="A95" s="183" t="str">
        <f>A1</f>
        <v>2020年1-7月丹东市财产保险业务统计表</v>
      </c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</row>
    <row r="96" spans="1:14" s="115" customFormat="1">
      <c r="B96" s="117" t="s">
        <v>0</v>
      </c>
      <c r="C96" s="116"/>
      <c r="D96" s="116"/>
      <c r="F96" s="118"/>
      <c r="G96" s="38" t="str">
        <f>G2</f>
        <v>（2020年1-7月）</v>
      </c>
      <c r="H96" s="116"/>
      <c r="I96" s="116"/>
      <c r="J96" s="116"/>
      <c r="K96" s="116"/>
      <c r="L96" s="117" t="s">
        <v>1</v>
      </c>
      <c r="M96" s="131"/>
      <c r="N96" s="131"/>
    </row>
    <row r="97" spans="1:14">
      <c r="A97" s="182" t="s">
        <v>37</v>
      </c>
      <c r="B97" s="13" t="s">
        <v>3</v>
      </c>
      <c r="C97" s="190" t="s">
        <v>4</v>
      </c>
      <c r="D97" s="191"/>
      <c r="E97" s="191"/>
      <c r="F97" s="192"/>
      <c r="G97" s="184" t="s">
        <v>5</v>
      </c>
      <c r="H97" s="184"/>
      <c r="I97" s="184" t="s">
        <v>6</v>
      </c>
      <c r="J97" s="184"/>
      <c r="K97" s="184"/>
      <c r="L97" s="184"/>
      <c r="M97" s="184"/>
      <c r="N97" s="187" t="s">
        <v>7</v>
      </c>
    </row>
    <row r="98" spans="1:14">
      <c r="A98" s="176"/>
      <c r="B98" s="14" t="s">
        <v>8</v>
      </c>
      <c r="C98" s="179" t="s">
        <v>9</v>
      </c>
      <c r="D98" s="179" t="s">
        <v>10</v>
      </c>
      <c r="E98" s="179" t="s">
        <v>11</v>
      </c>
      <c r="F98" s="16" t="s">
        <v>12</v>
      </c>
      <c r="G98" s="178" t="s">
        <v>13</v>
      </c>
      <c r="H98" s="178" t="s">
        <v>14</v>
      </c>
      <c r="I98" s="19" t="s">
        <v>13</v>
      </c>
      <c r="J98" s="178" t="s">
        <v>15</v>
      </c>
      <c r="K98" s="178"/>
      <c r="L98" s="178"/>
      <c r="M98" s="16" t="s">
        <v>12</v>
      </c>
      <c r="N98" s="188"/>
    </row>
    <row r="99" spans="1:14">
      <c r="A99" s="176"/>
      <c r="B99" s="128" t="s">
        <v>16</v>
      </c>
      <c r="C99" s="180"/>
      <c r="D99" s="180"/>
      <c r="E99" s="180"/>
      <c r="F99" s="129" t="s">
        <v>17</v>
      </c>
      <c r="G99" s="178"/>
      <c r="H99" s="178"/>
      <c r="I99" s="37" t="s">
        <v>18</v>
      </c>
      <c r="J99" s="19" t="s">
        <v>9</v>
      </c>
      <c r="K99" s="19" t="s">
        <v>10</v>
      </c>
      <c r="L99" s="19" t="s">
        <v>11</v>
      </c>
      <c r="M99" s="16" t="s">
        <v>17</v>
      </c>
      <c r="N99" s="40" t="s">
        <v>17</v>
      </c>
    </row>
    <row r="100" spans="1:14">
      <c r="A100" s="176"/>
      <c r="B100" s="19" t="s">
        <v>19</v>
      </c>
      <c r="C100" s="35">
        <v>138.74</v>
      </c>
      <c r="D100" s="35">
        <v>800.97</v>
      </c>
      <c r="E100" s="65">
        <v>1040.55</v>
      </c>
      <c r="F100" s="122">
        <f t="shared" ref="F100:F112" si="26">(D100-E100)/E100*100</f>
        <v>-23.024362116188549</v>
      </c>
      <c r="G100" s="35">
        <v>5018</v>
      </c>
      <c r="H100" s="35">
        <v>312109.90000000002</v>
      </c>
      <c r="I100" s="33">
        <v>768</v>
      </c>
      <c r="J100" s="33">
        <v>111</v>
      </c>
      <c r="K100" s="33">
        <v>394.88</v>
      </c>
      <c r="L100" s="33">
        <v>631.24</v>
      </c>
      <c r="M100" s="21">
        <f>(K100-L100)/L100*100</f>
        <v>-37.443761485330462</v>
      </c>
      <c r="N100" s="132">
        <f t="shared" ref="N100:N105" si="27">D100/D314*100</f>
        <v>1.4585759250674666</v>
      </c>
    </row>
    <row r="101" spans="1:14">
      <c r="A101" s="176"/>
      <c r="B101" s="19" t="s">
        <v>20</v>
      </c>
      <c r="C101" s="35">
        <v>22.09</v>
      </c>
      <c r="D101" s="35">
        <v>172.66</v>
      </c>
      <c r="E101" s="65">
        <v>387.99</v>
      </c>
      <c r="F101" s="122">
        <f t="shared" si="26"/>
        <v>-55.498853063223287</v>
      </c>
      <c r="G101" s="35">
        <v>1763</v>
      </c>
      <c r="H101" s="35">
        <v>21520.799999999999</v>
      </c>
      <c r="I101" s="33">
        <v>360</v>
      </c>
      <c r="J101" s="33">
        <v>37.35</v>
      </c>
      <c r="K101" s="33">
        <v>159.09</v>
      </c>
      <c r="L101" s="33">
        <v>284.33</v>
      </c>
      <c r="M101" s="21">
        <f>(K101-L101)/L101*100</f>
        <v>-44.047409699996479</v>
      </c>
      <c r="N101" s="132">
        <f t="shared" si="27"/>
        <v>1.534232171411134</v>
      </c>
    </row>
    <row r="102" spans="1:14">
      <c r="A102" s="176"/>
      <c r="B102" s="19" t="s">
        <v>21</v>
      </c>
      <c r="C102" s="35">
        <v>1.02</v>
      </c>
      <c r="D102" s="35">
        <v>25.71</v>
      </c>
      <c r="E102" s="65">
        <v>26.81</v>
      </c>
      <c r="F102" s="122">
        <f t="shared" si="26"/>
        <v>-4.1029466616933901</v>
      </c>
      <c r="G102" s="35">
        <v>12</v>
      </c>
      <c r="H102" s="35">
        <v>47360.7</v>
      </c>
      <c r="I102" s="33"/>
      <c r="J102" s="33"/>
      <c r="K102" s="33"/>
      <c r="L102" s="33">
        <v>0.9</v>
      </c>
      <c r="M102" s="21">
        <f>(K102-L102)/L102*100</f>
        <v>-100</v>
      </c>
      <c r="N102" s="132">
        <f t="shared" si="27"/>
        <v>1.2442301145339179</v>
      </c>
    </row>
    <row r="103" spans="1:14">
      <c r="A103" s="176"/>
      <c r="B103" s="19" t="s">
        <v>22</v>
      </c>
      <c r="C103" s="35"/>
      <c r="D103" s="35"/>
      <c r="E103" s="65">
        <v>0.2</v>
      </c>
      <c r="F103" s="122">
        <f t="shared" si="26"/>
        <v>-100</v>
      </c>
      <c r="G103" s="35"/>
      <c r="H103" s="35"/>
      <c r="I103" s="33"/>
      <c r="J103" s="33"/>
      <c r="K103" s="33"/>
      <c r="L103" s="33"/>
      <c r="M103" s="21"/>
      <c r="N103" s="132">
        <f t="shared" si="27"/>
        <v>0</v>
      </c>
    </row>
    <row r="104" spans="1:14">
      <c r="A104" s="176"/>
      <c r="B104" s="19" t="s">
        <v>23</v>
      </c>
      <c r="C104" s="35"/>
      <c r="D104" s="35">
        <v>0.04</v>
      </c>
      <c r="E104" s="65">
        <v>0.28999999999999998</v>
      </c>
      <c r="F104" s="122"/>
      <c r="G104" s="35">
        <v>1</v>
      </c>
      <c r="H104" s="35">
        <v>201.56</v>
      </c>
      <c r="I104" s="33"/>
      <c r="J104" s="33"/>
      <c r="K104" s="33"/>
      <c r="L104" s="33"/>
      <c r="M104" s="21"/>
      <c r="N104" s="132">
        <f t="shared" si="27"/>
        <v>2.3479660987271261E-2</v>
      </c>
    </row>
    <row r="105" spans="1:14">
      <c r="A105" s="176"/>
      <c r="B105" s="19" t="s">
        <v>24</v>
      </c>
      <c r="C105" s="35">
        <v>6.43</v>
      </c>
      <c r="D105" s="35">
        <v>53.19</v>
      </c>
      <c r="E105" s="65">
        <v>39.33</v>
      </c>
      <c r="F105" s="122">
        <f t="shared" si="26"/>
        <v>35.240274599542332</v>
      </c>
      <c r="G105" s="35">
        <v>549</v>
      </c>
      <c r="H105" s="35">
        <v>155270.5</v>
      </c>
      <c r="I105" s="33">
        <v>36</v>
      </c>
      <c r="J105" s="33"/>
      <c r="K105" s="33">
        <v>6.57</v>
      </c>
      <c r="L105" s="33">
        <v>6.44</v>
      </c>
      <c r="M105" s="21">
        <f>(K105-L105)/L105*100</f>
        <v>2.0186335403726692</v>
      </c>
      <c r="N105" s="132">
        <f t="shared" si="27"/>
        <v>1.260761557194801</v>
      </c>
    </row>
    <row r="106" spans="1:14">
      <c r="A106" s="176"/>
      <c r="B106" s="19" t="s">
        <v>25</v>
      </c>
      <c r="C106" s="35"/>
      <c r="D106" s="35"/>
      <c r="E106" s="65"/>
      <c r="F106" s="122"/>
      <c r="G106" s="35"/>
      <c r="H106" s="35"/>
      <c r="I106" s="33"/>
      <c r="J106" s="33"/>
      <c r="K106" s="33"/>
      <c r="L106" s="33"/>
      <c r="M106" s="21"/>
      <c r="N106" s="132"/>
    </row>
    <row r="107" spans="1:14">
      <c r="A107" s="176"/>
      <c r="B107" s="19" t="s">
        <v>26</v>
      </c>
      <c r="C107" s="35">
        <v>0.86</v>
      </c>
      <c r="D107" s="35">
        <v>21.9</v>
      </c>
      <c r="E107" s="65">
        <v>9.98</v>
      </c>
      <c r="F107" s="122">
        <f t="shared" si="26"/>
        <v>119.43887775551102</v>
      </c>
      <c r="G107" s="35">
        <v>1342</v>
      </c>
      <c r="H107" s="35">
        <v>25964.2</v>
      </c>
      <c r="I107" s="33">
        <v>9</v>
      </c>
      <c r="J107" s="33"/>
      <c r="K107" s="33">
        <v>29.2</v>
      </c>
      <c r="L107" s="33">
        <v>20.22</v>
      </c>
      <c r="M107" s="21">
        <f>(K107-L107)/L107*100</f>
        <v>44.411473788328394</v>
      </c>
      <c r="N107" s="132">
        <f>D107/D321*100</f>
        <v>0.18204125016358735</v>
      </c>
    </row>
    <row r="108" spans="1:14">
      <c r="A108" s="176"/>
      <c r="B108" s="19" t="s">
        <v>27</v>
      </c>
      <c r="C108" s="35"/>
      <c r="D108" s="35"/>
      <c r="E108" s="65"/>
      <c r="F108" s="122"/>
      <c r="G108" s="35"/>
      <c r="H108" s="35"/>
      <c r="I108" s="33"/>
      <c r="J108" s="33"/>
      <c r="K108" s="33"/>
      <c r="L108" s="33"/>
      <c r="M108" s="21"/>
      <c r="N108" s="132"/>
    </row>
    <row r="109" spans="1:14">
      <c r="A109" s="176"/>
      <c r="B109" s="23" t="s">
        <v>28</v>
      </c>
      <c r="C109" s="35"/>
      <c r="D109" s="35"/>
      <c r="E109" s="65"/>
      <c r="F109" s="122"/>
      <c r="G109" s="35"/>
      <c r="H109" s="35"/>
      <c r="I109" s="35"/>
      <c r="J109" s="35"/>
      <c r="K109" s="35"/>
      <c r="L109" s="35"/>
      <c r="M109" s="21"/>
      <c r="N109" s="132"/>
    </row>
    <row r="110" spans="1:14">
      <c r="A110" s="176"/>
      <c r="B110" s="23" t="s">
        <v>29</v>
      </c>
      <c r="C110" s="35"/>
      <c r="D110" s="35"/>
      <c r="E110" s="65"/>
      <c r="F110" s="122"/>
      <c r="G110" s="35"/>
      <c r="H110" s="35"/>
      <c r="I110" s="35"/>
      <c r="J110" s="35"/>
      <c r="K110" s="35"/>
      <c r="L110" s="35"/>
      <c r="M110" s="21"/>
      <c r="N110" s="132"/>
    </row>
    <row r="111" spans="1:14">
      <c r="A111" s="176"/>
      <c r="B111" s="23" t="s">
        <v>30</v>
      </c>
      <c r="C111" s="35"/>
      <c r="D111" s="35"/>
      <c r="E111" s="65"/>
      <c r="F111" s="122"/>
      <c r="G111" s="35"/>
      <c r="H111" s="35"/>
      <c r="I111" s="35"/>
      <c r="J111" s="35"/>
      <c r="K111" s="35"/>
      <c r="L111" s="35"/>
      <c r="M111" s="21"/>
      <c r="N111" s="132"/>
    </row>
    <row r="112" spans="1:14" ht="14.25" thickBot="1">
      <c r="A112" s="177"/>
      <c r="B112" s="24" t="s">
        <v>31</v>
      </c>
      <c r="C112" s="25">
        <f t="shared" ref="C112:L112" si="28">C100+C102+C103+C104+C105+C106+C107+C108</f>
        <v>147.05000000000004</v>
      </c>
      <c r="D112" s="25">
        <f t="shared" si="28"/>
        <v>901.81000000000006</v>
      </c>
      <c r="E112" s="25">
        <f t="shared" si="28"/>
        <v>1117.1599999999999</v>
      </c>
      <c r="F112" s="108">
        <f t="shared" si="26"/>
        <v>-19.276558415983374</v>
      </c>
      <c r="G112" s="25">
        <f t="shared" si="28"/>
        <v>6922</v>
      </c>
      <c r="H112" s="25">
        <f t="shared" si="28"/>
        <v>540906.86</v>
      </c>
      <c r="I112" s="25">
        <f t="shared" si="28"/>
        <v>813</v>
      </c>
      <c r="J112" s="25">
        <f t="shared" si="28"/>
        <v>111</v>
      </c>
      <c r="K112" s="25">
        <f t="shared" si="28"/>
        <v>430.65</v>
      </c>
      <c r="L112" s="25">
        <f t="shared" si="28"/>
        <v>658.80000000000007</v>
      </c>
      <c r="M112" s="26">
        <f>(K112-L112)/L112*100</f>
        <v>-34.631147540983612</v>
      </c>
      <c r="N112" s="133">
        <f>D112/D326*100</f>
        <v>0.97373484163094071</v>
      </c>
    </row>
    <row r="113" spans="1:14" ht="14.25" thickTop="1">
      <c r="A113" s="181" t="s">
        <v>91</v>
      </c>
      <c r="B113" s="27" t="s">
        <v>19</v>
      </c>
      <c r="C113" s="35">
        <v>23.666502000000001</v>
      </c>
      <c r="D113" s="35">
        <v>163.048204</v>
      </c>
      <c r="E113" s="65">
        <v>29.42</v>
      </c>
      <c r="F113" s="123">
        <f t="shared" ref="F113:F125" si="29">(D113-E113)/E113*100</f>
        <v>454.20871515975517</v>
      </c>
      <c r="G113" s="35">
        <v>1038</v>
      </c>
      <c r="H113" s="35">
        <v>62058.307237000001</v>
      </c>
      <c r="I113" s="35">
        <v>115</v>
      </c>
      <c r="J113" s="35">
        <v>2.1739000000000002</v>
      </c>
      <c r="K113" s="35">
        <v>24.867289</v>
      </c>
      <c r="L113" s="35">
        <v>114.45755800000001</v>
      </c>
      <c r="M113" s="29">
        <f t="shared" ref="M113:M128" si="30">(K113-L113)/L113*100</f>
        <v>-78.273790359916646</v>
      </c>
      <c r="N113" s="134">
        <f>D113/D314*100</f>
        <v>0.29691272454634876</v>
      </c>
    </row>
    <row r="114" spans="1:14">
      <c r="A114" s="173"/>
      <c r="B114" s="19" t="s">
        <v>20</v>
      </c>
      <c r="C114" s="35">
        <v>3.4339729999999999</v>
      </c>
      <c r="D114" s="35">
        <v>36.140158999999997</v>
      </c>
      <c r="E114" s="65">
        <v>2.74</v>
      </c>
      <c r="F114" s="122">
        <f t="shared" si="29"/>
        <v>1218.9839051094887</v>
      </c>
      <c r="G114" s="35">
        <v>429</v>
      </c>
      <c r="H114" s="35">
        <v>5233.8</v>
      </c>
      <c r="I114" s="35">
        <v>55</v>
      </c>
      <c r="J114" s="35">
        <v>0.83140000000000003</v>
      </c>
      <c r="K114" s="35">
        <v>4.6903389999999998</v>
      </c>
      <c r="L114" s="35">
        <v>27.255997000000001</v>
      </c>
      <c r="M114" s="21">
        <f t="shared" si="30"/>
        <v>-82.791533914536302</v>
      </c>
      <c r="N114" s="132">
        <f>D114/D315*100</f>
        <v>0.3211363061375746</v>
      </c>
    </row>
    <row r="115" spans="1:14">
      <c r="A115" s="173"/>
      <c r="B115" s="19" t="s">
        <v>21</v>
      </c>
      <c r="C115" s="35">
        <v>0</v>
      </c>
      <c r="D115" s="35">
        <v>0.56603800000000004</v>
      </c>
      <c r="E115" s="65"/>
      <c r="F115" s="122"/>
      <c r="G115" s="35">
        <v>2</v>
      </c>
      <c r="H115" s="35">
        <v>570</v>
      </c>
      <c r="I115" s="35"/>
      <c r="J115" s="35">
        <v>0</v>
      </c>
      <c r="K115" s="35">
        <v>0</v>
      </c>
      <c r="L115" s="35">
        <v>0</v>
      </c>
      <c r="M115" s="21"/>
      <c r="N115" s="132"/>
    </row>
    <row r="116" spans="1:14">
      <c r="A116" s="173"/>
      <c r="B116" s="19" t="s">
        <v>22</v>
      </c>
      <c r="C116" s="35">
        <v>0</v>
      </c>
      <c r="D116" s="35">
        <v>0</v>
      </c>
      <c r="E116" s="65"/>
      <c r="F116" s="122"/>
      <c r="G116" s="35">
        <v>0</v>
      </c>
      <c r="H116" s="35">
        <v>0</v>
      </c>
      <c r="I116" s="35"/>
      <c r="J116" s="35">
        <v>0</v>
      </c>
      <c r="K116" s="35">
        <v>0</v>
      </c>
      <c r="L116" s="35">
        <v>0</v>
      </c>
      <c r="M116" s="21"/>
      <c r="N116" s="132"/>
    </row>
    <row r="117" spans="1:14">
      <c r="A117" s="173"/>
      <c r="B117" s="19" t="s">
        <v>23</v>
      </c>
      <c r="C117" s="35">
        <v>1.5094339999999999</v>
      </c>
      <c r="D117" s="35">
        <v>1.5094339999999999</v>
      </c>
      <c r="E117" s="65"/>
      <c r="F117" s="122"/>
      <c r="G117" s="35"/>
      <c r="H117" s="35"/>
      <c r="I117" s="35"/>
      <c r="J117" s="35">
        <v>0</v>
      </c>
      <c r="K117" s="35">
        <v>0</v>
      </c>
      <c r="L117" s="35">
        <v>0</v>
      </c>
      <c r="M117" s="21"/>
      <c r="N117" s="132"/>
    </row>
    <row r="118" spans="1:14">
      <c r="A118" s="173"/>
      <c r="B118" s="19" t="s">
        <v>24</v>
      </c>
      <c r="C118" s="35">
        <v>0.99896399999999996</v>
      </c>
      <c r="D118" s="35">
        <v>27.270561000000001</v>
      </c>
      <c r="E118" s="65">
        <v>9.15</v>
      </c>
      <c r="F118" s="122">
        <f>(D118-E118)/E118*100</f>
        <v>198.03891803278691</v>
      </c>
      <c r="G118" s="35">
        <v>63</v>
      </c>
      <c r="H118" s="35">
        <v>6362.6572699999997</v>
      </c>
      <c r="I118" s="35"/>
      <c r="J118" s="35">
        <v>0</v>
      </c>
      <c r="K118" s="35">
        <v>0</v>
      </c>
      <c r="L118" s="35">
        <v>0</v>
      </c>
      <c r="M118" s="21"/>
      <c r="N118" s="132">
        <f>D118/D319*100</f>
        <v>0.64639358811686054</v>
      </c>
    </row>
    <row r="119" spans="1:14">
      <c r="A119" s="173"/>
      <c r="B119" s="19" t="s">
        <v>25</v>
      </c>
      <c r="C119" s="35">
        <v>0</v>
      </c>
      <c r="D119" s="35">
        <v>0</v>
      </c>
      <c r="E119" s="65"/>
      <c r="F119" s="122"/>
      <c r="G119" s="35"/>
      <c r="H119" s="35"/>
      <c r="I119" s="35"/>
      <c r="J119" s="35">
        <v>0</v>
      </c>
      <c r="K119" s="35">
        <v>0</v>
      </c>
      <c r="L119" s="35">
        <v>0</v>
      </c>
      <c r="M119" s="21"/>
      <c r="N119" s="132"/>
    </row>
    <row r="120" spans="1:14">
      <c r="A120" s="173"/>
      <c r="B120" s="19" t="s">
        <v>26</v>
      </c>
      <c r="C120" s="35">
        <v>0.80638799999999999</v>
      </c>
      <c r="D120" s="35">
        <v>4.3718579999999996</v>
      </c>
      <c r="E120" s="65">
        <v>1.04</v>
      </c>
      <c r="F120" s="122">
        <f t="shared" si="29"/>
        <v>320.37096153846147</v>
      </c>
      <c r="G120" s="35">
        <v>187</v>
      </c>
      <c r="H120" s="35">
        <v>11232.42</v>
      </c>
      <c r="I120" s="35"/>
      <c r="J120" s="35"/>
      <c r="K120" s="35"/>
      <c r="L120" s="35">
        <v>0.104839</v>
      </c>
      <c r="M120" s="21"/>
      <c r="N120" s="132">
        <f>D120/D321*100</f>
        <v>3.6340570587108705E-2</v>
      </c>
    </row>
    <row r="121" spans="1:14">
      <c r="A121" s="173"/>
      <c r="B121" s="19" t="s">
        <v>27</v>
      </c>
      <c r="C121" s="33">
        <v>0</v>
      </c>
      <c r="D121" s="33">
        <v>0</v>
      </c>
      <c r="E121" s="62"/>
      <c r="F121" s="122"/>
      <c r="G121" s="35"/>
      <c r="H121" s="35"/>
      <c r="I121" s="35"/>
      <c r="J121" s="35">
        <v>0</v>
      </c>
      <c r="K121" s="35">
        <v>0</v>
      </c>
      <c r="L121" s="35">
        <v>0</v>
      </c>
      <c r="M121" s="21"/>
      <c r="N121" s="132"/>
    </row>
    <row r="122" spans="1:14">
      <c r="A122" s="173"/>
      <c r="B122" s="23" t="s">
        <v>28</v>
      </c>
      <c r="C122" s="35">
        <v>0</v>
      </c>
      <c r="D122" s="35">
        <v>0</v>
      </c>
      <c r="E122" s="65"/>
      <c r="F122" s="122"/>
      <c r="G122" s="35"/>
      <c r="H122" s="35"/>
      <c r="I122" s="35"/>
      <c r="J122" s="35">
        <v>0</v>
      </c>
      <c r="K122" s="35"/>
      <c r="L122" s="35"/>
      <c r="M122" s="21"/>
      <c r="N122" s="132"/>
    </row>
    <row r="123" spans="1:14">
      <c r="A123" s="173"/>
      <c r="B123" s="23" t="s">
        <v>29</v>
      </c>
      <c r="C123" s="35">
        <v>0</v>
      </c>
      <c r="D123" s="35">
        <v>0</v>
      </c>
      <c r="E123" s="65"/>
      <c r="F123" s="122"/>
      <c r="G123" s="35"/>
      <c r="H123" s="35"/>
      <c r="I123" s="35"/>
      <c r="J123" s="35">
        <v>0</v>
      </c>
      <c r="K123" s="35">
        <v>0</v>
      </c>
      <c r="L123" s="35"/>
      <c r="M123" s="21"/>
      <c r="N123" s="132"/>
    </row>
    <row r="124" spans="1:14">
      <c r="A124" s="173"/>
      <c r="B124" s="23" t="s">
        <v>30</v>
      </c>
      <c r="C124" s="35">
        <v>0</v>
      </c>
      <c r="D124" s="35">
        <v>0</v>
      </c>
      <c r="E124" s="65"/>
      <c r="F124" s="122"/>
      <c r="G124" s="33"/>
      <c r="H124" s="33"/>
      <c r="I124" s="33"/>
      <c r="J124" s="33">
        <v>0</v>
      </c>
      <c r="K124" s="33"/>
      <c r="L124" s="33"/>
      <c r="M124" s="21"/>
      <c r="N124" s="132"/>
    </row>
    <row r="125" spans="1:14" ht="14.25" thickBot="1">
      <c r="A125" s="174"/>
      <c r="B125" s="24" t="s">
        <v>31</v>
      </c>
      <c r="C125" s="25">
        <f t="shared" ref="C125:L125" si="31">C113+C115+C116+C117+C118+C119+C120+C121</f>
        <v>26.981287999999999</v>
      </c>
      <c r="D125" s="25">
        <f t="shared" si="31"/>
        <v>196.76609499999998</v>
      </c>
      <c r="E125" s="25">
        <f t="shared" si="31"/>
        <v>39.61</v>
      </c>
      <c r="F125" s="108">
        <f t="shared" si="29"/>
        <v>396.75863418328703</v>
      </c>
      <c r="G125" s="25">
        <f t="shared" si="31"/>
        <v>1290</v>
      </c>
      <c r="H125" s="25">
        <f t="shared" si="31"/>
        <v>80223.384506999995</v>
      </c>
      <c r="I125" s="25">
        <f t="shared" si="31"/>
        <v>115</v>
      </c>
      <c r="J125" s="25">
        <f t="shared" si="31"/>
        <v>2.1739000000000002</v>
      </c>
      <c r="K125" s="25">
        <f t="shared" si="31"/>
        <v>24.867289</v>
      </c>
      <c r="L125" s="25">
        <f t="shared" si="31"/>
        <v>114.562397</v>
      </c>
      <c r="M125" s="26">
        <f t="shared" si="30"/>
        <v>-78.293672573907486</v>
      </c>
      <c r="N125" s="133">
        <f>D125/D326*100</f>
        <v>0.2124593898417223</v>
      </c>
    </row>
    <row r="126" spans="1:14" ht="14.25" thickTop="1">
      <c r="A126" s="181" t="s">
        <v>38</v>
      </c>
      <c r="B126" s="19" t="s">
        <v>19</v>
      </c>
      <c r="C126" s="36">
        <v>301.45617900000002</v>
      </c>
      <c r="D126" s="36">
        <v>1659.90715</v>
      </c>
      <c r="E126" s="63">
        <v>1550</v>
      </c>
      <c r="F126" s="122">
        <f t="shared" ref="F126:F138" si="32">(D126-E126)/E126*100</f>
        <v>7.0907838709677415</v>
      </c>
      <c r="G126" s="33">
        <v>11040</v>
      </c>
      <c r="H126" s="33">
        <v>670007.99910300004</v>
      </c>
      <c r="I126" s="33">
        <v>1689</v>
      </c>
      <c r="J126" s="33">
        <v>107.377623</v>
      </c>
      <c r="K126" s="33">
        <v>664.69577200000003</v>
      </c>
      <c r="L126" s="33">
        <v>599.10468100000003</v>
      </c>
      <c r="M126" s="21">
        <f t="shared" si="30"/>
        <v>10.948185363953115</v>
      </c>
      <c r="N126" s="132">
        <f t="shared" ref="N126:N131" si="33">D126/D314*100</f>
        <v>3.0227107217965119</v>
      </c>
    </row>
    <row r="127" spans="1:14">
      <c r="A127" s="173"/>
      <c r="B127" s="19" t="s">
        <v>20</v>
      </c>
      <c r="C127" s="33">
        <v>55.928258999999997</v>
      </c>
      <c r="D127" s="33">
        <v>380.10310399999997</v>
      </c>
      <c r="E127" s="62">
        <v>448</v>
      </c>
      <c r="F127" s="122">
        <f t="shared" si="32"/>
        <v>-15.155557142857148</v>
      </c>
      <c r="G127" s="33">
        <v>4851</v>
      </c>
      <c r="H127" s="33">
        <v>59145.599999999999</v>
      </c>
      <c r="I127" s="33">
        <v>758</v>
      </c>
      <c r="J127" s="33">
        <v>40.912326</v>
      </c>
      <c r="K127" s="33">
        <v>246.70093199999999</v>
      </c>
      <c r="L127" s="33">
        <v>238.83620099999999</v>
      </c>
      <c r="M127" s="21">
        <f t="shared" si="30"/>
        <v>3.2929392475138251</v>
      </c>
      <c r="N127" s="132">
        <f t="shared" si="33"/>
        <v>3.37754205148866</v>
      </c>
    </row>
    <row r="128" spans="1:14">
      <c r="A128" s="173"/>
      <c r="B128" s="19" t="s">
        <v>21</v>
      </c>
      <c r="C128" s="33"/>
      <c r="D128" s="33">
        <v>11.934227999999999</v>
      </c>
      <c r="E128" s="62">
        <v>19</v>
      </c>
      <c r="F128" s="122">
        <f t="shared" si="32"/>
        <v>-37.188273684210529</v>
      </c>
      <c r="G128" s="33">
        <v>13</v>
      </c>
      <c r="H128" s="33">
        <v>16414.094139000001</v>
      </c>
      <c r="I128" s="33">
        <v>2</v>
      </c>
      <c r="J128" s="33"/>
      <c r="K128" s="33">
        <v>2.324811</v>
      </c>
      <c r="L128" s="33">
        <v>1.623148</v>
      </c>
      <c r="M128" s="21">
        <f t="shared" si="30"/>
        <v>43.228528760162341</v>
      </c>
      <c r="N128" s="132">
        <f t="shared" si="33"/>
        <v>0.57755448741010851</v>
      </c>
    </row>
    <row r="129" spans="1:14">
      <c r="A129" s="173"/>
      <c r="B129" s="19" t="s">
        <v>22</v>
      </c>
      <c r="C129" s="33">
        <v>0.18847800000000001</v>
      </c>
      <c r="D129" s="33">
        <v>1.269347</v>
      </c>
      <c r="E129" s="62">
        <v>1</v>
      </c>
      <c r="F129" s="122">
        <f t="shared" si="32"/>
        <v>26.934699999999999</v>
      </c>
      <c r="G129" s="33">
        <v>77</v>
      </c>
      <c r="H129" s="33">
        <v>44390.5</v>
      </c>
      <c r="I129" s="33">
        <v>3</v>
      </c>
      <c r="J129" s="33"/>
      <c r="K129" s="33">
        <v>0.63</v>
      </c>
      <c r="L129" s="33"/>
      <c r="M129" s="21"/>
      <c r="N129" s="132">
        <f t="shared" si="33"/>
        <v>0.18631619992164908</v>
      </c>
    </row>
    <row r="130" spans="1:14">
      <c r="A130" s="173"/>
      <c r="B130" s="19" t="s">
        <v>23</v>
      </c>
      <c r="C130" s="33"/>
      <c r="D130" s="33">
        <v>1.6035090000000001</v>
      </c>
      <c r="E130" s="62">
        <v>1</v>
      </c>
      <c r="F130" s="122">
        <f t="shared" si="32"/>
        <v>60.35090000000001</v>
      </c>
      <c r="G130" s="33">
        <v>4</v>
      </c>
      <c r="H130" s="33">
        <v>3399.44</v>
      </c>
      <c r="I130" s="33"/>
      <c r="J130" s="33"/>
      <c r="K130" s="33"/>
      <c r="L130" s="33"/>
      <c r="M130" s="21"/>
      <c r="N130" s="132">
        <f t="shared" si="33"/>
        <v>0.94124619275095889</v>
      </c>
    </row>
    <row r="131" spans="1:14">
      <c r="A131" s="173"/>
      <c r="B131" s="19" t="s">
        <v>24</v>
      </c>
      <c r="C131" s="33">
        <v>9.0809470000000001</v>
      </c>
      <c r="D131" s="33">
        <v>73.536752000000007</v>
      </c>
      <c r="E131" s="62">
        <v>33</v>
      </c>
      <c r="F131" s="122">
        <f t="shared" si="32"/>
        <v>122.83864242424245</v>
      </c>
      <c r="G131" s="33">
        <v>365</v>
      </c>
      <c r="H131" s="33">
        <v>40991.4136</v>
      </c>
      <c r="I131" s="33">
        <v>15</v>
      </c>
      <c r="J131" s="33">
        <v>1.8886000000000001</v>
      </c>
      <c r="K131" s="33">
        <v>12.348993999999999</v>
      </c>
      <c r="L131" s="33">
        <v>57.342171</v>
      </c>
      <c r="M131" s="21">
        <f>(K131-L131)/L131*100</f>
        <v>-78.464376592926698</v>
      </c>
      <c r="N131" s="132">
        <f t="shared" si="33"/>
        <v>1.7430402324227847</v>
      </c>
    </row>
    <row r="132" spans="1:14">
      <c r="A132" s="173"/>
      <c r="B132" s="19" t="s">
        <v>25</v>
      </c>
      <c r="C132" s="37"/>
      <c r="D132" s="37"/>
      <c r="E132" s="64"/>
      <c r="F132" s="122"/>
      <c r="G132" s="37"/>
      <c r="H132" s="37"/>
      <c r="I132" s="37"/>
      <c r="J132" s="37"/>
      <c r="K132" s="37"/>
      <c r="L132" s="37"/>
      <c r="M132" s="21"/>
      <c r="N132" s="132"/>
    </row>
    <row r="133" spans="1:14">
      <c r="A133" s="173"/>
      <c r="B133" s="19" t="s">
        <v>26</v>
      </c>
      <c r="C133" s="33">
        <v>10.645194</v>
      </c>
      <c r="D133" s="33">
        <v>128.747499</v>
      </c>
      <c r="E133" s="62">
        <v>135</v>
      </c>
      <c r="F133" s="122">
        <f t="shared" si="32"/>
        <v>-4.6314822222222185</v>
      </c>
      <c r="G133" s="33">
        <v>8088</v>
      </c>
      <c r="H133" s="33">
        <v>914591.20007699996</v>
      </c>
      <c r="I133" s="33">
        <v>146</v>
      </c>
      <c r="J133" s="33">
        <v>2.0539429999999999</v>
      </c>
      <c r="K133" s="33">
        <v>17.526472999999999</v>
      </c>
      <c r="L133" s="33">
        <v>22.637536999999998</v>
      </c>
      <c r="M133" s="21">
        <f>(K133-L133)/L133*100</f>
        <v>-22.577827260978079</v>
      </c>
      <c r="N133" s="132">
        <f>D133/D321*100</f>
        <v>1.0701988891961285</v>
      </c>
    </row>
    <row r="134" spans="1:14">
      <c r="A134" s="173"/>
      <c r="B134" s="19" t="s">
        <v>27</v>
      </c>
      <c r="C134" s="33">
        <v>2.4905659999999998</v>
      </c>
      <c r="D134" s="33">
        <v>2.4905659999999998</v>
      </c>
      <c r="E134" s="62">
        <v>0.28000000000000003</v>
      </c>
      <c r="F134" s="122">
        <f t="shared" si="32"/>
        <v>789.48785714285702</v>
      </c>
      <c r="G134" s="33">
        <v>1</v>
      </c>
      <c r="H134" s="33">
        <v>4386.3345369999997</v>
      </c>
      <c r="I134" s="33"/>
      <c r="J134" s="33"/>
      <c r="K134" s="33"/>
      <c r="L134" s="33"/>
      <c r="M134" s="21"/>
      <c r="N134" s="132">
        <f>D134/D322*100</f>
        <v>0.11519499000834017</v>
      </c>
    </row>
    <row r="135" spans="1:14">
      <c r="A135" s="173"/>
      <c r="B135" s="23" t="s">
        <v>28</v>
      </c>
      <c r="C135" s="35"/>
      <c r="D135" s="35"/>
      <c r="E135" s="65"/>
      <c r="F135" s="122"/>
      <c r="G135" s="35"/>
      <c r="H135" s="35"/>
      <c r="I135" s="35"/>
      <c r="J135" s="35"/>
      <c r="K135" s="35"/>
      <c r="L135" s="35"/>
      <c r="M135" s="21"/>
      <c r="N135" s="132"/>
    </row>
    <row r="136" spans="1:14">
      <c r="A136" s="173"/>
      <c r="B136" s="23" t="s">
        <v>29</v>
      </c>
      <c r="C136" s="35">
        <v>2.4905659999999998</v>
      </c>
      <c r="D136" s="35">
        <v>2.4905659999999998</v>
      </c>
      <c r="E136" s="65">
        <v>0.28000000000000003</v>
      </c>
      <c r="F136" s="122"/>
      <c r="G136" s="35">
        <v>1</v>
      </c>
      <c r="H136" s="35">
        <v>4386.3345369999997</v>
      </c>
      <c r="I136" s="35"/>
      <c r="J136" s="35"/>
      <c r="K136" s="35"/>
      <c r="L136" s="35"/>
      <c r="M136" s="21"/>
      <c r="N136" s="132">
        <f>D136/D324*100</f>
        <v>6.596106660177643</v>
      </c>
    </row>
    <row r="137" spans="1:14">
      <c r="A137" s="173"/>
      <c r="B137" s="23" t="s">
        <v>30</v>
      </c>
      <c r="C137" s="35"/>
      <c r="D137" s="35"/>
      <c r="E137" s="65"/>
      <c r="F137" s="122"/>
      <c r="G137" s="35"/>
      <c r="H137" s="35"/>
      <c r="I137" s="35"/>
      <c r="J137" s="35"/>
      <c r="K137" s="35"/>
      <c r="L137" s="35"/>
      <c r="M137" s="21"/>
      <c r="N137" s="132"/>
    </row>
    <row r="138" spans="1:14" ht="14.25" thickBot="1">
      <c r="A138" s="174"/>
      <c r="B138" s="24" t="s">
        <v>31</v>
      </c>
      <c r="C138" s="25">
        <f t="shared" ref="C138:L138" si="34">C126+C128+C129+C130+C131+C132+C133+C134</f>
        <v>323.86136399999998</v>
      </c>
      <c r="D138" s="25">
        <f t="shared" si="34"/>
        <v>1879.489051</v>
      </c>
      <c r="E138" s="25">
        <f t="shared" si="34"/>
        <v>1739.28</v>
      </c>
      <c r="F138" s="108">
        <f t="shared" si="32"/>
        <v>8.0613271583643833</v>
      </c>
      <c r="G138" s="25">
        <f t="shared" si="34"/>
        <v>19588</v>
      </c>
      <c r="H138" s="25">
        <f t="shared" si="34"/>
        <v>1694180.9814559999</v>
      </c>
      <c r="I138" s="25">
        <f t="shared" si="34"/>
        <v>1855</v>
      </c>
      <c r="J138" s="25">
        <f t="shared" si="34"/>
        <v>111.320166</v>
      </c>
      <c r="K138" s="25">
        <f t="shared" si="34"/>
        <v>697.52604999999994</v>
      </c>
      <c r="L138" s="25">
        <f t="shared" si="34"/>
        <v>680.707537</v>
      </c>
      <c r="M138" s="26">
        <f>(K138-L138)/L138*100</f>
        <v>2.4707399412855247</v>
      </c>
      <c r="N138" s="133">
        <f>D138/D326*100</f>
        <v>2.0293897532990006</v>
      </c>
    </row>
    <row r="139" spans="1:14" ht="14.25" thickTop="1"/>
    <row r="142" spans="1:14" s="115" customFormat="1" ht="18.75">
      <c r="A142" s="183" t="str">
        <f>A1</f>
        <v>2020年1-7月丹东市财产保险业务统计表</v>
      </c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</row>
    <row r="143" spans="1:14" s="115" customFormat="1">
      <c r="B143" s="117" t="s">
        <v>0</v>
      </c>
      <c r="C143" s="116"/>
      <c r="D143" s="116"/>
      <c r="F143" s="118"/>
      <c r="G143" s="38" t="str">
        <f>G2</f>
        <v>（2020年1-7月）</v>
      </c>
      <c r="H143" s="116"/>
      <c r="I143" s="116"/>
      <c r="J143" s="116"/>
      <c r="K143" s="116"/>
      <c r="L143" s="117" t="s">
        <v>1</v>
      </c>
      <c r="M143" s="131"/>
      <c r="N143" s="131"/>
    </row>
    <row r="144" spans="1:14">
      <c r="A144" s="182" t="s">
        <v>39</v>
      </c>
      <c r="B144" s="119" t="s">
        <v>3</v>
      </c>
      <c r="C144" s="184" t="s">
        <v>4</v>
      </c>
      <c r="D144" s="184"/>
      <c r="E144" s="184"/>
      <c r="F144" s="184"/>
      <c r="G144" s="184" t="s">
        <v>5</v>
      </c>
      <c r="H144" s="184"/>
      <c r="I144" s="184" t="s">
        <v>6</v>
      </c>
      <c r="J144" s="184"/>
      <c r="K144" s="184"/>
      <c r="L144" s="184"/>
      <c r="M144" s="184"/>
      <c r="N144" s="187" t="s">
        <v>7</v>
      </c>
    </row>
    <row r="145" spans="1:14">
      <c r="A145" s="176"/>
      <c r="B145" s="116" t="s">
        <v>8</v>
      </c>
      <c r="C145" s="178" t="s">
        <v>9</v>
      </c>
      <c r="D145" s="178" t="s">
        <v>10</v>
      </c>
      <c r="E145" s="178" t="s">
        <v>11</v>
      </c>
      <c r="F145" s="16" t="s">
        <v>12</v>
      </c>
      <c r="G145" s="178" t="s">
        <v>13</v>
      </c>
      <c r="H145" s="178" t="s">
        <v>14</v>
      </c>
      <c r="I145" s="19" t="s">
        <v>13</v>
      </c>
      <c r="J145" s="178" t="s">
        <v>15</v>
      </c>
      <c r="K145" s="178"/>
      <c r="L145" s="178"/>
      <c r="M145" s="16" t="s">
        <v>12</v>
      </c>
      <c r="N145" s="188"/>
    </row>
    <row r="146" spans="1:14">
      <c r="A146" s="176"/>
      <c r="B146" s="121" t="s">
        <v>16</v>
      </c>
      <c r="C146" s="178"/>
      <c r="D146" s="178"/>
      <c r="E146" s="178"/>
      <c r="F146" s="16" t="s">
        <v>17</v>
      </c>
      <c r="G146" s="178"/>
      <c r="H146" s="178"/>
      <c r="I146" s="37" t="s">
        <v>18</v>
      </c>
      <c r="J146" s="19" t="s">
        <v>9</v>
      </c>
      <c r="K146" s="19" t="s">
        <v>10</v>
      </c>
      <c r="L146" s="19" t="s">
        <v>11</v>
      </c>
      <c r="M146" s="16" t="s">
        <v>17</v>
      </c>
      <c r="N146" s="40" t="s">
        <v>17</v>
      </c>
    </row>
    <row r="147" spans="1:14">
      <c r="A147" s="176"/>
      <c r="B147" s="19" t="s">
        <v>19</v>
      </c>
      <c r="C147" s="135">
        <v>50.781199999999998</v>
      </c>
      <c r="D147" s="137">
        <v>144.2253</v>
      </c>
      <c r="E147" s="169">
        <v>157.74879999999999</v>
      </c>
      <c r="F147" s="21">
        <f t="shared" ref="F147:F159" si="35">(D147-E147)/E147*100</f>
        <v>-8.5728068929842784</v>
      </c>
      <c r="G147" s="138">
        <v>917</v>
      </c>
      <c r="H147" s="138">
        <v>60543.990700000002</v>
      </c>
      <c r="I147" s="138">
        <v>0</v>
      </c>
      <c r="J147" s="135">
        <v>6.5396000000000001</v>
      </c>
      <c r="K147" s="135">
        <v>59.053199999999997</v>
      </c>
      <c r="L147" s="135">
        <v>170.14009999999999</v>
      </c>
      <c r="M147" s="21">
        <f>(K147-L147)/L147*100</f>
        <v>-65.291427476532576</v>
      </c>
      <c r="N147" s="132">
        <f t="shared" ref="N147:N152" si="36">D147/D314*100</f>
        <v>0.26263599181696307</v>
      </c>
    </row>
    <row r="148" spans="1:14">
      <c r="A148" s="176"/>
      <c r="B148" s="19" t="s">
        <v>20</v>
      </c>
      <c r="C148" s="139">
        <v>5.4386999999999999</v>
      </c>
      <c r="D148" s="139">
        <v>34.489800000000002</v>
      </c>
      <c r="E148" s="170">
        <v>60.541800000000002</v>
      </c>
      <c r="F148" s="21">
        <f t="shared" si="35"/>
        <v>-43.031426221222361</v>
      </c>
      <c r="G148" s="138">
        <v>334</v>
      </c>
      <c r="H148" s="138">
        <v>4843.3999999999996</v>
      </c>
      <c r="I148" s="138"/>
      <c r="J148" s="139">
        <v>-0.98899999999999999</v>
      </c>
      <c r="K148" s="139">
        <v>19.419</v>
      </c>
      <c r="L148" s="139">
        <v>88.097499999999997</v>
      </c>
      <c r="M148" s="21">
        <f>(K148-L148)/L148*100</f>
        <v>-77.957376770055902</v>
      </c>
      <c r="N148" s="132">
        <f t="shared" si="36"/>
        <v>0.30647145109194796</v>
      </c>
    </row>
    <row r="149" spans="1:14">
      <c r="A149" s="176"/>
      <c r="B149" s="19" t="s">
        <v>21</v>
      </c>
      <c r="C149" s="135">
        <v>0.44740000000000002</v>
      </c>
      <c r="D149" s="135">
        <v>3.5785999999999998</v>
      </c>
      <c r="E149" s="34">
        <v>9.4124999999999996</v>
      </c>
      <c r="F149" s="21">
        <f t="shared" si="35"/>
        <v>-61.980345285524571</v>
      </c>
      <c r="G149" s="140">
        <v>7</v>
      </c>
      <c r="H149" s="140">
        <v>21700</v>
      </c>
      <c r="I149" s="138">
        <v>24</v>
      </c>
      <c r="J149" s="135">
        <v>1.14E-2</v>
      </c>
      <c r="K149" s="135">
        <v>2.6764000000000001</v>
      </c>
      <c r="L149" s="135">
        <v>3.0499000000000001</v>
      </c>
      <c r="M149" s="21">
        <f>(K149-L149)/L149*100</f>
        <v>-12.246303157480572</v>
      </c>
      <c r="N149" s="132">
        <f t="shared" si="36"/>
        <v>0.17318560435126712</v>
      </c>
    </row>
    <row r="150" spans="1:14">
      <c r="A150" s="176"/>
      <c r="B150" s="19" t="s">
        <v>22</v>
      </c>
      <c r="C150" s="135">
        <v>2.52E-2</v>
      </c>
      <c r="D150" s="135">
        <v>6.6000000000000003E-2</v>
      </c>
      <c r="E150" s="34">
        <v>0.1391</v>
      </c>
      <c r="F150" s="21">
        <f t="shared" si="35"/>
        <v>-52.552120776419841</v>
      </c>
      <c r="G150" s="140">
        <v>4</v>
      </c>
      <c r="H150" s="140">
        <v>378.8</v>
      </c>
      <c r="I150" s="138"/>
      <c r="J150" s="135">
        <v>0</v>
      </c>
      <c r="K150" s="135">
        <v>0</v>
      </c>
      <c r="L150" s="135">
        <v>1.15E-2</v>
      </c>
      <c r="M150" s="21">
        <f>(K150-L150)/L150*100</f>
        <v>-100</v>
      </c>
      <c r="N150" s="132">
        <f t="shared" si="36"/>
        <v>9.687555250714611E-3</v>
      </c>
    </row>
    <row r="151" spans="1:14" ht="15">
      <c r="A151" s="176"/>
      <c r="B151" s="19" t="s">
        <v>23</v>
      </c>
      <c r="C151" s="141"/>
      <c r="D151" s="141"/>
      <c r="E151" s="171"/>
      <c r="F151" s="21"/>
      <c r="G151" s="140">
        <v>0</v>
      </c>
      <c r="H151" s="140">
        <v>0</v>
      </c>
      <c r="I151" s="138"/>
      <c r="J151" s="138"/>
      <c r="K151" s="138"/>
      <c r="L151" s="138"/>
      <c r="M151" s="21"/>
      <c r="N151" s="132"/>
    </row>
    <row r="152" spans="1:14">
      <c r="A152" s="176"/>
      <c r="B152" s="19" t="s">
        <v>24</v>
      </c>
      <c r="C152" s="135">
        <v>0.40939999999999999</v>
      </c>
      <c r="D152" s="135">
        <v>14.3613</v>
      </c>
      <c r="E152" s="34">
        <v>56.783999999999999</v>
      </c>
      <c r="F152" s="21">
        <f t="shared" si="35"/>
        <v>-74.708896872358409</v>
      </c>
      <c r="G152" s="140">
        <v>20</v>
      </c>
      <c r="H152" s="140">
        <v>19630.3442</v>
      </c>
      <c r="I152" s="138">
        <v>46</v>
      </c>
      <c r="J152" s="135">
        <v>1.5299999999999999E-2</v>
      </c>
      <c r="K152" s="135">
        <v>3.4472</v>
      </c>
      <c r="L152" s="135">
        <v>6.8418000000000001</v>
      </c>
      <c r="M152" s="21">
        <f>(K152-L152)/L152*100</f>
        <v>-49.615598234382766</v>
      </c>
      <c r="N152" s="132">
        <f t="shared" si="36"/>
        <v>0.34040562044259631</v>
      </c>
    </row>
    <row r="153" spans="1:14">
      <c r="A153" s="176"/>
      <c r="B153" s="19" t="s">
        <v>25</v>
      </c>
      <c r="C153" s="138"/>
      <c r="D153" s="138"/>
      <c r="E153" s="30"/>
      <c r="F153" s="21"/>
      <c r="G153" s="140"/>
      <c r="H153" s="140"/>
      <c r="I153" s="138"/>
      <c r="J153" s="138"/>
      <c r="K153" s="138"/>
      <c r="L153" s="138"/>
      <c r="M153" s="21"/>
      <c r="N153" s="132"/>
    </row>
    <row r="154" spans="1:14">
      <c r="A154" s="176"/>
      <c r="B154" s="19" t="s">
        <v>26</v>
      </c>
      <c r="C154" s="142">
        <v>1.8835</v>
      </c>
      <c r="D154" s="142">
        <v>11.276400000000001</v>
      </c>
      <c r="E154" s="172">
        <v>10.2967</v>
      </c>
      <c r="F154" s="21">
        <f t="shared" si="35"/>
        <v>9.5146988841085118</v>
      </c>
      <c r="G154" s="140">
        <v>136</v>
      </c>
      <c r="H154" s="140">
        <v>87625.735000000001</v>
      </c>
      <c r="I154" s="138">
        <v>36</v>
      </c>
      <c r="J154" s="135">
        <v>0.14580000000000001</v>
      </c>
      <c r="K154" s="135">
        <v>2.2778</v>
      </c>
      <c r="L154" s="135">
        <v>0.59019999999999995</v>
      </c>
      <c r="M154" s="21">
        <f>(K154-L154)/L154*100</f>
        <v>285.93697051846834</v>
      </c>
      <c r="N154" s="132">
        <f>D154/D321*100</f>
        <v>9.3733787823957845E-2</v>
      </c>
    </row>
    <row r="155" spans="1:14">
      <c r="A155" s="176"/>
      <c r="B155" s="19" t="s">
        <v>27</v>
      </c>
      <c r="C155" s="138">
        <v>0</v>
      </c>
      <c r="D155" s="138">
        <v>0</v>
      </c>
      <c r="E155" s="30"/>
      <c r="F155" s="21" t="e">
        <f t="shared" si="35"/>
        <v>#DIV/0!</v>
      </c>
      <c r="G155" s="140"/>
      <c r="H155" s="140"/>
      <c r="I155" s="138"/>
      <c r="J155" s="135">
        <v>0</v>
      </c>
      <c r="K155" s="135">
        <v>0</v>
      </c>
      <c r="L155" s="135">
        <v>2.0000000000000001E-4</v>
      </c>
      <c r="M155" s="21">
        <f>(K155-L155)/L155*100</f>
        <v>-100</v>
      </c>
      <c r="N155" s="132">
        <f>D155/D322*100</f>
        <v>0</v>
      </c>
    </row>
    <row r="156" spans="1:14">
      <c r="A156" s="176"/>
      <c r="B156" s="23" t="s">
        <v>28</v>
      </c>
      <c r="C156" s="138"/>
      <c r="D156" s="138"/>
      <c r="E156" s="30"/>
      <c r="F156" s="21"/>
      <c r="G156" s="140"/>
      <c r="H156" s="140"/>
      <c r="I156" s="140"/>
      <c r="J156" s="140"/>
      <c r="K156" s="140"/>
      <c r="L156" s="140"/>
      <c r="M156" s="21"/>
      <c r="N156" s="132"/>
    </row>
    <row r="157" spans="1:14">
      <c r="A157" s="176"/>
      <c r="B157" s="23" t="s">
        <v>29</v>
      </c>
      <c r="C157" s="140">
        <v>0</v>
      </c>
      <c r="D157" s="142">
        <v>0</v>
      </c>
      <c r="E157" s="58"/>
      <c r="F157" s="21"/>
      <c r="G157" s="33"/>
      <c r="H157" s="33"/>
      <c r="I157" s="33"/>
      <c r="J157" s="33">
        <v>0</v>
      </c>
      <c r="K157" s="33">
        <v>0</v>
      </c>
      <c r="L157" s="33">
        <v>0</v>
      </c>
      <c r="M157" s="21"/>
      <c r="N157" s="132"/>
    </row>
    <row r="158" spans="1:14">
      <c r="A158" s="176"/>
      <c r="B158" s="23" t="s">
        <v>30</v>
      </c>
      <c r="C158" s="35"/>
      <c r="D158" s="35"/>
      <c r="E158" s="65"/>
      <c r="F158" s="21"/>
      <c r="G158" s="143"/>
      <c r="H158" s="143"/>
      <c r="I158" s="143"/>
      <c r="J158" s="143"/>
      <c r="K158" s="143"/>
      <c r="L158" s="143"/>
      <c r="M158" s="21"/>
      <c r="N158" s="132"/>
    </row>
    <row r="159" spans="1:14" ht="14.25" thickBot="1">
      <c r="A159" s="177"/>
      <c r="B159" s="24" t="s">
        <v>31</v>
      </c>
      <c r="C159" s="25">
        <f t="shared" ref="C159:L159" si="37">C147+C149+C150+C151+C152+C153+C154+C155</f>
        <v>53.546699999999994</v>
      </c>
      <c r="D159" s="25">
        <f t="shared" si="37"/>
        <v>173.5076</v>
      </c>
      <c r="E159" s="25">
        <f t="shared" si="37"/>
        <v>234.38109999999998</v>
      </c>
      <c r="F159" s="26">
        <f t="shared" si="35"/>
        <v>-25.972017368294619</v>
      </c>
      <c r="G159" s="25">
        <f t="shared" si="37"/>
        <v>1084</v>
      </c>
      <c r="H159" s="25">
        <f t="shared" si="37"/>
        <v>189878.86989999999</v>
      </c>
      <c r="I159" s="25">
        <f t="shared" si="37"/>
        <v>106</v>
      </c>
      <c r="J159" s="25">
        <f t="shared" si="37"/>
        <v>6.7121000000000004</v>
      </c>
      <c r="K159" s="25">
        <f t="shared" si="37"/>
        <v>67.454599999999999</v>
      </c>
      <c r="L159" s="25">
        <f t="shared" si="37"/>
        <v>180.63370000000003</v>
      </c>
      <c r="M159" s="26">
        <f>(K159-L159)/L159*100</f>
        <v>-62.656691414724939</v>
      </c>
      <c r="N159" s="133">
        <f>D159/D326*100</f>
        <v>0.18734588816686951</v>
      </c>
    </row>
    <row r="160" spans="1:14" ht="14.25" thickTop="1">
      <c r="A160" s="181" t="s">
        <v>40</v>
      </c>
      <c r="B160" s="19" t="s">
        <v>19</v>
      </c>
      <c r="C160" s="56">
        <v>486.21429899999998</v>
      </c>
      <c r="D160" s="56">
        <v>3565.0442069999999</v>
      </c>
      <c r="E160" s="56">
        <v>3260.4526460000002</v>
      </c>
      <c r="F160" s="21">
        <f t="shared" ref="F160:F172" si="38">(D160-E160)/E160*100</f>
        <v>9.3420022944875409</v>
      </c>
      <c r="G160" s="56">
        <v>20865</v>
      </c>
      <c r="H160" s="56">
        <v>1375681.835186</v>
      </c>
      <c r="I160" s="58">
        <v>2303</v>
      </c>
      <c r="J160" s="58">
        <v>321.04000000000002</v>
      </c>
      <c r="K160" s="56">
        <v>1438.01</v>
      </c>
      <c r="L160" s="56">
        <v>1742.04</v>
      </c>
      <c r="M160" s="146">
        <f t="shared" ref="M160:M175" si="39">(K160-L160)/L160*100</f>
        <v>-17.452526922458723</v>
      </c>
      <c r="N160" s="132">
        <f t="shared" ref="N160:N168" si="40">D160/D314*100</f>
        <v>6.4919880296783123</v>
      </c>
    </row>
    <row r="161" spans="1:14">
      <c r="A161" s="173"/>
      <c r="B161" s="19" t="s">
        <v>20</v>
      </c>
      <c r="C161" s="56">
        <v>73.65696299999999</v>
      </c>
      <c r="D161" s="56">
        <v>699.02890300000001</v>
      </c>
      <c r="E161" s="56">
        <v>956.04362300000003</v>
      </c>
      <c r="F161" s="21">
        <f t="shared" si="38"/>
        <v>-26.883158238481343</v>
      </c>
      <c r="G161" s="56">
        <v>7984</v>
      </c>
      <c r="H161" s="56">
        <v>97404.800000000003</v>
      </c>
      <c r="I161" s="58">
        <v>962</v>
      </c>
      <c r="J161" s="58">
        <v>111.51</v>
      </c>
      <c r="K161" s="56">
        <v>501.02</v>
      </c>
      <c r="L161" s="56">
        <v>690.91</v>
      </c>
      <c r="M161" s="146">
        <f t="shared" si="39"/>
        <v>-27.484042784154234</v>
      </c>
      <c r="N161" s="132">
        <f t="shared" si="40"/>
        <v>6.2114712830350571</v>
      </c>
    </row>
    <row r="162" spans="1:14">
      <c r="A162" s="173"/>
      <c r="B162" s="19" t="s">
        <v>21</v>
      </c>
      <c r="C162" s="56">
        <v>14.685329000000001</v>
      </c>
      <c r="D162" s="56">
        <v>143.00187399999999</v>
      </c>
      <c r="E162" s="56">
        <v>47.21658</v>
      </c>
      <c r="F162" s="21">
        <f t="shared" si="38"/>
        <v>202.86368474802705</v>
      </c>
      <c r="G162" s="56">
        <v>143</v>
      </c>
      <c r="H162" s="56">
        <v>341354.40673600003</v>
      </c>
      <c r="I162" s="58">
        <v>8</v>
      </c>
      <c r="J162" s="58"/>
      <c r="K162" s="56">
        <v>1.57</v>
      </c>
      <c r="L162" s="56">
        <v>10.37</v>
      </c>
      <c r="M162" s="146">
        <f t="shared" si="39"/>
        <v>-84.860173577627776</v>
      </c>
      <c r="N162" s="132">
        <f t="shared" si="40"/>
        <v>6.9205460157753738</v>
      </c>
    </row>
    <row r="163" spans="1:14">
      <c r="A163" s="173"/>
      <c r="B163" s="19" t="s">
        <v>22</v>
      </c>
      <c r="C163" s="56">
        <v>4.6479429999999997</v>
      </c>
      <c r="D163" s="56">
        <v>76.121313999999998</v>
      </c>
      <c r="E163" s="56">
        <v>50.936293999999997</v>
      </c>
      <c r="F163" s="21">
        <f t="shared" si="38"/>
        <v>49.444154692526318</v>
      </c>
      <c r="G163" s="56">
        <v>5091</v>
      </c>
      <c r="H163" s="56">
        <v>191887.97</v>
      </c>
      <c r="I163" s="58">
        <v>218</v>
      </c>
      <c r="J163" s="58">
        <v>1.69</v>
      </c>
      <c r="K163" s="56">
        <v>12.68</v>
      </c>
      <c r="L163" s="56">
        <v>42.79</v>
      </c>
      <c r="M163" s="146">
        <f t="shared" si="39"/>
        <v>-70.366908156111236</v>
      </c>
      <c r="N163" s="132">
        <f t="shared" si="40"/>
        <v>11.173173259575691</v>
      </c>
    </row>
    <row r="164" spans="1:14">
      <c r="A164" s="173"/>
      <c r="B164" s="19" t="s">
        <v>23</v>
      </c>
      <c r="C164" s="56">
        <v>5.3207759999999995</v>
      </c>
      <c r="D164" s="56">
        <v>13.850895000000001</v>
      </c>
      <c r="E164" s="56">
        <v>0.31244899999999998</v>
      </c>
      <c r="F164" s="21">
        <f t="shared" si="38"/>
        <v>4333.0098672103286</v>
      </c>
      <c r="G164" s="56">
        <v>66</v>
      </c>
      <c r="H164" s="56">
        <v>2607.7999999999997</v>
      </c>
      <c r="I164" s="58"/>
      <c r="J164" s="58"/>
      <c r="K164" s="56"/>
      <c r="L164" s="56">
        <v>8.69</v>
      </c>
      <c r="M164" s="146">
        <f t="shared" si="39"/>
        <v>-100</v>
      </c>
      <c r="N164" s="132">
        <f t="shared" si="40"/>
        <v>8.1303579742572651</v>
      </c>
    </row>
    <row r="165" spans="1:14">
      <c r="A165" s="173"/>
      <c r="B165" s="19" t="s">
        <v>24</v>
      </c>
      <c r="C165" s="56">
        <v>10.184122</v>
      </c>
      <c r="D165" s="56">
        <v>306.58422499999995</v>
      </c>
      <c r="E165" s="56">
        <v>131.60878400000001</v>
      </c>
      <c r="F165" s="21">
        <f t="shared" si="38"/>
        <v>132.95118736147575</v>
      </c>
      <c r="G165" s="56">
        <v>950</v>
      </c>
      <c r="H165" s="56">
        <v>183660.68700000001</v>
      </c>
      <c r="I165" s="58">
        <v>56</v>
      </c>
      <c r="J165" s="58">
        <v>0.39</v>
      </c>
      <c r="K165" s="56">
        <v>14.01</v>
      </c>
      <c r="L165" s="56">
        <v>59.39</v>
      </c>
      <c r="M165" s="146">
        <f t="shared" si="39"/>
        <v>-76.410170062300054</v>
      </c>
      <c r="N165" s="132">
        <f t="shared" si="40"/>
        <v>7.2669600474217191</v>
      </c>
    </row>
    <row r="166" spans="1:14">
      <c r="A166" s="173"/>
      <c r="B166" s="19" t="s">
        <v>25</v>
      </c>
      <c r="C166" s="56"/>
      <c r="D166" s="56">
        <v>153.613</v>
      </c>
      <c r="E166" s="56">
        <v>186</v>
      </c>
      <c r="F166" s="21"/>
      <c r="G166" s="56">
        <v>9</v>
      </c>
      <c r="H166" s="56">
        <v>2765.0340000000001</v>
      </c>
      <c r="I166" s="61"/>
      <c r="J166" s="58"/>
      <c r="K166" s="56"/>
      <c r="L166" s="56">
        <v>8.1</v>
      </c>
      <c r="M166" s="146"/>
      <c r="N166" s="132">
        <f t="shared" si="40"/>
        <v>0.93839041995703465</v>
      </c>
    </row>
    <row r="167" spans="1:14">
      <c r="A167" s="173"/>
      <c r="B167" s="19" t="s">
        <v>26</v>
      </c>
      <c r="C167" s="56">
        <v>45.734762000000003</v>
      </c>
      <c r="D167" s="56">
        <v>250.089111</v>
      </c>
      <c r="E167" s="56">
        <v>151.37692699999999</v>
      </c>
      <c r="F167" s="21">
        <f t="shared" si="38"/>
        <v>65.209530908234129</v>
      </c>
      <c r="G167" s="56">
        <v>7939</v>
      </c>
      <c r="H167" s="56">
        <v>534623.22</v>
      </c>
      <c r="I167" s="58">
        <v>82</v>
      </c>
      <c r="J167" s="58">
        <v>3.34</v>
      </c>
      <c r="K167" s="56">
        <v>78.209999999999994</v>
      </c>
      <c r="L167" s="56">
        <v>24.33</v>
      </c>
      <c r="M167" s="146">
        <f t="shared" si="39"/>
        <v>221.4549938347719</v>
      </c>
      <c r="N167" s="132">
        <f t="shared" si="40"/>
        <v>2.0788371880703274</v>
      </c>
    </row>
    <row r="168" spans="1:14">
      <c r="A168" s="173"/>
      <c r="B168" s="19" t="s">
        <v>27</v>
      </c>
      <c r="C168" s="56">
        <v>3.2418830000000001</v>
      </c>
      <c r="D168" s="56">
        <v>24.274739</v>
      </c>
      <c r="E168" s="56">
        <v>43.821058999999998</v>
      </c>
      <c r="F168" s="21">
        <f t="shared" si="38"/>
        <v>-44.604855396123583</v>
      </c>
      <c r="G168" s="56">
        <v>198</v>
      </c>
      <c r="H168" s="56">
        <v>11228.545733999999</v>
      </c>
      <c r="I168" s="58">
        <v>9</v>
      </c>
      <c r="J168" s="58">
        <v>0.06</v>
      </c>
      <c r="K168" s="56">
        <v>1.1200000000000001</v>
      </c>
      <c r="L168" s="58">
        <v>0.11</v>
      </c>
      <c r="M168" s="146">
        <f t="shared" si="39"/>
        <v>918.18181818181813</v>
      </c>
      <c r="N168" s="132">
        <f t="shared" si="40"/>
        <v>1.1227682047213627</v>
      </c>
    </row>
    <row r="169" spans="1:14">
      <c r="A169" s="173"/>
      <c r="B169" s="23" t="s">
        <v>28</v>
      </c>
      <c r="C169" s="56"/>
      <c r="D169" s="56"/>
      <c r="E169" s="56"/>
      <c r="F169" s="21"/>
      <c r="G169" s="56"/>
      <c r="H169" s="56"/>
      <c r="I169" s="56"/>
      <c r="J169" s="56"/>
      <c r="K169" s="56"/>
      <c r="L169" s="56"/>
      <c r="M169" s="146"/>
      <c r="N169" s="132"/>
    </row>
    <row r="170" spans="1:14">
      <c r="A170" s="173"/>
      <c r="B170" s="23" t="s">
        <v>29</v>
      </c>
      <c r="C170" s="56">
        <v>1.6395900000000001</v>
      </c>
      <c r="D170" s="56">
        <v>3.2779560000000001</v>
      </c>
      <c r="E170" s="56">
        <v>31.388807</v>
      </c>
      <c r="F170" s="21">
        <f>(D170-E170)/E170*100</f>
        <v>-89.556927091877043</v>
      </c>
      <c r="G170" s="56">
        <v>3</v>
      </c>
      <c r="H170" s="56">
        <v>2505.8544339999999</v>
      </c>
      <c r="I170" s="56"/>
      <c r="J170" s="56"/>
      <c r="K170" s="56"/>
      <c r="L170" s="56"/>
      <c r="M170" s="146"/>
      <c r="N170" s="132">
        <f>D170/D324*100</f>
        <v>8.6814593162234086</v>
      </c>
    </row>
    <row r="171" spans="1:14">
      <c r="A171" s="173"/>
      <c r="B171" s="23" t="s">
        <v>30</v>
      </c>
      <c r="C171" s="35"/>
      <c r="D171" s="35"/>
      <c r="E171" s="65"/>
      <c r="F171" s="21"/>
      <c r="G171" s="78"/>
      <c r="H171" s="78"/>
      <c r="I171" s="78"/>
      <c r="J171" s="147"/>
      <c r="K171" s="37"/>
      <c r="L171" s="147"/>
      <c r="M171" s="146"/>
      <c r="N171" s="132"/>
    </row>
    <row r="172" spans="1:14" ht="14.25" thickBot="1">
      <c r="A172" s="174"/>
      <c r="B172" s="24" t="s">
        <v>31</v>
      </c>
      <c r="C172" s="25">
        <f t="shared" ref="C172:L172" si="41">C160+C162+C163+C164+C165+C166+C167+C168</f>
        <v>570.02911400000005</v>
      </c>
      <c r="D172" s="25">
        <f t="shared" si="41"/>
        <v>4532.5793650000005</v>
      </c>
      <c r="E172" s="25">
        <f t="shared" si="41"/>
        <v>3871.7247389999998</v>
      </c>
      <c r="F172" s="26">
        <f t="shared" si="38"/>
        <v>17.068739916946889</v>
      </c>
      <c r="G172" s="25">
        <f t="shared" si="41"/>
        <v>35261</v>
      </c>
      <c r="H172" s="25">
        <f t="shared" si="41"/>
        <v>2643809.4986559995</v>
      </c>
      <c r="I172" s="25">
        <f t="shared" si="41"/>
        <v>2676</v>
      </c>
      <c r="J172" s="25">
        <f t="shared" si="41"/>
        <v>326.52</v>
      </c>
      <c r="K172" s="25">
        <f t="shared" si="41"/>
        <v>1545.6</v>
      </c>
      <c r="L172" s="25">
        <f t="shared" si="41"/>
        <v>1895.8199999999997</v>
      </c>
      <c r="M172" s="26">
        <f t="shared" si="39"/>
        <v>-18.473272779061293</v>
      </c>
      <c r="N172" s="133">
        <f>D172/D326*100</f>
        <v>4.8940801833622878</v>
      </c>
    </row>
    <row r="173" spans="1:14" ht="14.25" thickTop="1">
      <c r="A173" s="181" t="s">
        <v>41</v>
      </c>
      <c r="B173" s="19" t="s">
        <v>19</v>
      </c>
      <c r="C173" s="59">
        <v>219.59</v>
      </c>
      <c r="D173" s="59">
        <v>852.72</v>
      </c>
      <c r="E173" s="59">
        <v>632.15</v>
      </c>
      <c r="F173" s="21">
        <f t="shared" ref="F173:F185" si="42">(D173-E173)/E173*100</f>
        <v>34.892035118247264</v>
      </c>
      <c r="G173" s="58">
        <v>4547</v>
      </c>
      <c r="H173" s="58">
        <v>283232.99</v>
      </c>
      <c r="I173" s="58">
        <v>1157</v>
      </c>
      <c r="J173" s="58">
        <v>61.3</v>
      </c>
      <c r="K173" s="58">
        <v>273.37</v>
      </c>
      <c r="L173" s="58">
        <v>282.76</v>
      </c>
      <c r="M173" s="21">
        <f t="shared" si="39"/>
        <v>-3.3208374593294621</v>
      </c>
      <c r="N173" s="132">
        <f t="shared" ref="N173:N178" si="43">D173/D314*100</f>
        <v>1.5528132924123628</v>
      </c>
    </row>
    <row r="174" spans="1:14">
      <c r="A174" s="173"/>
      <c r="B174" s="19" t="s">
        <v>20</v>
      </c>
      <c r="C174" s="58">
        <v>27.95</v>
      </c>
      <c r="D174" s="58">
        <v>196.07</v>
      </c>
      <c r="E174" s="58">
        <v>215.14</v>
      </c>
      <c r="F174" s="21">
        <f t="shared" si="42"/>
        <v>-8.8639955377893447</v>
      </c>
      <c r="G174" s="58">
        <v>2534</v>
      </c>
      <c r="H174" s="58">
        <v>30914.799999999999</v>
      </c>
      <c r="I174" s="58">
        <v>502</v>
      </c>
      <c r="J174" s="58">
        <v>35.17</v>
      </c>
      <c r="K174" s="58">
        <v>108.47</v>
      </c>
      <c r="L174" s="58">
        <v>140.1</v>
      </c>
      <c r="M174" s="21">
        <f t="shared" si="39"/>
        <v>-22.576730906495357</v>
      </c>
      <c r="N174" s="132">
        <f t="shared" si="43"/>
        <v>1.7422500975824224</v>
      </c>
    </row>
    <row r="175" spans="1:14">
      <c r="A175" s="173"/>
      <c r="B175" s="19" t="s">
        <v>21</v>
      </c>
      <c r="C175" s="58">
        <v>1.69</v>
      </c>
      <c r="D175" s="58">
        <v>6.03</v>
      </c>
      <c r="E175" s="58">
        <v>12.95</v>
      </c>
      <c r="F175" s="21">
        <f t="shared" si="42"/>
        <v>-53.43629343629344</v>
      </c>
      <c r="G175" s="58">
        <v>5</v>
      </c>
      <c r="H175" s="58">
        <v>5965.5756000000001</v>
      </c>
      <c r="I175" s="58">
        <v>1</v>
      </c>
      <c r="J175" s="58">
        <v>0.47</v>
      </c>
      <c r="K175" s="58">
        <v>0.47</v>
      </c>
      <c r="L175" s="58">
        <v>1.36</v>
      </c>
      <c r="M175" s="21">
        <f t="shared" si="39"/>
        <v>-65.441176470588232</v>
      </c>
      <c r="N175" s="132">
        <f t="shared" si="43"/>
        <v>0.29182059862464121</v>
      </c>
    </row>
    <row r="176" spans="1:14">
      <c r="A176" s="173"/>
      <c r="B176" s="19" t="s">
        <v>22</v>
      </c>
      <c r="C176" s="58">
        <v>0.01</v>
      </c>
      <c r="D176" s="58">
        <v>0.6</v>
      </c>
      <c r="E176" s="58">
        <v>0.37</v>
      </c>
      <c r="F176" s="21">
        <f t="shared" si="42"/>
        <v>62.162162162162161</v>
      </c>
      <c r="G176" s="58">
        <v>6</v>
      </c>
      <c r="H176" s="58">
        <v>1944.01</v>
      </c>
      <c r="I176" s="58"/>
      <c r="J176" s="58"/>
      <c r="K176" s="58"/>
      <c r="L176" s="58">
        <v>0</v>
      </c>
      <c r="M176" s="21"/>
      <c r="N176" s="132">
        <f t="shared" si="43"/>
        <v>8.8068684097405564E-2</v>
      </c>
    </row>
    <row r="177" spans="1:15">
      <c r="A177" s="173"/>
      <c r="B177" s="19" t="s">
        <v>23</v>
      </c>
      <c r="C177" s="58">
        <v>0</v>
      </c>
      <c r="D177" s="58">
        <v>0.08</v>
      </c>
      <c r="E177" s="58">
        <v>0.92</v>
      </c>
      <c r="F177" s="21">
        <f t="shared" si="42"/>
        <v>-91.304347826086968</v>
      </c>
      <c r="G177" s="58">
        <v>1</v>
      </c>
      <c r="H177" s="58">
        <v>228.29259999999999</v>
      </c>
      <c r="I177" s="58"/>
      <c r="J177" s="58"/>
      <c r="K177" s="58"/>
      <c r="L177" s="58">
        <v>0</v>
      </c>
      <c r="M177" s="21"/>
      <c r="N177" s="132">
        <f t="shared" si="43"/>
        <v>4.6959321974542521E-2</v>
      </c>
    </row>
    <row r="178" spans="1:15">
      <c r="A178" s="173"/>
      <c r="B178" s="19" t="s">
        <v>24</v>
      </c>
      <c r="C178" s="58">
        <v>1.87</v>
      </c>
      <c r="D178" s="58">
        <v>26.54</v>
      </c>
      <c r="E178" s="58">
        <v>53.06</v>
      </c>
      <c r="F178" s="21">
        <f t="shared" si="42"/>
        <v>-49.981153411232569</v>
      </c>
      <c r="G178" s="58">
        <v>91</v>
      </c>
      <c r="H178" s="58">
        <v>81405.81</v>
      </c>
      <c r="I178" s="58">
        <v>4</v>
      </c>
      <c r="J178" s="58">
        <v>3</v>
      </c>
      <c r="K178" s="58">
        <v>10.41</v>
      </c>
      <c r="L178" s="58">
        <v>3.7</v>
      </c>
      <c r="M178" s="21">
        <f>(K178-L178)/L178*100</f>
        <v>181.35135135135135</v>
      </c>
      <c r="N178" s="132">
        <f t="shared" si="43"/>
        <v>0.62907711464467042</v>
      </c>
    </row>
    <row r="179" spans="1:15">
      <c r="A179" s="173"/>
      <c r="B179" s="19" t="s">
        <v>25</v>
      </c>
      <c r="C179" s="61"/>
      <c r="D179" s="61"/>
      <c r="E179" s="61"/>
      <c r="F179" s="21"/>
      <c r="G179" s="58"/>
      <c r="H179" s="58"/>
      <c r="I179" s="58"/>
      <c r="J179" s="61"/>
      <c r="K179" s="61"/>
      <c r="L179" s="61">
        <v>0</v>
      </c>
      <c r="M179" s="21"/>
      <c r="N179" s="132"/>
    </row>
    <row r="180" spans="1:15">
      <c r="A180" s="173"/>
      <c r="B180" s="19" t="s">
        <v>26</v>
      </c>
      <c r="C180" s="58">
        <v>5.69</v>
      </c>
      <c r="D180" s="58">
        <v>19.010000000000002</v>
      </c>
      <c r="E180" s="58">
        <v>53.29</v>
      </c>
      <c r="F180" s="21">
        <f t="shared" si="42"/>
        <v>-64.327265903546632</v>
      </c>
      <c r="G180" s="58">
        <v>347</v>
      </c>
      <c r="H180" s="58">
        <v>259034.98</v>
      </c>
      <c r="I180" s="58">
        <v>26</v>
      </c>
      <c r="J180" s="58">
        <v>2.29</v>
      </c>
      <c r="K180" s="58">
        <v>8.5</v>
      </c>
      <c r="L180" s="58">
        <v>10.67</v>
      </c>
      <c r="M180" s="21">
        <f>(K180-L180)/L180*100</f>
        <v>-20.337394564198689</v>
      </c>
      <c r="N180" s="132">
        <f>D180/D321*100</f>
        <v>0.1580184550506756</v>
      </c>
    </row>
    <row r="181" spans="1:15">
      <c r="A181" s="173"/>
      <c r="B181" s="19" t="s">
        <v>27</v>
      </c>
      <c r="C181" s="58"/>
      <c r="D181" s="58"/>
      <c r="E181" s="58"/>
      <c r="F181" s="21"/>
      <c r="G181" s="58"/>
      <c r="H181" s="58"/>
      <c r="I181" s="58"/>
      <c r="J181" s="58"/>
      <c r="K181" s="58"/>
      <c r="L181" s="58">
        <v>0</v>
      </c>
      <c r="M181" s="21"/>
      <c r="N181" s="132">
        <f>D181/D322*100</f>
        <v>0</v>
      </c>
    </row>
    <row r="182" spans="1:15">
      <c r="A182" s="173"/>
      <c r="B182" s="23" t="s">
        <v>28</v>
      </c>
      <c r="C182" s="56"/>
      <c r="D182" s="56"/>
      <c r="E182" s="56"/>
      <c r="F182" s="21"/>
      <c r="G182" s="56"/>
      <c r="H182" s="56"/>
      <c r="I182" s="56"/>
      <c r="J182" s="58"/>
      <c r="K182" s="58"/>
      <c r="L182" s="58">
        <v>0</v>
      </c>
      <c r="M182" s="21"/>
      <c r="N182" s="132"/>
    </row>
    <row r="183" spans="1:15">
      <c r="A183" s="173"/>
      <c r="B183" s="23" t="s">
        <v>29</v>
      </c>
      <c r="C183" s="56"/>
      <c r="D183" s="56"/>
      <c r="E183" s="56"/>
      <c r="F183" s="21"/>
      <c r="G183" s="58"/>
      <c r="H183" s="58"/>
      <c r="I183" s="58"/>
      <c r="J183" s="58"/>
      <c r="K183" s="58"/>
      <c r="L183" s="58">
        <v>0</v>
      </c>
      <c r="M183" s="21"/>
      <c r="N183" s="132">
        <f>D183/D324*100</f>
        <v>0</v>
      </c>
    </row>
    <row r="184" spans="1:15">
      <c r="A184" s="173"/>
      <c r="B184" s="23" t="s">
        <v>30</v>
      </c>
      <c r="C184" s="56"/>
      <c r="D184" s="56"/>
      <c r="E184" s="56"/>
      <c r="F184" s="21"/>
      <c r="G184" s="35"/>
      <c r="H184" s="35"/>
      <c r="I184" s="35"/>
      <c r="J184" s="33"/>
      <c r="K184" s="33"/>
      <c r="L184" s="33">
        <v>0</v>
      </c>
      <c r="M184" s="21"/>
      <c r="N184" s="132"/>
    </row>
    <row r="185" spans="1:15" ht="14.25" thickBot="1">
      <c r="A185" s="174"/>
      <c r="B185" s="24" t="s">
        <v>31</v>
      </c>
      <c r="C185" s="25">
        <f t="shared" ref="C185:L185" si="44">C173+C175+C176+C177+C178+C179+C180+C181</f>
        <v>228.85</v>
      </c>
      <c r="D185" s="25">
        <f t="shared" si="44"/>
        <v>904.98</v>
      </c>
      <c r="E185" s="25">
        <f t="shared" si="44"/>
        <v>752.74</v>
      </c>
      <c r="F185" s="26">
        <f t="shared" si="42"/>
        <v>20.224778808087787</v>
      </c>
      <c r="G185" s="25">
        <f t="shared" si="44"/>
        <v>4997</v>
      </c>
      <c r="H185" s="25">
        <f t="shared" si="44"/>
        <v>631811.65819999995</v>
      </c>
      <c r="I185" s="25">
        <f t="shared" si="44"/>
        <v>1188</v>
      </c>
      <c r="J185" s="25">
        <f t="shared" si="44"/>
        <v>67.06</v>
      </c>
      <c r="K185" s="25">
        <f t="shared" si="44"/>
        <v>292.75000000000006</v>
      </c>
      <c r="L185" s="25">
        <f t="shared" si="44"/>
        <v>298.49</v>
      </c>
      <c r="M185" s="26">
        <f>(K185-L185)/L185*100</f>
        <v>-1.9230124962310136</v>
      </c>
      <c r="N185" s="133">
        <f>D185/D326*100</f>
        <v>0.9771576684436506</v>
      </c>
    </row>
    <row r="186" spans="1:15" ht="14.25" thickTop="1">
      <c r="A186" s="144"/>
      <c r="N186" s="148"/>
      <c r="O186" s="149"/>
    </row>
    <row r="187" spans="1:15">
      <c r="A187" s="144"/>
      <c r="N187" s="148"/>
      <c r="O187" s="149"/>
    </row>
    <row r="188" spans="1:15">
      <c r="A188" s="144"/>
      <c r="N188" s="148"/>
      <c r="O188" s="149"/>
    </row>
    <row r="189" spans="1:15" s="115" customFormat="1" ht="18.75">
      <c r="A189" s="189" t="str">
        <f>A1</f>
        <v>2020年1-7月丹东市财产保险业务统计表</v>
      </c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16"/>
    </row>
    <row r="190" spans="1:15" s="115" customFormat="1">
      <c r="A190" s="145"/>
      <c r="B190" s="117" t="s">
        <v>0</v>
      </c>
      <c r="C190" s="116"/>
      <c r="D190" s="116"/>
      <c r="F190" s="118"/>
      <c r="G190" s="38" t="str">
        <f>G2</f>
        <v>（2020年1-7月）</v>
      </c>
      <c r="H190" s="116"/>
      <c r="I190" s="116"/>
      <c r="J190" s="116"/>
      <c r="K190" s="116"/>
      <c r="L190" s="117" t="s">
        <v>1</v>
      </c>
      <c r="M190" s="131"/>
      <c r="N190" s="118"/>
      <c r="O190" s="116"/>
    </row>
    <row r="191" spans="1:15">
      <c r="A191" s="182" t="s">
        <v>42</v>
      </c>
      <c r="B191" s="119" t="s">
        <v>3</v>
      </c>
      <c r="C191" s="184" t="s">
        <v>4</v>
      </c>
      <c r="D191" s="184"/>
      <c r="E191" s="184"/>
      <c r="F191" s="185"/>
      <c r="G191" s="184" t="s">
        <v>5</v>
      </c>
      <c r="H191" s="184"/>
      <c r="I191" s="184" t="s">
        <v>6</v>
      </c>
      <c r="J191" s="184"/>
      <c r="K191" s="184"/>
      <c r="L191" s="184"/>
      <c r="M191" s="184"/>
      <c r="N191" s="187" t="s">
        <v>7</v>
      </c>
    </row>
    <row r="192" spans="1:15">
      <c r="A192" s="176"/>
      <c r="B192" s="116" t="s">
        <v>8</v>
      </c>
      <c r="C192" s="178" t="s">
        <v>9</v>
      </c>
      <c r="D192" s="178" t="s">
        <v>10</v>
      </c>
      <c r="E192" s="178" t="s">
        <v>11</v>
      </c>
      <c r="F192" s="120" t="s">
        <v>12</v>
      </c>
      <c r="G192" s="178" t="s">
        <v>13</v>
      </c>
      <c r="H192" s="178" t="s">
        <v>14</v>
      </c>
      <c r="I192" s="19" t="s">
        <v>13</v>
      </c>
      <c r="J192" s="178" t="s">
        <v>15</v>
      </c>
      <c r="K192" s="178"/>
      <c r="L192" s="178"/>
      <c r="M192" s="16" t="s">
        <v>12</v>
      </c>
      <c r="N192" s="188"/>
    </row>
    <row r="193" spans="1:14">
      <c r="A193" s="176"/>
      <c r="B193" s="121" t="s">
        <v>16</v>
      </c>
      <c r="C193" s="178"/>
      <c r="D193" s="178"/>
      <c r="E193" s="178"/>
      <c r="F193" s="120" t="s">
        <v>17</v>
      </c>
      <c r="G193" s="178"/>
      <c r="H193" s="178"/>
      <c r="I193" s="37" t="s">
        <v>18</v>
      </c>
      <c r="J193" s="19" t="s">
        <v>9</v>
      </c>
      <c r="K193" s="19" t="s">
        <v>10</v>
      </c>
      <c r="L193" s="19" t="s">
        <v>11</v>
      </c>
      <c r="M193" s="16" t="s">
        <v>17</v>
      </c>
      <c r="N193" s="40" t="s">
        <v>17</v>
      </c>
    </row>
    <row r="194" spans="1:14">
      <c r="A194" s="176"/>
      <c r="B194" s="19" t="s">
        <v>19</v>
      </c>
      <c r="C194" s="62">
        <v>255.57216600000001</v>
      </c>
      <c r="D194" s="63">
        <v>1691.095523</v>
      </c>
      <c r="E194" s="63">
        <v>1632.150564</v>
      </c>
      <c r="F194" s="122">
        <f t="shared" ref="F194:F206" si="45">(D194-E194)/E194*100</f>
        <v>3.6114902816036967</v>
      </c>
      <c r="G194" s="63">
        <v>11227</v>
      </c>
      <c r="H194" s="62">
        <v>38043.120385000002</v>
      </c>
      <c r="I194" s="62">
        <v>1396</v>
      </c>
      <c r="J194" s="62">
        <v>155.787316</v>
      </c>
      <c r="K194" s="62">
        <v>1070.9895779999999</v>
      </c>
      <c r="L194" s="62">
        <v>855.00543800000003</v>
      </c>
      <c r="M194" s="21">
        <f t="shared" ref="M194:M206" si="46">(K194-L194)/L194*100</f>
        <v>25.261142257202803</v>
      </c>
      <c r="N194" s="132">
        <f t="shared" ref="N194:N199" si="47">D194/D314*100</f>
        <v>3.079505121087152</v>
      </c>
    </row>
    <row r="195" spans="1:14">
      <c r="A195" s="176"/>
      <c r="B195" s="19" t="s">
        <v>20</v>
      </c>
      <c r="C195" s="62">
        <v>62.081063</v>
      </c>
      <c r="D195" s="63">
        <v>433.07678800000002</v>
      </c>
      <c r="E195" s="63">
        <v>492.968771</v>
      </c>
      <c r="F195" s="122">
        <f t="shared" si="45"/>
        <v>-12.149244845369726</v>
      </c>
      <c r="G195" s="63">
        <v>5377</v>
      </c>
      <c r="H195" s="62">
        <v>0</v>
      </c>
      <c r="I195" s="62">
        <v>596</v>
      </c>
      <c r="J195" s="62">
        <v>65.444759000000005</v>
      </c>
      <c r="K195" s="62">
        <v>377.30445900000001</v>
      </c>
      <c r="L195" s="62">
        <v>318.745677</v>
      </c>
      <c r="M195" s="21">
        <f t="shared" si="46"/>
        <v>18.371631750789206</v>
      </c>
      <c r="N195" s="132">
        <f t="shared" si="47"/>
        <v>3.848258663506309</v>
      </c>
    </row>
    <row r="196" spans="1:14">
      <c r="A196" s="176"/>
      <c r="B196" s="19" t="s">
        <v>21</v>
      </c>
      <c r="C196" s="62">
        <v>18.203849000000002</v>
      </c>
      <c r="D196" s="63">
        <v>58.790914999999998</v>
      </c>
      <c r="E196" s="63">
        <v>43.886800000000001</v>
      </c>
      <c r="F196" s="122">
        <f t="shared" si="45"/>
        <v>33.960359379129933</v>
      </c>
      <c r="G196" s="63">
        <v>482</v>
      </c>
      <c r="H196" s="62">
        <v>50827.448794999997</v>
      </c>
      <c r="I196" s="62">
        <v>5</v>
      </c>
      <c r="J196" s="62">
        <v>0</v>
      </c>
      <c r="K196" s="62">
        <v>303.89369199999999</v>
      </c>
      <c r="L196" s="62">
        <v>0.3</v>
      </c>
      <c r="M196" s="21">
        <f t="shared" si="46"/>
        <v>101197.89733333333</v>
      </c>
      <c r="N196" s="132">
        <f t="shared" si="47"/>
        <v>2.8451741308441783</v>
      </c>
    </row>
    <row r="197" spans="1:14">
      <c r="A197" s="176"/>
      <c r="B197" s="19" t="s">
        <v>22</v>
      </c>
      <c r="C197" s="62">
        <v>0.47132200000000002</v>
      </c>
      <c r="D197" s="63">
        <v>7.0106869999999999</v>
      </c>
      <c r="E197" s="63">
        <v>3.3998179999999998</v>
      </c>
      <c r="F197" s="122">
        <f t="shared" si="45"/>
        <v>106.20771464825471</v>
      </c>
      <c r="G197" s="63">
        <v>326</v>
      </c>
      <c r="H197" s="62">
        <v>71957.3</v>
      </c>
      <c r="I197" s="62">
        <v>12</v>
      </c>
      <c r="J197" s="62">
        <v>0.2</v>
      </c>
      <c r="K197" s="62">
        <v>2.3747600000000002</v>
      </c>
      <c r="L197" s="62">
        <v>0.17</v>
      </c>
      <c r="M197" s="21">
        <f t="shared" si="46"/>
        <v>1296.9176470588236</v>
      </c>
      <c r="N197" s="132">
        <f t="shared" si="47"/>
        <v>1.0290366311813131</v>
      </c>
    </row>
    <row r="198" spans="1:14">
      <c r="A198" s="176"/>
      <c r="B198" s="19" t="s">
        <v>23</v>
      </c>
      <c r="C198" s="62">
        <v>0</v>
      </c>
      <c r="D198" s="63">
        <v>2.1870000000000001E-2</v>
      </c>
      <c r="E198" s="63">
        <v>5.3816000000000003E-2</v>
      </c>
      <c r="F198" s="122">
        <f t="shared" si="45"/>
        <v>-59.36152817006095</v>
      </c>
      <c r="G198" s="63">
        <v>1</v>
      </c>
      <c r="H198" s="62">
        <v>8.7481550000000006</v>
      </c>
      <c r="I198" s="62">
        <v>0</v>
      </c>
      <c r="J198" s="62">
        <v>0</v>
      </c>
      <c r="K198" s="62">
        <v>0</v>
      </c>
      <c r="L198" s="62">
        <v>0</v>
      </c>
      <c r="M198" s="21"/>
      <c r="N198" s="132">
        <f t="shared" si="47"/>
        <v>1.2837504644790563E-2</v>
      </c>
    </row>
    <row r="199" spans="1:14">
      <c r="A199" s="176"/>
      <c r="B199" s="19" t="s">
        <v>24</v>
      </c>
      <c r="C199" s="62">
        <v>7.8526090000000002</v>
      </c>
      <c r="D199" s="63">
        <v>146.07896600000001</v>
      </c>
      <c r="E199" s="63">
        <v>100.094353</v>
      </c>
      <c r="F199" s="122">
        <f t="shared" si="45"/>
        <v>45.941266037255879</v>
      </c>
      <c r="G199" s="63">
        <v>181</v>
      </c>
      <c r="H199" s="62">
        <v>16110.0121</v>
      </c>
      <c r="I199" s="62">
        <v>10</v>
      </c>
      <c r="J199" s="62">
        <v>6.2282000000000002</v>
      </c>
      <c r="K199" s="62">
        <v>16.228200000000001</v>
      </c>
      <c r="L199" s="62">
        <v>20.364840000000001</v>
      </c>
      <c r="M199" s="21">
        <f t="shared" si="46"/>
        <v>-20.312656519766421</v>
      </c>
      <c r="N199" s="132">
        <f t="shared" si="47"/>
        <v>3.4625069495688368</v>
      </c>
    </row>
    <row r="200" spans="1:14">
      <c r="A200" s="176"/>
      <c r="B200" s="19" t="s">
        <v>25</v>
      </c>
      <c r="C200" s="62">
        <v>0</v>
      </c>
      <c r="D200" s="63">
        <v>0</v>
      </c>
      <c r="E200" s="63"/>
      <c r="F200" s="122"/>
      <c r="G200" s="63">
        <v>0</v>
      </c>
      <c r="H200" s="62">
        <v>0</v>
      </c>
      <c r="I200" s="62">
        <v>0</v>
      </c>
      <c r="J200" s="62">
        <v>0</v>
      </c>
      <c r="K200" s="62">
        <v>0</v>
      </c>
      <c r="L200" s="64">
        <v>0</v>
      </c>
      <c r="M200" s="21"/>
      <c r="N200" s="132"/>
    </row>
    <row r="201" spans="1:14">
      <c r="A201" s="176"/>
      <c r="B201" s="19" t="s">
        <v>26</v>
      </c>
      <c r="C201" s="62">
        <v>43.451566999999997</v>
      </c>
      <c r="D201" s="63">
        <v>275.61431499999998</v>
      </c>
      <c r="E201" s="63">
        <v>94.422448000000003</v>
      </c>
      <c r="F201" s="122">
        <f t="shared" si="45"/>
        <v>191.8949051183252</v>
      </c>
      <c r="G201" s="63">
        <v>4038</v>
      </c>
      <c r="H201" s="62">
        <v>3768554.2100169999</v>
      </c>
      <c r="I201" s="62">
        <v>160</v>
      </c>
      <c r="J201" s="62">
        <v>2.2129889999999901</v>
      </c>
      <c r="K201" s="62">
        <v>81.251318999999995</v>
      </c>
      <c r="L201" s="62">
        <v>34.473945000000001</v>
      </c>
      <c r="M201" s="21">
        <f t="shared" si="46"/>
        <v>135.68906604683622</v>
      </c>
      <c r="N201" s="132">
        <f>D201/D321*100</f>
        <v>2.2910125326749209</v>
      </c>
    </row>
    <row r="202" spans="1:14">
      <c r="A202" s="176"/>
      <c r="B202" s="19" t="s">
        <v>27</v>
      </c>
      <c r="C202" s="62">
        <v>217</v>
      </c>
      <c r="D202" s="63">
        <v>1395</v>
      </c>
      <c r="E202" s="63">
        <v>1354.85196</v>
      </c>
      <c r="F202" s="122">
        <f t="shared" si="45"/>
        <v>2.9632787334197044</v>
      </c>
      <c r="G202" s="63">
        <v>0</v>
      </c>
      <c r="H202" s="62">
        <v>21511</v>
      </c>
      <c r="I202" s="62">
        <v>0</v>
      </c>
      <c r="J202" s="62">
        <v>0</v>
      </c>
      <c r="K202" s="62">
        <v>0</v>
      </c>
      <c r="L202" s="62">
        <v>0</v>
      </c>
      <c r="M202" s="21" t="e">
        <f t="shared" si="46"/>
        <v>#DIV/0!</v>
      </c>
      <c r="N202" s="132">
        <f>D202/D322*100</f>
        <v>64.522285722054562</v>
      </c>
    </row>
    <row r="203" spans="1:14">
      <c r="A203" s="176"/>
      <c r="B203" s="23" t="s">
        <v>28</v>
      </c>
      <c r="C203" s="62">
        <v>0</v>
      </c>
      <c r="D203" s="63">
        <v>35.069417999999999</v>
      </c>
      <c r="E203" s="63">
        <v>0.77998599999999996</v>
      </c>
      <c r="F203" s="122"/>
      <c r="G203" s="63">
        <v>7</v>
      </c>
      <c r="H203" s="62">
        <v>14891.1654</v>
      </c>
      <c r="I203" s="62">
        <v>1</v>
      </c>
      <c r="J203" s="62">
        <v>0.3</v>
      </c>
      <c r="K203" s="62">
        <v>0.3</v>
      </c>
      <c r="L203" s="65">
        <v>0</v>
      </c>
      <c r="M203" s="21"/>
      <c r="N203" s="132"/>
    </row>
    <row r="204" spans="1:14">
      <c r="A204" s="176"/>
      <c r="B204" s="23" t="s">
        <v>29</v>
      </c>
      <c r="C204" s="62">
        <v>0</v>
      </c>
      <c r="D204" s="63">
        <v>0</v>
      </c>
      <c r="E204" s="63"/>
      <c r="F204" s="122" t="e">
        <f>(D204-E204)/E204*100</f>
        <v>#DIV/0!</v>
      </c>
      <c r="G204" s="63">
        <v>0</v>
      </c>
      <c r="H204" s="62">
        <v>0</v>
      </c>
      <c r="I204" s="62">
        <v>0</v>
      </c>
      <c r="J204" s="62">
        <v>0</v>
      </c>
      <c r="K204" s="62">
        <v>0</v>
      </c>
      <c r="L204" s="65">
        <v>0</v>
      </c>
      <c r="M204" s="21"/>
      <c r="N204" s="132">
        <f>D204/D324*100</f>
        <v>0</v>
      </c>
    </row>
    <row r="205" spans="1:14">
      <c r="A205" s="176"/>
      <c r="B205" s="23" t="s">
        <v>30</v>
      </c>
      <c r="C205" s="62">
        <v>217.12492700000001</v>
      </c>
      <c r="D205" s="63">
        <v>1360.0296800000001</v>
      </c>
      <c r="E205" s="63">
        <v>1353.333294</v>
      </c>
      <c r="F205" s="122">
        <f t="shared" si="45"/>
        <v>0.49480686167173205</v>
      </c>
      <c r="G205" s="63">
        <v>524</v>
      </c>
      <c r="H205" s="62">
        <v>6620.2863699999998</v>
      </c>
      <c r="I205" s="62">
        <v>178</v>
      </c>
      <c r="J205" s="62">
        <v>66.809983000000003</v>
      </c>
      <c r="K205" s="62">
        <v>552.90965400000005</v>
      </c>
      <c r="L205" s="62">
        <v>564.23410899999999</v>
      </c>
      <c r="M205" s="21">
        <f t="shared" si="46"/>
        <v>-2.0070489924954082</v>
      </c>
      <c r="N205" s="132">
        <f>D205/D325*100</f>
        <v>82.598512914250747</v>
      </c>
    </row>
    <row r="206" spans="1:14" ht="14.25" thickBot="1">
      <c r="A206" s="177"/>
      <c r="B206" s="24" t="s">
        <v>31</v>
      </c>
      <c r="C206" s="25">
        <f>C194+C196+C197+C198+C199+C200+C201+C202</f>
        <v>542.551513</v>
      </c>
      <c r="D206" s="25">
        <f t="shared" ref="D206:L206" si="48">D194+D196+D197+D198+D199+D200+D201+D202</f>
        <v>3573.6122759999998</v>
      </c>
      <c r="E206" s="25">
        <f t="shared" si="48"/>
        <v>3228.8597589999999</v>
      </c>
      <c r="F206" s="108">
        <f t="shared" si="45"/>
        <v>10.677221766570998</v>
      </c>
      <c r="G206" s="25">
        <f t="shared" si="48"/>
        <v>16255</v>
      </c>
      <c r="H206" s="25">
        <f t="shared" si="48"/>
        <v>3967011.8394519999</v>
      </c>
      <c r="I206" s="25">
        <f t="shared" si="48"/>
        <v>1583</v>
      </c>
      <c r="J206" s="25">
        <f t="shared" si="48"/>
        <v>164.42850499999997</v>
      </c>
      <c r="K206" s="25">
        <f t="shared" si="48"/>
        <v>1474.7375489999997</v>
      </c>
      <c r="L206" s="25">
        <f t="shared" si="48"/>
        <v>910.31422299999986</v>
      </c>
      <c r="M206" s="26">
        <f t="shared" si="46"/>
        <v>62.003131637326945</v>
      </c>
      <c r="N206" s="133">
        <f>D206/D326*100</f>
        <v>3.858629626663316</v>
      </c>
    </row>
    <row r="207" spans="1:14" ht="14.25" thickTop="1">
      <c r="A207" s="181" t="s">
        <v>43</v>
      </c>
      <c r="B207" s="19" t="s">
        <v>19</v>
      </c>
      <c r="C207" s="20">
        <v>41.99</v>
      </c>
      <c r="D207" s="20">
        <v>308.63</v>
      </c>
      <c r="E207" s="34">
        <v>456.82</v>
      </c>
      <c r="F207" s="150">
        <f t="shared" ref="F207:F223" si="49">(D207-E207)/E207*100</f>
        <v>-32.439472877719886</v>
      </c>
      <c r="G207" s="34">
        <v>1572</v>
      </c>
      <c r="H207" s="34">
        <v>97644.72</v>
      </c>
      <c r="I207" s="34">
        <v>336</v>
      </c>
      <c r="J207" s="34">
        <v>34.1</v>
      </c>
      <c r="K207" s="34">
        <v>352.49</v>
      </c>
      <c r="L207" s="34">
        <v>375.8</v>
      </c>
      <c r="M207" s="21">
        <f t="shared" ref="M207:M221" si="50">(K207-L207)/L207*100</f>
        <v>-6.2027674294837691</v>
      </c>
      <c r="N207" s="132">
        <f t="shared" ref="N207:N215" si="51">D207/D314*100</f>
        <v>0.56201891176145446</v>
      </c>
    </row>
    <row r="208" spans="1:14">
      <c r="A208" s="173"/>
      <c r="B208" s="19" t="s">
        <v>20</v>
      </c>
      <c r="C208" s="34">
        <v>6.13</v>
      </c>
      <c r="D208" s="34">
        <v>68.48</v>
      </c>
      <c r="E208" s="20">
        <v>121.32</v>
      </c>
      <c r="F208" s="150">
        <f t="shared" si="49"/>
        <v>-43.554236729310908</v>
      </c>
      <c r="G208" s="34">
        <v>646</v>
      </c>
      <c r="H208" s="34">
        <v>7881.2</v>
      </c>
      <c r="I208" s="34">
        <v>157</v>
      </c>
      <c r="J208" s="34">
        <v>10.5</v>
      </c>
      <c r="K208" s="34">
        <v>87.46</v>
      </c>
      <c r="L208" s="34">
        <v>103.18</v>
      </c>
      <c r="M208" s="21">
        <f t="shared" si="50"/>
        <v>-15.23551075789883</v>
      </c>
      <c r="N208" s="132">
        <f t="shared" si="51"/>
        <v>0.60850352773215832</v>
      </c>
    </row>
    <row r="209" spans="1:14">
      <c r="A209" s="173"/>
      <c r="B209" s="19" t="s">
        <v>21</v>
      </c>
      <c r="C209" s="34">
        <v>0</v>
      </c>
      <c r="D209" s="34">
        <v>4.71</v>
      </c>
      <c r="E209" s="34">
        <v>7.47</v>
      </c>
      <c r="F209" s="150">
        <f t="shared" si="49"/>
        <v>-36.947791164658632</v>
      </c>
      <c r="G209" s="34">
        <v>3</v>
      </c>
      <c r="H209" s="34">
        <v>4585.9799999999996</v>
      </c>
      <c r="I209" s="34">
        <v>1</v>
      </c>
      <c r="J209" s="34">
        <v>0</v>
      </c>
      <c r="K209" s="34">
        <v>0.35</v>
      </c>
      <c r="L209" s="34">
        <v>4.17</v>
      </c>
      <c r="M209" s="21"/>
      <c r="N209" s="132">
        <f t="shared" si="51"/>
        <v>0.22793947255755556</v>
      </c>
    </row>
    <row r="210" spans="1:14">
      <c r="A210" s="173"/>
      <c r="B210" s="19" t="s">
        <v>22</v>
      </c>
      <c r="C210" s="34">
        <v>0.05</v>
      </c>
      <c r="D210" s="34">
        <v>1.38</v>
      </c>
      <c r="E210" s="34">
        <v>0.41</v>
      </c>
      <c r="F210" s="150">
        <f t="shared" si="49"/>
        <v>236.58536585365852</v>
      </c>
      <c r="G210" s="34">
        <v>139</v>
      </c>
      <c r="H210" s="34">
        <v>1408.6</v>
      </c>
      <c r="I210" s="34">
        <v>4</v>
      </c>
      <c r="J210" s="34">
        <v>0.79</v>
      </c>
      <c r="K210" s="34">
        <v>1.31</v>
      </c>
      <c r="L210" s="34">
        <v>0.19</v>
      </c>
      <c r="M210" s="21">
        <f t="shared" si="50"/>
        <v>589.47368421052636</v>
      </c>
      <c r="N210" s="132">
        <f t="shared" si="51"/>
        <v>0.20255797342403278</v>
      </c>
    </row>
    <row r="211" spans="1:14">
      <c r="A211" s="173"/>
      <c r="B211" s="19" t="s">
        <v>23</v>
      </c>
      <c r="C211" s="34">
        <v>0</v>
      </c>
      <c r="D211" s="34">
        <v>0</v>
      </c>
      <c r="E211" s="34">
        <v>4.71</v>
      </c>
      <c r="F211" s="150">
        <f t="shared" si="49"/>
        <v>-100</v>
      </c>
      <c r="G211" s="34">
        <v>0</v>
      </c>
      <c r="H211" s="34">
        <v>0</v>
      </c>
      <c r="I211" s="34">
        <v>0</v>
      </c>
      <c r="J211" s="34">
        <v>0</v>
      </c>
      <c r="K211" s="34">
        <v>0.92</v>
      </c>
      <c r="L211" s="34">
        <v>0.97</v>
      </c>
      <c r="M211" s="21"/>
      <c r="N211" s="132">
        <f t="shared" si="51"/>
        <v>0</v>
      </c>
    </row>
    <row r="212" spans="1:14">
      <c r="A212" s="173"/>
      <c r="B212" s="19" t="s">
        <v>24</v>
      </c>
      <c r="C212" s="34">
        <v>0</v>
      </c>
      <c r="D212" s="34">
        <v>8.35</v>
      </c>
      <c r="E212" s="34">
        <v>21.48</v>
      </c>
      <c r="F212" s="150">
        <f t="shared" si="49"/>
        <v>-61.126629422718814</v>
      </c>
      <c r="G212" s="34">
        <v>11</v>
      </c>
      <c r="H212" s="34">
        <v>7415.55</v>
      </c>
      <c r="I212" s="34">
        <v>16</v>
      </c>
      <c r="J212" s="34">
        <v>0.12</v>
      </c>
      <c r="K212" s="34">
        <v>7.16</v>
      </c>
      <c r="L212" s="34">
        <v>10.85</v>
      </c>
      <c r="M212" s="21">
        <f>(K212-L212)/L212*100</f>
        <v>-34.009216589861744</v>
      </c>
      <c r="N212" s="132">
        <f t="shared" si="51"/>
        <v>0.19791989100538801</v>
      </c>
    </row>
    <row r="213" spans="1:14">
      <c r="A213" s="173"/>
      <c r="B213" s="19" t="s">
        <v>25</v>
      </c>
      <c r="C213" s="34">
        <v>6.96</v>
      </c>
      <c r="D213" s="34">
        <v>1990.66</v>
      </c>
      <c r="E213" s="34">
        <v>941.51</v>
      </c>
      <c r="F213" s="150">
        <f t="shared" si="49"/>
        <v>111.43269853745581</v>
      </c>
      <c r="G213" s="34">
        <v>408</v>
      </c>
      <c r="H213" s="34">
        <v>37352.949999999997</v>
      </c>
      <c r="I213" s="34">
        <v>413</v>
      </c>
      <c r="J213" s="34">
        <v>5.08</v>
      </c>
      <c r="K213" s="34">
        <v>73.28</v>
      </c>
      <c r="L213" s="34">
        <v>19.86</v>
      </c>
      <c r="M213" s="21">
        <f t="shared" si="50"/>
        <v>268.98288016112792</v>
      </c>
      <c r="N213" s="132">
        <f t="shared" si="51"/>
        <v>12.160535067941323</v>
      </c>
    </row>
    <row r="214" spans="1:14">
      <c r="A214" s="173"/>
      <c r="B214" s="19" t="s">
        <v>26</v>
      </c>
      <c r="C214" s="34">
        <v>0.13</v>
      </c>
      <c r="D214" s="34">
        <v>11.66</v>
      </c>
      <c r="E214" s="34">
        <v>10.79</v>
      </c>
      <c r="F214" s="150">
        <f t="shared" si="49"/>
        <v>8.0630213160333746</v>
      </c>
      <c r="G214" s="34">
        <v>131</v>
      </c>
      <c r="H214" s="34">
        <v>11501.74</v>
      </c>
      <c r="I214" s="34">
        <v>8</v>
      </c>
      <c r="J214" s="34">
        <v>0.17</v>
      </c>
      <c r="K214" s="34">
        <v>2.33</v>
      </c>
      <c r="L214" s="34">
        <v>15.81</v>
      </c>
      <c r="M214" s="21">
        <f t="shared" si="50"/>
        <v>-85.262492093611641</v>
      </c>
      <c r="N214" s="132">
        <f t="shared" si="51"/>
        <v>9.6922419036868893E-2</v>
      </c>
    </row>
    <row r="215" spans="1:14">
      <c r="A215" s="173"/>
      <c r="B215" s="19" t="s">
        <v>27</v>
      </c>
      <c r="C215" s="22">
        <v>0.22</v>
      </c>
      <c r="D215" s="22">
        <v>1.46</v>
      </c>
      <c r="E215" s="22">
        <v>2.72</v>
      </c>
      <c r="F215" s="150">
        <f t="shared" si="49"/>
        <v>-46.32352941176471</v>
      </c>
      <c r="G215" s="34">
        <v>20</v>
      </c>
      <c r="H215" s="34">
        <v>217.34</v>
      </c>
      <c r="I215" s="34">
        <v>0</v>
      </c>
      <c r="J215" s="34">
        <v>0</v>
      </c>
      <c r="K215" s="34">
        <v>0</v>
      </c>
      <c r="L215" s="34">
        <v>1.04</v>
      </c>
      <c r="M215" s="21">
        <f t="shared" si="50"/>
        <v>-100</v>
      </c>
      <c r="N215" s="132">
        <f t="shared" si="51"/>
        <v>6.7528700468960326E-2</v>
      </c>
    </row>
    <row r="216" spans="1:14">
      <c r="A216" s="173"/>
      <c r="B216" s="23" t="s">
        <v>28</v>
      </c>
      <c r="C216" s="22"/>
      <c r="D216" s="22"/>
      <c r="E216" s="22"/>
      <c r="F216" s="150"/>
      <c r="G216" s="34"/>
      <c r="H216" s="34"/>
      <c r="I216" s="34"/>
      <c r="J216" s="34"/>
      <c r="K216" s="34"/>
      <c r="L216" s="34"/>
      <c r="M216" s="21"/>
      <c r="N216" s="132"/>
    </row>
    <row r="217" spans="1:14">
      <c r="A217" s="173"/>
      <c r="B217" s="23" t="s">
        <v>29</v>
      </c>
      <c r="C217" s="22">
        <v>0.09</v>
      </c>
      <c r="D217" s="22">
        <v>1.23</v>
      </c>
      <c r="E217" s="22">
        <v>2.1</v>
      </c>
      <c r="F217" s="150">
        <f>(D217-E217)/E217*100</f>
        <v>-41.428571428571431</v>
      </c>
      <c r="G217" s="34">
        <v>13</v>
      </c>
      <c r="H217" s="34">
        <v>80.84</v>
      </c>
      <c r="I217" s="34">
        <v>0</v>
      </c>
      <c r="J217" s="34">
        <v>0</v>
      </c>
      <c r="K217" s="34">
        <v>0</v>
      </c>
      <c r="L217" s="34">
        <v>0</v>
      </c>
      <c r="M217" s="21"/>
      <c r="N217" s="132">
        <f>D217/D324*100</f>
        <v>3.2575772703949633</v>
      </c>
    </row>
    <row r="218" spans="1:14">
      <c r="A218" s="173"/>
      <c r="B218" s="23" t="s">
        <v>30</v>
      </c>
      <c r="C218" s="35"/>
      <c r="D218" s="35"/>
      <c r="E218" s="65"/>
      <c r="F218" s="122"/>
      <c r="G218" s="35"/>
      <c r="H218" s="35"/>
      <c r="I218" s="35"/>
      <c r="J218" s="35"/>
      <c r="K218" s="35"/>
      <c r="L218" s="35"/>
      <c r="M218" s="21"/>
      <c r="N218" s="132"/>
    </row>
    <row r="219" spans="1:14" ht="14.25" thickBot="1">
      <c r="A219" s="174"/>
      <c r="B219" s="24" t="s">
        <v>31</v>
      </c>
      <c r="C219" s="25">
        <f t="shared" ref="C219:L219" si="52">C207+C209+C210+C211+C212+C213+C214+C215</f>
        <v>49.35</v>
      </c>
      <c r="D219" s="25">
        <f t="shared" si="52"/>
        <v>2326.85</v>
      </c>
      <c r="E219" s="25">
        <f t="shared" si="52"/>
        <v>1445.91</v>
      </c>
      <c r="F219" s="108">
        <f t="shared" si="49"/>
        <v>60.926337047257419</v>
      </c>
      <c r="G219" s="25">
        <f t="shared" si="52"/>
        <v>2284</v>
      </c>
      <c r="H219" s="25">
        <f t="shared" si="52"/>
        <v>160126.87999999998</v>
      </c>
      <c r="I219" s="25">
        <f t="shared" si="52"/>
        <v>778</v>
      </c>
      <c r="J219" s="25">
        <f t="shared" si="52"/>
        <v>40.26</v>
      </c>
      <c r="K219" s="25">
        <f t="shared" si="52"/>
        <v>437.84000000000009</v>
      </c>
      <c r="L219" s="25">
        <f t="shared" si="52"/>
        <v>428.69000000000011</v>
      </c>
      <c r="M219" s="26">
        <f t="shared" si="50"/>
        <v>2.1344094800438489</v>
      </c>
      <c r="N219" s="133">
        <f>D219/D326*100</f>
        <v>2.5124304634556656</v>
      </c>
    </row>
    <row r="220" spans="1:14" ht="14.25" thickTop="1">
      <c r="A220" s="181" t="s">
        <v>44</v>
      </c>
      <c r="B220" s="19" t="s">
        <v>19</v>
      </c>
      <c r="C220" s="36">
        <v>3.54</v>
      </c>
      <c r="D220" s="36">
        <v>27.17</v>
      </c>
      <c r="E220" s="63">
        <v>45.63</v>
      </c>
      <c r="F220" s="122">
        <f t="shared" si="49"/>
        <v>-40.455840455840452</v>
      </c>
      <c r="G220" s="33">
        <v>163</v>
      </c>
      <c r="H220" s="33">
        <v>8333</v>
      </c>
      <c r="I220" s="33">
        <v>32</v>
      </c>
      <c r="J220" s="33">
        <v>2.14</v>
      </c>
      <c r="K220" s="33">
        <v>11.93</v>
      </c>
      <c r="L220" s="33">
        <v>69.540000000000006</v>
      </c>
      <c r="M220" s="21">
        <f t="shared" si="50"/>
        <v>-82.844406097210239</v>
      </c>
      <c r="N220" s="132">
        <f>D220/D314*100</f>
        <v>4.9476894120982148E-2</v>
      </c>
    </row>
    <row r="221" spans="1:14">
      <c r="A221" s="173"/>
      <c r="B221" s="19" t="s">
        <v>20</v>
      </c>
      <c r="C221" s="33">
        <v>1.02</v>
      </c>
      <c r="D221" s="33">
        <v>7.99</v>
      </c>
      <c r="E221" s="62">
        <v>14.78</v>
      </c>
      <c r="F221" s="122">
        <f t="shared" si="49"/>
        <v>-45.940460081190793</v>
      </c>
      <c r="G221" s="33">
        <v>84</v>
      </c>
      <c r="H221" s="33">
        <v>1122.5999999999999</v>
      </c>
      <c r="I221" s="33">
        <v>20</v>
      </c>
      <c r="J221" s="33">
        <v>1.2</v>
      </c>
      <c r="K221" s="33">
        <v>6.06</v>
      </c>
      <c r="L221" s="33">
        <v>22.85</v>
      </c>
      <c r="M221" s="21">
        <f t="shared" si="50"/>
        <v>-73.479212253829331</v>
      </c>
      <c r="N221" s="132">
        <f>D221/D315*100</f>
        <v>7.0998002140478175E-2</v>
      </c>
    </row>
    <row r="222" spans="1:14">
      <c r="A222" s="173"/>
      <c r="B222" s="19" t="s">
        <v>21</v>
      </c>
      <c r="C222" s="33">
        <v>22.38</v>
      </c>
      <c r="D222" s="33">
        <v>22.38</v>
      </c>
      <c r="E222" s="62">
        <v>24.2</v>
      </c>
      <c r="F222" s="122">
        <f t="shared" si="49"/>
        <v>-7.5206611570247954</v>
      </c>
      <c r="G222" s="33">
        <v>8</v>
      </c>
      <c r="H222" s="33">
        <v>41586.6</v>
      </c>
      <c r="I222" s="33">
        <v>3</v>
      </c>
      <c r="J222" s="33">
        <v>0.85</v>
      </c>
      <c r="K222" s="33">
        <v>0.85</v>
      </c>
      <c r="L222" s="33"/>
      <c r="M222" s="21"/>
      <c r="N222" s="132">
        <f>D222/D316*100</f>
        <v>1.0830754555919517</v>
      </c>
    </row>
    <row r="223" spans="1:14">
      <c r="A223" s="173"/>
      <c r="B223" s="19" t="s">
        <v>22</v>
      </c>
      <c r="C223" s="33">
        <v>7.8E-2</v>
      </c>
      <c r="D223" s="33">
        <v>0.14699999999999999</v>
      </c>
      <c r="E223" s="62">
        <v>0.55000000000000004</v>
      </c>
      <c r="F223" s="122">
        <f t="shared" si="49"/>
        <v>-73.272727272727266</v>
      </c>
      <c r="G223" s="33">
        <v>10</v>
      </c>
      <c r="H223" s="33">
        <v>421.5</v>
      </c>
      <c r="I223" s="33"/>
      <c r="J223" s="33"/>
      <c r="K223" s="33"/>
      <c r="L223" s="33">
        <v>0.04</v>
      </c>
      <c r="M223" s="21"/>
      <c r="N223" s="132">
        <f>D223/D317*100</f>
        <v>2.1576827603864361E-2</v>
      </c>
    </row>
    <row r="224" spans="1:14">
      <c r="A224" s="173"/>
      <c r="B224" s="19" t="s">
        <v>23</v>
      </c>
      <c r="C224" s="33"/>
      <c r="D224" s="33"/>
      <c r="E224" s="62"/>
      <c r="F224" s="122"/>
      <c r="G224" s="33"/>
      <c r="H224" s="33"/>
      <c r="I224" s="33"/>
      <c r="J224" s="33"/>
      <c r="K224" s="33"/>
      <c r="L224" s="33"/>
      <c r="M224" s="21"/>
      <c r="N224" s="132"/>
    </row>
    <row r="225" spans="1:14">
      <c r="A225" s="173"/>
      <c r="B225" s="19" t="s">
        <v>24</v>
      </c>
      <c r="C225" s="33">
        <v>7.92</v>
      </c>
      <c r="D225" s="33">
        <v>177.27</v>
      </c>
      <c r="E225" s="62">
        <v>19.79</v>
      </c>
      <c r="F225" s="122">
        <f>(D225-E225)/E225*100</f>
        <v>795.75543203638222</v>
      </c>
      <c r="G225" s="33">
        <v>875</v>
      </c>
      <c r="H225" s="33">
        <v>37154.699999999997</v>
      </c>
      <c r="I225" s="33">
        <v>1</v>
      </c>
      <c r="J225" s="33"/>
      <c r="K225" s="33">
        <v>0.38</v>
      </c>
      <c r="L225" s="33">
        <v>0.91</v>
      </c>
      <c r="M225" s="21">
        <f>(K225-L225)/L225*100</f>
        <v>-58.241758241758248</v>
      </c>
      <c r="N225" s="132">
        <f>D225/D319*100</f>
        <v>4.2018274345539091</v>
      </c>
    </row>
    <row r="226" spans="1:14">
      <c r="A226" s="173"/>
      <c r="B226" s="19" t="s">
        <v>25</v>
      </c>
      <c r="C226" s="37"/>
      <c r="D226" s="37">
        <v>2866.55</v>
      </c>
      <c r="E226" s="64">
        <v>2837.28</v>
      </c>
      <c r="F226" s="122">
        <f>(D226-E226)/E226*100</f>
        <v>1.0316218349968977</v>
      </c>
      <c r="G226" s="37">
        <v>401</v>
      </c>
      <c r="H226" s="37">
        <v>83994.99</v>
      </c>
      <c r="I226" s="37">
        <v>999</v>
      </c>
      <c r="J226" s="33">
        <v>34</v>
      </c>
      <c r="K226" s="33">
        <v>155.04</v>
      </c>
      <c r="L226" s="37">
        <v>143.04</v>
      </c>
      <c r="M226" s="21">
        <f>(K226-L226)/L226*100</f>
        <v>8.3892617449664435</v>
      </c>
      <c r="N226" s="132">
        <f>D226/D320*100</f>
        <v>17.511168054317263</v>
      </c>
    </row>
    <row r="227" spans="1:14">
      <c r="A227" s="173"/>
      <c r="B227" s="19" t="s">
        <v>26</v>
      </c>
      <c r="C227" s="33">
        <v>0.03</v>
      </c>
      <c r="D227" s="33">
        <v>4.9400000000000004</v>
      </c>
      <c r="E227" s="62">
        <v>4.25</v>
      </c>
      <c r="F227" s="122">
        <f>(D227-E227)/E227*100</f>
        <v>16.235294117647069</v>
      </c>
      <c r="G227" s="33">
        <v>17</v>
      </c>
      <c r="H227" s="33">
        <v>5375.86</v>
      </c>
      <c r="I227" s="33"/>
      <c r="J227" s="33"/>
      <c r="K227" s="33"/>
      <c r="L227" s="33">
        <v>0.09</v>
      </c>
      <c r="M227" s="21"/>
      <c r="N227" s="132">
        <f>D227/D321*100</f>
        <v>4.106318610995989E-2</v>
      </c>
    </row>
    <row r="228" spans="1:14">
      <c r="A228" s="173"/>
      <c r="B228" s="19" t="s">
        <v>27</v>
      </c>
      <c r="C228" s="33"/>
      <c r="D228" s="33"/>
      <c r="E228" s="62"/>
      <c r="F228" s="122"/>
      <c r="G228" s="33"/>
      <c r="H228" s="33"/>
      <c r="I228" s="33"/>
      <c r="J228" s="33"/>
      <c r="K228" s="33"/>
      <c r="L228" s="33"/>
      <c r="M228" s="21"/>
      <c r="N228" s="132"/>
    </row>
    <row r="229" spans="1:14">
      <c r="A229" s="173"/>
      <c r="B229" s="23" t="s">
        <v>28</v>
      </c>
      <c r="C229" s="35"/>
      <c r="D229" s="35"/>
      <c r="E229" s="65"/>
      <c r="F229" s="122"/>
      <c r="G229" s="35"/>
      <c r="H229" s="35"/>
      <c r="I229" s="35"/>
      <c r="J229" s="35"/>
      <c r="K229" s="35"/>
      <c r="L229" s="35"/>
      <c r="M229" s="21"/>
      <c r="N229" s="132"/>
    </row>
    <row r="230" spans="1:14">
      <c r="A230" s="173"/>
      <c r="B230" s="23" t="s">
        <v>29</v>
      </c>
      <c r="C230" s="35"/>
      <c r="D230" s="35"/>
      <c r="E230" s="65"/>
      <c r="F230" s="122"/>
      <c r="G230" s="35"/>
      <c r="H230" s="35"/>
      <c r="I230" s="35"/>
      <c r="J230" s="86"/>
      <c r="K230" s="35"/>
      <c r="L230" s="35"/>
      <c r="M230" s="21"/>
      <c r="N230" s="132"/>
    </row>
    <row r="231" spans="1:14">
      <c r="A231" s="173"/>
      <c r="B231" s="23" t="s">
        <v>30</v>
      </c>
      <c r="C231" s="33"/>
      <c r="D231" s="33"/>
      <c r="E231" s="62"/>
      <c r="F231" s="122"/>
      <c r="G231" s="33"/>
      <c r="H231" s="33"/>
      <c r="I231" s="33"/>
      <c r="J231" s="33"/>
      <c r="K231" s="33"/>
      <c r="L231" s="33"/>
      <c r="M231" s="21"/>
      <c r="N231" s="132"/>
    </row>
    <row r="232" spans="1:14" ht="14.25" thickBot="1">
      <c r="A232" s="174"/>
      <c r="B232" s="24" t="s">
        <v>31</v>
      </c>
      <c r="C232" s="25">
        <f t="shared" ref="C232:L232" si="53">C220+C222+C223+C224+C225+C226+C227+C228</f>
        <v>33.948</v>
      </c>
      <c r="D232" s="25">
        <f t="shared" si="53"/>
        <v>3098.4570000000003</v>
      </c>
      <c r="E232" s="25">
        <f t="shared" si="53"/>
        <v>2931.7000000000003</v>
      </c>
      <c r="F232" s="26">
        <f t="shared" ref="F232" si="54">(D232-E232)/E232*100</f>
        <v>5.6880649452536094</v>
      </c>
      <c r="G232" s="25">
        <f t="shared" si="53"/>
        <v>1474</v>
      </c>
      <c r="H232" s="25">
        <f t="shared" si="53"/>
        <v>176866.64999999997</v>
      </c>
      <c r="I232" s="25">
        <f t="shared" si="53"/>
        <v>1035</v>
      </c>
      <c r="J232" s="25">
        <f t="shared" si="53"/>
        <v>36.99</v>
      </c>
      <c r="K232" s="25">
        <f t="shared" si="53"/>
        <v>168.2</v>
      </c>
      <c r="L232" s="25">
        <f t="shared" si="53"/>
        <v>213.62</v>
      </c>
      <c r="M232" s="26">
        <f t="shared" ref="M232" si="55">(K232-L232)/L232*100</f>
        <v>-21.262054114783265</v>
      </c>
      <c r="N232" s="133">
        <f>D232/D326*100</f>
        <v>3.3455778225959789</v>
      </c>
    </row>
    <row r="233" spans="1:14" ht="14.25" thickTop="1"/>
    <row r="236" spans="1:14" s="115" customFormat="1" ht="18.75">
      <c r="A236" s="183" t="str">
        <f>A1</f>
        <v>2020年1-7月丹东市财产保险业务统计表</v>
      </c>
      <c r="B236" s="183"/>
      <c r="C236" s="183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</row>
    <row r="237" spans="1:14" s="115" customFormat="1">
      <c r="B237" s="117" t="s">
        <v>0</v>
      </c>
      <c r="C237" s="116"/>
      <c r="D237" s="116"/>
      <c r="F237" s="118"/>
      <c r="G237" s="38" t="str">
        <f>G2</f>
        <v>（2020年1-7月）</v>
      </c>
      <c r="H237" s="116"/>
      <c r="I237" s="116"/>
      <c r="J237" s="116"/>
      <c r="K237" s="116"/>
      <c r="L237" s="117" t="s">
        <v>1</v>
      </c>
      <c r="M237" s="131"/>
      <c r="N237" s="131"/>
    </row>
    <row r="238" spans="1:14">
      <c r="A238" s="182" t="s">
        <v>45</v>
      </c>
      <c r="B238" s="119" t="s">
        <v>3</v>
      </c>
      <c r="C238" s="184" t="s">
        <v>4</v>
      </c>
      <c r="D238" s="184"/>
      <c r="E238" s="184"/>
      <c r="F238" s="185"/>
      <c r="G238" s="184" t="s">
        <v>5</v>
      </c>
      <c r="H238" s="184"/>
      <c r="I238" s="184" t="s">
        <v>6</v>
      </c>
      <c r="J238" s="184"/>
      <c r="K238" s="184"/>
      <c r="L238" s="184"/>
      <c r="M238" s="184"/>
      <c r="N238" s="187" t="s">
        <v>7</v>
      </c>
    </row>
    <row r="239" spans="1:14">
      <c r="A239" s="176"/>
      <c r="B239" s="116" t="s">
        <v>8</v>
      </c>
      <c r="C239" s="178" t="s">
        <v>9</v>
      </c>
      <c r="D239" s="178" t="s">
        <v>10</v>
      </c>
      <c r="E239" s="178" t="s">
        <v>11</v>
      </c>
      <c r="F239" s="120" t="s">
        <v>12</v>
      </c>
      <c r="G239" s="178" t="s">
        <v>13</v>
      </c>
      <c r="H239" s="178" t="s">
        <v>14</v>
      </c>
      <c r="I239" s="19" t="s">
        <v>13</v>
      </c>
      <c r="J239" s="178" t="s">
        <v>15</v>
      </c>
      <c r="K239" s="178"/>
      <c r="L239" s="178"/>
      <c r="M239" s="16" t="s">
        <v>12</v>
      </c>
      <c r="N239" s="188"/>
    </row>
    <row r="240" spans="1:14">
      <c r="A240" s="176"/>
      <c r="B240" s="121" t="s">
        <v>16</v>
      </c>
      <c r="C240" s="178"/>
      <c r="D240" s="178"/>
      <c r="E240" s="178"/>
      <c r="F240" s="120" t="s">
        <v>17</v>
      </c>
      <c r="G240" s="178"/>
      <c r="H240" s="178"/>
      <c r="I240" s="37" t="s">
        <v>18</v>
      </c>
      <c r="J240" s="19" t="s">
        <v>9</v>
      </c>
      <c r="K240" s="19" t="s">
        <v>10</v>
      </c>
      <c r="L240" s="19" t="s">
        <v>11</v>
      </c>
      <c r="M240" s="16" t="s">
        <v>17</v>
      </c>
      <c r="N240" s="40" t="s">
        <v>17</v>
      </c>
    </row>
    <row r="241" spans="1:14">
      <c r="A241" s="176"/>
      <c r="B241" s="19" t="s">
        <v>19</v>
      </c>
      <c r="C241" s="36">
        <v>48.743763000000001</v>
      </c>
      <c r="D241" s="36">
        <v>283.84893099999999</v>
      </c>
      <c r="E241" s="63">
        <v>654.94422199999997</v>
      </c>
      <c r="F241" s="122">
        <f>(D241-E241)/E241*100</f>
        <v>-56.660594678854956</v>
      </c>
      <c r="G241" s="33">
        <v>1775</v>
      </c>
      <c r="H241" s="33">
        <v>103816.69040000001</v>
      </c>
      <c r="I241" s="33">
        <v>380</v>
      </c>
      <c r="J241" s="33">
        <v>32.041817000000002</v>
      </c>
      <c r="K241" s="33">
        <v>286.72319099999999</v>
      </c>
      <c r="L241" s="33">
        <v>287.98603100000003</v>
      </c>
      <c r="M241" s="21">
        <f>(K241-L241)/L241*100</f>
        <v>-0.43850738024166164</v>
      </c>
      <c r="N241" s="132">
        <f>D241/D314*100</f>
        <v>0.51689228948991406</v>
      </c>
    </row>
    <row r="242" spans="1:14">
      <c r="A242" s="176"/>
      <c r="B242" s="19" t="s">
        <v>20</v>
      </c>
      <c r="C242" s="33">
        <v>7.7901620000000102</v>
      </c>
      <c r="D242" s="33">
        <v>68.243052000000006</v>
      </c>
      <c r="E242" s="62">
        <v>123.232722</v>
      </c>
      <c r="F242" s="122">
        <f>(D242-E242)/E242*100</f>
        <v>-44.622620605588828</v>
      </c>
      <c r="G242" s="33">
        <v>789</v>
      </c>
      <c r="H242" s="33">
        <v>9601.4</v>
      </c>
      <c r="I242" s="33">
        <v>158</v>
      </c>
      <c r="J242" s="33">
        <v>5.2118289999999998</v>
      </c>
      <c r="K242" s="33">
        <v>41.858423999999999</v>
      </c>
      <c r="L242" s="33">
        <v>46.31456</v>
      </c>
      <c r="M242" s="21">
        <f>(K242-L242)/L242*100</f>
        <v>-9.6214581332522648</v>
      </c>
      <c r="N242" s="132">
        <f>D242/D315*100</f>
        <v>0.60639804154803045</v>
      </c>
    </row>
    <row r="243" spans="1:14">
      <c r="A243" s="176"/>
      <c r="B243" s="19" t="s">
        <v>21</v>
      </c>
      <c r="C243" s="33">
        <v>0</v>
      </c>
      <c r="D243" s="33">
        <v>12.172363000000001</v>
      </c>
      <c r="E243" s="62">
        <v>13.770348</v>
      </c>
      <c r="F243" s="122">
        <f>(D243-E243)/E243*100</f>
        <v>-11.604536065464718</v>
      </c>
      <c r="G243" s="33">
        <v>2</v>
      </c>
      <c r="H243" s="33">
        <v>9393.8023929999999</v>
      </c>
      <c r="I243" s="33">
        <v>0</v>
      </c>
      <c r="J243" s="33">
        <v>0</v>
      </c>
      <c r="K243" s="33">
        <v>0</v>
      </c>
      <c r="L243" s="33">
        <v>0</v>
      </c>
      <c r="M243" s="21" t="e">
        <f>(K243-L243)/L243*100</f>
        <v>#DIV/0!</v>
      </c>
      <c r="N243" s="132">
        <f>D243/D316*100</f>
        <v>0.5890789813161581</v>
      </c>
    </row>
    <row r="244" spans="1:14">
      <c r="A244" s="176"/>
      <c r="B244" s="19" t="s">
        <v>22</v>
      </c>
      <c r="C244" s="33">
        <v>0</v>
      </c>
      <c r="D244" s="33">
        <v>3.2737000000000002E-2</v>
      </c>
      <c r="E244" s="62">
        <v>6.0847999999999999E-2</v>
      </c>
      <c r="F244" s="122">
        <f>(D244-E244)/E244*100</f>
        <v>-46.198724691033391</v>
      </c>
      <c r="G244" s="33">
        <v>1</v>
      </c>
      <c r="H244" s="33">
        <v>133.30000000000001</v>
      </c>
      <c r="I244" s="33">
        <v>1</v>
      </c>
      <c r="J244" s="33">
        <v>0</v>
      </c>
      <c r="K244" s="33">
        <v>0.08</v>
      </c>
      <c r="L244" s="33">
        <v>0</v>
      </c>
      <c r="M244" s="21"/>
      <c r="N244" s="132">
        <f>D244/D317*100</f>
        <v>4.8051741854946099E-3</v>
      </c>
    </row>
    <row r="245" spans="1:14">
      <c r="A245" s="176"/>
      <c r="B245" s="19" t="s">
        <v>23</v>
      </c>
      <c r="C245" s="33">
        <v>0</v>
      </c>
      <c r="D245" s="33">
        <v>0</v>
      </c>
      <c r="E245" s="62"/>
      <c r="F245" s="122"/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21"/>
      <c r="N245" s="132"/>
    </row>
    <row r="246" spans="1:14">
      <c r="A246" s="176"/>
      <c r="B246" s="19" t="s">
        <v>24</v>
      </c>
      <c r="C246" s="33">
        <v>9.4340000000000798E-2</v>
      </c>
      <c r="D246" s="33">
        <v>4.2254009999999997</v>
      </c>
      <c r="E246" s="62">
        <v>7.3300869999999998</v>
      </c>
      <c r="F246" s="122">
        <f>(D246-E246)/E246*100</f>
        <v>-42.355377228128397</v>
      </c>
      <c r="G246" s="33">
        <v>9</v>
      </c>
      <c r="H246" s="33">
        <v>2595.4681999999998</v>
      </c>
      <c r="I246" s="33">
        <v>0</v>
      </c>
      <c r="J246" s="33">
        <v>0</v>
      </c>
      <c r="K246" s="33">
        <v>0</v>
      </c>
      <c r="L246" s="33">
        <v>0.316</v>
      </c>
      <c r="M246" s="21">
        <f>(K246-L246)/L246*100</f>
        <v>-100</v>
      </c>
      <c r="N246" s="132">
        <f>D246/D319*100</f>
        <v>0.10015459944599492</v>
      </c>
    </row>
    <row r="247" spans="1:14">
      <c r="A247" s="176"/>
      <c r="B247" s="19" t="s">
        <v>25</v>
      </c>
      <c r="C247" s="37">
        <v>0</v>
      </c>
      <c r="D247" s="37">
        <v>0</v>
      </c>
      <c r="E247" s="64"/>
      <c r="F247" s="122"/>
      <c r="G247" s="37">
        <v>0</v>
      </c>
      <c r="H247" s="37">
        <v>0</v>
      </c>
      <c r="I247" s="37">
        <v>0</v>
      </c>
      <c r="J247" s="33">
        <v>0</v>
      </c>
      <c r="K247" s="37">
        <v>0</v>
      </c>
      <c r="L247" s="37">
        <v>0</v>
      </c>
      <c r="M247" s="21"/>
      <c r="N247" s="132"/>
    </row>
    <row r="248" spans="1:14">
      <c r="A248" s="176"/>
      <c r="B248" s="19" t="s">
        <v>26</v>
      </c>
      <c r="C248" s="33">
        <v>0.30079699999999998</v>
      </c>
      <c r="D248" s="33">
        <v>3.060937</v>
      </c>
      <c r="E248" s="62">
        <v>17.510842</v>
      </c>
      <c r="F248" s="122">
        <f>(D248-E248)/E248*100</f>
        <v>-82.519761185670006</v>
      </c>
      <c r="G248" s="33">
        <v>133</v>
      </c>
      <c r="H248" s="33">
        <v>10674.645</v>
      </c>
      <c r="I248" s="33">
        <v>7</v>
      </c>
      <c r="J248" s="33">
        <v>0.32370300000000002</v>
      </c>
      <c r="K248" s="33">
        <v>0.63802499999999995</v>
      </c>
      <c r="L248" s="33">
        <v>2.469265</v>
      </c>
      <c r="M248" s="21">
        <f t="shared" ref="M248" si="56">(K248-L248)/L248*100</f>
        <v>-74.161339507910256</v>
      </c>
      <c r="N248" s="132">
        <f>D248/D321*100</f>
        <v>2.544368941333245E-2</v>
      </c>
    </row>
    <row r="249" spans="1:14">
      <c r="A249" s="176"/>
      <c r="B249" s="19" t="s">
        <v>27</v>
      </c>
      <c r="C249" s="33">
        <v>0</v>
      </c>
      <c r="D249" s="35">
        <v>0</v>
      </c>
      <c r="E249" s="65">
        <v>0.597441</v>
      </c>
      <c r="F249" s="122">
        <f>(D249-E249)/E249*100</f>
        <v>-100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21"/>
      <c r="N249" s="132">
        <f>D249/D322*100</f>
        <v>0</v>
      </c>
    </row>
    <row r="250" spans="1:14">
      <c r="A250" s="176"/>
      <c r="B250" s="23" t="s">
        <v>28</v>
      </c>
      <c r="C250" s="35">
        <v>0</v>
      </c>
      <c r="D250" s="35">
        <v>0</v>
      </c>
      <c r="E250" s="65"/>
      <c r="F250" s="122"/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21"/>
      <c r="N250" s="132"/>
    </row>
    <row r="251" spans="1:14">
      <c r="A251" s="176"/>
      <c r="B251" s="23" t="s">
        <v>29</v>
      </c>
      <c r="C251" s="35">
        <v>0</v>
      </c>
      <c r="D251" s="35">
        <v>0</v>
      </c>
      <c r="E251" s="65">
        <v>0.597441</v>
      </c>
      <c r="F251" s="122">
        <f>(D251-E251)/E251*100</f>
        <v>-100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21"/>
      <c r="N251" s="132">
        <f>D251/D324*100</f>
        <v>0</v>
      </c>
    </row>
    <row r="252" spans="1:14">
      <c r="A252" s="176"/>
      <c r="B252" s="23" t="s">
        <v>30</v>
      </c>
      <c r="C252" s="35">
        <v>0</v>
      </c>
      <c r="D252" s="35">
        <v>0</v>
      </c>
      <c r="E252" s="65"/>
      <c r="F252" s="122"/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21"/>
      <c r="N252" s="132"/>
    </row>
    <row r="253" spans="1:14" ht="14.25" thickBot="1">
      <c r="A253" s="177"/>
      <c r="B253" s="24" t="s">
        <v>31</v>
      </c>
      <c r="C253" s="25">
        <f t="shared" ref="C253:L253" si="57">C241+C243+C244+C245+C246+C247+C248+C249</f>
        <v>49.138900000000007</v>
      </c>
      <c r="D253" s="25">
        <f t="shared" si="57"/>
        <v>303.34036900000001</v>
      </c>
      <c r="E253" s="25">
        <f t="shared" si="57"/>
        <v>694.21378800000002</v>
      </c>
      <c r="F253" s="108">
        <f>(D253-E253)/E253*100</f>
        <v>-56.30447360114951</v>
      </c>
      <c r="G253" s="25">
        <f t="shared" si="57"/>
        <v>1920</v>
      </c>
      <c r="H253" s="25">
        <f t="shared" si="57"/>
        <v>126613.90599300002</v>
      </c>
      <c r="I253" s="25">
        <f t="shared" si="57"/>
        <v>388</v>
      </c>
      <c r="J253" s="25">
        <f t="shared" si="57"/>
        <v>32.365520000000004</v>
      </c>
      <c r="K253" s="25">
        <f t="shared" si="57"/>
        <v>287.441216</v>
      </c>
      <c r="L253" s="25">
        <f t="shared" si="57"/>
        <v>290.77129600000001</v>
      </c>
      <c r="M253" s="26">
        <f t="shared" ref="M253:M259" si="58">(K253-L253)/L253*100</f>
        <v>-1.1452574741077639</v>
      </c>
      <c r="N253" s="133">
        <f>D253/D326*100</f>
        <v>0.32753361147967541</v>
      </c>
    </row>
    <row r="254" spans="1:14" ht="14.25" thickTop="1">
      <c r="A254" s="181" t="s">
        <v>46</v>
      </c>
      <c r="B254" s="19" t="s">
        <v>19</v>
      </c>
      <c r="C254" s="151">
        <v>219.0094</v>
      </c>
      <c r="D254" s="151">
        <v>746.68029999999999</v>
      </c>
      <c r="E254" s="151">
        <v>636.78750000000002</v>
      </c>
      <c r="F254" s="122">
        <f>(D254-E254)/E254*100</f>
        <v>17.257373927723137</v>
      </c>
      <c r="G254" s="152">
        <v>3670</v>
      </c>
      <c r="H254" s="153">
        <v>253719.91740000001</v>
      </c>
      <c r="I254" s="154">
        <v>549</v>
      </c>
      <c r="J254" s="154">
        <v>69.316400000000002</v>
      </c>
      <c r="K254" s="154">
        <v>497.10989999999998</v>
      </c>
      <c r="L254" s="154">
        <v>786.18190000000004</v>
      </c>
      <c r="M254" s="21">
        <f t="shared" si="58"/>
        <v>-36.769098856129865</v>
      </c>
      <c r="N254" s="132">
        <f t="shared" ref="N254:N259" si="59">D254/D314*100</f>
        <v>1.3597137337255494</v>
      </c>
    </row>
    <row r="255" spans="1:14">
      <c r="A255" s="173"/>
      <c r="B255" s="19" t="s">
        <v>20</v>
      </c>
      <c r="C255" s="154">
        <v>28.5242</v>
      </c>
      <c r="D255" s="154">
        <v>116.7816</v>
      </c>
      <c r="E255" s="154">
        <v>115.7136</v>
      </c>
      <c r="F255" s="122">
        <f t="shared" ref="F255:F268" si="60">(D255-E255)/E255*100</f>
        <v>0.9229684324055234</v>
      </c>
      <c r="G255" s="155">
        <v>1422</v>
      </c>
      <c r="H255" s="156">
        <v>17348.400000000001</v>
      </c>
      <c r="I255" s="154">
        <v>180</v>
      </c>
      <c r="J255" s="154">
        <v>15.6572</v>
      </c>
      <c r="K255" s="154">
        <v>119.7529</v>
      </c>
      <c r="L255" s="154">
        <v>124.968</v>
      </c>
      <c r="M255" s="21">
        <f t="shared" si="58"/>
        <v>-4.1731483259714537</v>
      </c>
      <c r="N255" s="132">
        <f t="shared" si="59"/>
        <v>1.0377046666794074</v>
      </c>
    </row>
    <row r="256" spans="1:14">
      <c r="A256" s="173"/>
      <c r="B256" s="19" t="s">
        <v>21</v>
      </c>
      <c r="C256" s="154">
        <v>0</v>
      </c>
      <c r="D256" s="154">
        <v>46.7774</v>
      </c>
      <c r="E256" s="154">
        <v>82.825400000000002</v>
      </c>
      <c r="F256" s="122">
        <f t="shared" si="60"/>
        <v>-43.522880662212316</v>
      </c>
      <c r="G256" s="154">
        <v>12</v>
      </c>
      <c r="H256" s="34">
        <v>77546.258199999997</v>
      </c>
      <c r="I256" s="154">
        <v>5</v>
      </c>
      <c r="J256" s="154">
        <v>5.8007</v>
      </c>
      <c r="K256" s="154">
        <v>9.4099000000000004</v>
      </c>
      <c r="L256" s="154">
        <v>13.3794</v>
      </c>
      <c r="M256" s="21">
        <f t="shared" si="58"/>
        <v>-29.668744487794669</v>
      </c>
      <c r="N256" s="132">
        <f t="shared" si="59"/>
        <v>2.2637825655230994</v>
      </c>
    </row>
    <row r="257" spans="1:14">
      <c r="A257" s="173"/>
      <c r="B257" s="19" t="s">
        <v>22</v>
      </c>
      <c r="C257" s="154">
        <v>1.95E-2</v>
      </c>
      <c r="D257" s="154">
        <v>0.15590000000000001</v>
      </c>
      <c r="E257" s="154">
        <v>5.5300000000000002E-2</v>
      </c>
      <c r="F257" s="122">
        <f t="shared" si="60"/>
        <v>181.91681735985534</v>
      </c>
      <c r="G257" s="154">
        <v>6</v>
      </c>
      <c r="H257" s="154">
        <v>771</v>
      </c>
      <c r="I257" s="154">
        <v>1</v>
      </c>
      <c r="J257" s="154">
        <v>0.48</v>
      </c>
      <c r="K257" s="154">
        <v>0.48</v>
      </c>
      <c r="L257" s="154">
        <v>0.61</v>
      </c>
      <c r="M257" s="21">
        <f t="shared" si="58"/>
        <v>-21.311475409836067</v>
      </c>
      <c r="N257" s="132">
        <f t="shared" si="59"/>
        <v>2.2883179751309213E-2</v>
      </c>
    </row>
    <row r="258" spans="1:14">
      <c r="A258" s="173"/>
      <c r="B258" s="19" t="s">
        <v>23</v>
      </c>
      <c r="C258" s="154">
        <v>0</v>
      </c>
      <c r="D258" s="154">
        <v>0</v>
      </c>
      <c r="E258" s="154"/>
      <c r="F258" s="122"/>
      <c r="G258" s="154">
        <v>0</v>
      </c>
      <c r="H258" s="154">
        <v>0</v>
      </c>
      <c r="I258" s="154">
        <v>0</v>
      </c>
      <c r="J258" s="154">
        <v>0</v>
      </c>
      <c r="K258" s="154">
        <v>0</v>
      </c>
      <c r="L258" s="154">
        <v>1.6554</v>
      </c>
      <c r="M258" s="21">
        <f t="shared" si="58"/>
        <v>-100</v>
      </c>
      <c r="N258" s="132"/>
    </row>
    <row r="259" spans="1:14">
      <c r="A259" s="173"/>
      <c r="B259" s="19" t="s">
        <v>24</v>
      </c>
      <c r="C259" s="154">
        <v>91.453800000000001</v>
      </c>
      <c r="D259" s="154">
        <v>149.70930000000001</v>
      </c>
      <c r="E259" s="154">
        <v>159.42869999999999</v>
      </c>
      <c r="F259" s="122">
        <f t="shared" si="60"/>
        <v>-6.096392933016439</v>
      </c>
      <c r="G259" s="154">
        <v>27</v>
      </c>
      <c r="H259" s="154">
        <v>227142.03</v>
      </c>
      <c r="I259" s="154">
        <v>57</v>
      </c>
      <c r="J259" s="154">
        <v>3.0137</v>
      </c>
      <c r="K259" s="154">
        <v>10.712899999999999</v>
      </c>
      <c r="L259" s="154">
        <v>13.015700000000001</v>
      </c>
      <c r="M259" s="21">
        <f t="shared" si="58"/>
        <v>-17.692479082953671</v>
      </c>
      <c r="N259" s="132">
        <f t="shared" si="59"/>
        <v>3.5485566872446639</v>
      </c>
    </row>
    <row r="260" spans="1:14">
      <c r="A260" s="173"/>
      <c r="B260" s="19" t="s">
        <v>25</v>
      </c>
      <c r="C260" s="154"/>
      <c r="D260" s="154"/>
      <c r="E260" s="154"/>
      <c r="F260" s="122"/>
      <c r="G260" s="154"/>
      <c r="H260" s="154"/>
      <c r="I260" s="154"/>
      <c r="J260" s="154"/>
      <c r="K260" s="154"/>
      <c r="L260" s="154"/>
      <c r="M260" s="21"/>
      <c r="N260" s="132"/>
    </row>
    <row r="261" spans="1:14">
      <c r="A261" s="173"/>
      <c r="B261" s="19" t="s">
        <v>26</v>
      </c>
      <c r="C261" s="154">
        <v>2.7938999999999998</v>
      </c>
      <c r="D261" s="154">
        <v>21.6966</v>
      </c>
      <c r="E261" s="154">
        <v>19.813700000000001</v>
      </c>
      <c r="F261" s="122">
        <f t="shared" si="60"/>
        <v>9.5030206372358492</v>
      </c>
      <c r="G261" s="154">
        <v>20</v>
      </c>
      <c r="H261" s="154">
        <v>21039.91</v>
      </c>
      <c r="I261" s="154">
        <v>24</v>
      </c>
      <c r="J261" s="154">
        <v>1.1306</v>
      </c>
      <c r="K261" s="154">
        <v>8.3964999999999996</v>
      </c>
      <c r="L261" s="154">
        <v>12.851900000000001</v>
      </c>
      <c r="M261" s="21">
        <f>(K261-L261)/L261*100</f>
        <v>-34.667247644317186</v>
      </c>
      <c r="N261" s="132">
        <f>D261/D321*100</f>
        <v>0.1803505108812461</v>
      </c>
    </row>
    <row r="262" spans="1:14">
      <c r="A262" s="173"/>
      <c r="B262" s="19" t="s">
        <v>27</v>
      </c>
      <c r="C262" s="58">
        <v>0</v>
      </c>
      <c r="D262" s="58">
        <v>0</v>
      </c>
      <c r="E262" s="56"/>
      <c r="F262" s="122"/>
      <c r="G262" s="154">
        <v>0</v>
      </c>
      <c r="H262" s="157">
        <v>0</v>
      </c>
      <c r="I262" s="154">
        <v>0</v>
      </c>
      <c r="J262" s="154">
        <v>0</v>
      </c>
      <c r="K262" s="154">
        <v>0</v>
      </c>
      <c r="L262" s="154">
        <v>0</v>
      </c>
      <c r="M262" s="21"/>
      <c r="N262" s="132"/>
    </row>
    <row r="263" spans="1:14">
      <c r="A263" s="173"/>
      <c r="B263" s="23" t="s">
        <v>28</v>
      </c>
      <c r="C263" s="35"/>
      <c r="D263" s="35"/>
      <c r="E263" s="65"/>
      <c r="F263" s="122"/>
      <c r="G263" s="78"/>
      <c r="H263" s="78"/>
      <c r="I263" s="78"/>
      <c r="J263" s="78"/>
      <c r="K263" s="78"/>
      <c r="L263" s="78"/>
      <c r="M263" s="21"/>
      <c r="N263" s="132"/>
    </row>
    <row r="264" spans="1:14">
      <c r="A264" s="173"/>
      <c r="B264" s="23" t="s">
        <v>29</v>
      </c>
      <c r="C264" s="78">
        <v>0</v>
      </c>
      <c r="D264" s="78">
        <v>0</v>
      </c>
      <c r="E264" s="78"/>
      <c r="F264" s="122"/>
      <c r="G264" s="78">
        <v>0</v>
      </c>
      <c r="H264" s="78">
        <v>0</v>
      </c>
      <c r="I264" s="78">
        <v>0</v>
      </c>
      <c r="J264" s="78">
        <v>0</v>
      </c>
      <c r="K264" s="78">
        <v>0</v>
      </c>
      <c r="L264" s="78">
        <v>0</v>
      </c>
      <c r="M264" s="21"/>
      <c r="N264" s="132"/>
    </row>
    <row r="265" spans="1:14">
      <c r="A265" s="173"/>
      <c r="B265" s="23" t="s">
        <v>30</v>
      </c>
      <c r="C265" s="78"/>
      <c r="D265" s="78"/>
      <c r="E265" s="78"/>
      <c r="F265" s="122"/>
      <c r="G265" s="78"/>
      <c r="H265" s="78"/>
      <c r="I265" s="78"/>
      <c r="J265" s="78"/>
      <c r="K265" s="78"/>
      <c r="L265" s="78"/>
      <c r="M265" s="21"/>
      <c r="N265" s="132"/>
    </row>
    <row r="266" spans="1:14" ht="14.25" thickBot="1">
      <c r="A266" s="174"/>
      <c r="B266" s="24" t="s">
        <v>31</v>
      </c>
      <c r="C266" s="25">
        <f t="shared" ref="C266:L266" si="61">C254+C256+C257+C258+C259+C260+C261+C262</f>
        <v>313.27660000000003</v>
      </c>
      <c r="D266" s="25">
        <f t="shared" si="61"/>
        <v>965.01949999999988</v>
      </c>
      <c r="E266" s="25">
        <f t="shared" si="61"/>
        <v>898.91060000000004</v>
      </c>
      <c r="F266" s="108">
        <f t="shared" si="60"/>
        <v>7.354335347697516</v>
      </c>
      <c r="G266" s="25">
        <f t="shared" si="61"/>
        <v>3735</v>
      </c>
      <c r="H266" s="25">
        <f t="shared" si="61"/>
        <v>580219.11560000002</v>
      </c>
      <c r="I266" s="25">
        <f t="shared" si="61"/>
        <v>636</v>
      </c>
      <c r="J266" s="25">
        <f t="shared" si="61"/>
        <v>79.741400000000013</v>
      </c>
      <c r="K266" s="25">
        <f t="shared" si="61"/>
        <v>526.10919999999999</v>
      </c>
      <c r="L266" s="25">
        <f t="shared" si="61"/>
        <v>827.69430000000011</v>
      </c>
      <c r="M266" s="26">
        <f>(K266-L266)/L266*100</f>
        <v>-36.4367738185463</v>
      </c>
      <c r="N266" s="133">
        <f>D266/D326*100</f>
        <v>1.0419856843495519</v>
      </c>
    </row>
    <row r="267" spans="1:14" ht="14.25" thickTop="1">
      <c r="A267" s="181" t="s">
        <v>47</v>
      </c>
      <c r="B267" s="19" t="s">
        <v>19</v>
      </c>
      <c r="C267" s="36">
        <v>90.31</v>
      </c>
      <c r="D267" s="36">
        <v>534.29999999999995</v>
      </c>
      <c r="E267" s="63">
        <v>727.1</v>
      </c>
      <c r="F267" s="21">
        <f t="shared" si="60"/>
        <v>-26.51629762068492</v>
      </c>
      <c r="G267" s="33">
        <v>2660</v>
      </c>
      <c r="H267" s="33">
        <v>207591.9</v>
      </c>
      <c r="I267" s="33">
        <v>466</v>
      </c>
      <c r="J267" s="33">
        <v>20.170000000000002</v>
      </c>
      <c r="K267" s="33">
        <v>295.76</v>
      </c>
      <c r="L267" s="33">
        <v>327.96</v>
      </c>
      <c r="M267" s="21">
        <f>(K267-L267)/L267*100</f>
        <v>-9.8182705207952168</v>
      </c>
      <c r="N267" s="132">
        <f t="shared" ref="N267:N272" si="62">D267/D314*100</f>
        <v>0.97296667386237612</v>
      </c>
    </row>
    <row r="268" spans="1:14">
      <c r="A268" s="173"/>
      <c r="B268" s="19" t="s">
        <v>20</v>
      </c>
      <c r="C268" s="33">
        <v>8.69</v>
      </c>
      <c r="D268" s="33">
        <v>79.81</v>
      </c>
      <c r="E268" s="62">
        <v>218.5</v>
      </c>
      <c r="F268" s="21">
        <f t="shared" si="60"/>
        <v>-63.473684210526315</v>
      </c>
      <c r="G268" s="33">
        <v>586</v>
      </c>
      <c r="H268" s="33">
        <v>7149.2</v>
      </c>
      <c r="I268" s="33">
        <v>177</v>
      </c>
      <c r="J268" s="33">
        <v>14.77</v>
      </c>
      <c r="K268" s="33">
        <v>73.88</v>
      </c>
      <c r="L268" s="33">
        <v>119.84</v>
      </c>
      <c r="M268" s="21">
        <f t="shared" ref="M268:M272" si="63">(K268-L268)/L268*100</f>
        <v>-38.351134846461953</v>
      </c>
      <c r="N268" s="132">
        <f t="shared" si="62"/>
        <v>0.70918029422172246</v>
      </c>
    </row>
    <row r="269" spans="1:14">
      <c r="A269" s="173"/>
      <c r="B269" s="19" t="s">
        <v>21</v>
      </c>
      <c r="C269" s="33">
        <v>1.66</v>
      </c>
      <c r="D269" s="33">
        <v>42.82</v>
      </c>
      <c r="E269" s="62">
        <v>26.95</v>
      </c>
      <c r="F269" s="21">
        <f t="shared" ref="F269:F274" si="64">(D269-E269)/E269*100</f>
        <v>58.886827458256029</v>
      </c>
      <c r="G269" s="33">
        <v>15</v>
      </c>
      <c r="H269" s="33">
        <v>57652.19</v>
      </c>
      <c r="I269" s="33"/>
      <c r="J269" s="33"/>
      <c r="K269" s="33"/>
      <c r="L269" s="33">
        <v>0.74</v>
      </c>
      <c r="M269" s="21">
        <f t="shared" si="63"/>
        <v>-100</v>
      </c>
      <c r="N269" s="132">
        <f t="shared" si="62"/>
        <v>2.0722650137822778</v>
      </c>
    </row>
    <row r="270" spans="1:14">
      <c r="A270" s="173"/>
      <c r="B270" s="19" t="s">
        <v>22</v>
      </c>
      <c r="C270" s="33"/>
      <c r="D270" s="33"/>
      <c r="E270" s="62">
        <v>0.02</v>
      </c>
      <c r="F270" s="21">
        <f t="shared" si="64"/>
        <v>-100</v>
      </c>
      <c r="G270" s="33"/>
      <c r="H270" s="33"/>
      <c r="I270" s="33"/>
      <c r="J270" s="33"/>
      <c r="K270" s="33"/>
      <c r="L270" s="33"/>
      <c r="M270" s="21"/>
      <c r="N270" s="132">
        <f t="shared" si="62"/>
        <v>0</v>
      </c>
    </row>
    <row r="271" spans="1:14">
      <c r="A271" s="173"/>
      <c r="B271" s="19" t="s">
        <v>23</v>
      </c>
      <c r="C271" s="33">
        <v>0.17</v>
      </c>
      <c r="D271" s="33">
        <v>0.2</v>
      </c>
      <c r="E271" s="62"/>
      <c r="F271" s="21" t="e">
        <f t="shared" si="64"/>
        <v>#DIV/0!</v>
      </c>
      <c r="G271" s="33">
        <v>2</v>
      </c>
      <c r="H271" s="33">
        <v>145.9</v>
      </c>
      <c r="I271" s="33"/>
      <c r="J271" s="33"/>
      <c r="K271" s="33"/>
      <c r="L271" s="33"/>
      <c r="M271" s="21"/>
      <c r="N271" s="132">
        <f t="shared" si="62"/>
        <v>0.11739830493635631</v>
      </c>
    </row>
    <row r="272" spans="1:14">
      <c r="A272" s="173"/>
      <c r="B272" s="19" t="s">
        <v>24</v>
      </c>
      <c r="C272" s="33">
        <v>1.62</v>
      </c>
      <c r="D272" s="33">
        <v>34.18</v>
      </c>
      <c r="E272" s="62">
        <v>48.17</v>
      </c>
      <c r="F272" s="21">
        <f t="shared" si="64"/>
        <v>-29.042972804650201</v>
      </c>
      <c r="G272" s="33">
        <v>335</v>
      </c>
      <c r="H272" s="33">
        <v>95375.6</v>
      </c>
      <c r="I272" s="33">
        <v>11</v>
      </c>
      <c r="J272" s="33">
        <v>0.05</v>
      </c>
      <c r="K272" s="33">
        <v>41.31</v>
      </c>
      <c r="L272" s="33">
        <v>52.87</v>
      </c>
      <c r="M272" s="21">
        <f t="shared" si="63"/>
        <v>-21.864951768488737</v>
      </c>
      <c r="N272" s="132">
        <f t="shared" si="62"/>
        <v>0.81016788916936089</v>
      </c>
    </row>
    <row r="273" spans="1:14">
      <c r="A273" s="173"/>
      <c r="B273" s="19" t="s">
        <v>25</v>
      </c>
      <c r="C273" s="37"/>
      <c r="D273" s="37"/>
      <c r="E273" s="64"/>
      <c r="F273" s="21"/>
      <c r="G273" s="37"/>
      <c r="H273" s="37"/>
      <c r="I273" s="37"/>
      <c r="J273" s="37"/>
      <c r="K273" s="37"/>
      <c r="L273" s="37"/>
      <c r="M273" s="21"/>
      <c r="N273" s="132"/>
    </row>
    <row r="274" spans="1:14">
      <c r="A274" s="173"/>
      <c r="B274" s="19" t="s">
        <v>26</v>
      </c>
      <c r="C274" s="33">
        <v>2.21</v>
      </c>
      <c r="D274" s="33">
        <v>8.8000000000000007</v>
      </c>
      <c r="E274" s="62">
        <v>4.18</v>
      </c>
      <c r="F274" s="21">
        <f t="shared" si="64"/>
        <v>110.52631578947371</v>
      </c>
      <c r="G274" s="33">
        <v>187</v>
      </c>
      <c r="H274" s="33">
        <v>14138.55</v>
      </c>
      <c r="I274" s="33">
        <v>2</v>
      </c>
      <c r="J274" s="33"/>
      <c r="K274" s="33">
        <v>0.25</v>
      </c>
      <c r="L274" s="33">
        <v>1.1499999999999999</v>
      </c>
      <c r="M274" s="21">
        <f>(K274-L274)/L274*100</f>
        <v>-78.260869565217391</v>
      </c>
      <c r="N274" s="132">
        <f>D274/D321*100</f>
        <v>7.3148995499523695E-2</v>
      </c>
    </row>
    <row r="275" spans="1:14">
      <c r="A275" s="173"/>
      <c r="B275" s="19" t="s">
        <v>27</v>
      </c>
      <c r="C275" s="33"/>
      <c r="D275" s="33"/>
      <c r="E275" s="62"/>
      <c r="F275" s="21"/>
      <c r="G275" s="33"/>
      <c r="H275" s="33"/>
      <c r="I275" s="33"/>
      <c r="J275" s="33"/>
      <c r="K275" s="33"/>
      <c r="L275" s="33"/>
      <c r="M275" s="21"/>
      <c r="N275" s="132"/>
    </row>
    <row r="276" spans="1:14">
      <c r="A276" s="173"/>
      <c r="B276" s="23" t="s">
        <v>28</v>
      </c>
      <c r="C276" s="35"/>
      <c r="D276" s="35"/>
      <c r="E276" s="62"/>
      <c r="F276" s="21"/>
      <c r="G276" s="35"/>
      <c r="H276" s="35"/>
      <c r="I276" s="35"/>
      <c r="J276" s="35"/>
      <c r="K276" s="35"/>
      <c r="L276" s="35"/>
      <c r="M276" s="21"/>
      <c r="N276" s="132"/>
    </row>
    <row r="277" spans="1:14">
      <c r="A277" s="173"/>
      <c r="B277" s="23" t="s">
        <v>29</v>
      </c>
      <c r="C277" s="33"/>
      <c r="D277" s="33"/>
      <c r="E277" s="62"/>
      <c r="F277" s="21"/>
      <c r="G277" s="33"/>
      <c r="H277" s="33"/>
      <c r="I277" s="33"/>
      <c r="J277" s="33"/>
      <c r="K277" s="33"/>
      <c r="L277" s="33"/>
      <c r="M277" s="21"/>
      <c r="N277" s="132"/>
    </row>
    <row r="278" spans="1:14">
      <c r="A278" s="173"/>
      <c r="B278" s="23" t="s">
        <v>30</v>
      </c>
      <c r="C278" s="33"/>
      <c r="D278" s="33"/>
      <c r="E278" s="62"/>
      <c r="F278" s="21"/>
      <c r="G278" s="33"/>
      <c r="H278" s="33"/>
      <c r="I278" s="33"/>
      <c r="J278" s="33"/>
      <c r="K278" s="33"/>
      <c r="L278" s="33"/>
      <c r="M278" s="21"/>
      <c r="N278" s="132"/>
    </row>
    <row r="279" spans="1:14" ht="14.25" thickBot="1">
      <c r="A279" s="174"/>
      <c r="B279" s="24" t="s">
        <v>31</v>
      </c>
      <c r="C279" s="25">
        <f>C267+C269+C270+C271+C272+C273+C274+C275</f>
        <v>95.97</v>
      </c>
      <c r="D279" s="25">
        <f t="shared" ref="D279:L279" si="65">D267+D269+D270+D271+D272+D273+D274+D275</f>
        <v>620.29999999999995</v>
      </c>
      <c r="E279" s="25">
        <f t="shared" si="65"/>
        <v>806.42</v>
      </c>
      <c r="F279" s="26">
        <f t="shared" ref="F279" si="66">(D279-E279)/E279*100</f>
        <v>-23.079784727561321</v>
      </c>
      <c r="G279" s="25">
        <f t="shared" si="65"/>
        <v>3199</v>
      </c>
      <c r="H279" s="25">
        <f t="shared" si="65"/>
        <v>374904.13999999996</v>
      </c>
      <c r="I279" s="25">
        <f t="shared" si="65"/>
        <v>479</v>
      </c>
      <c r="J279" s="25">
        <f t="shared" si="65"/>
        <v>20.220000000000002</v>
      </c>
      <c r="K279" s="25">
        <f t="shared" si="65"/>
        <v>337.32</v>
      </c>
      <c r="L279" s="25">
        <f t="shared" si="65"/>
        <v>382.71999999999997</v>
      </c>
      <c r="M279" s="26">
        <f t="shared" ref="M279" si="67">(K279-L279)/L279*100</f>
        <v>-11.862458193979929</v>
      </c>
      <c r="N279" s="133">
        <f>D279/D326*100</f>
        <v>0.6697727040769923</v>
      </c>
    </row>
    <row r="280" spans="1:14" ht="14.25" thickTop="1">
      <c r="A280" s="158"/>
      <c r="B280" s="159"/>
      <c r="C280" s="160"/>
      <c r="D280" s="160"/>
      <c r="E280" s="160"/>
      <c r="F280" s="161"/>
      <c r="G280" s="160"/>
      <c r="H280" s="160"/>
      <c r="I280" s="160"/>
      <c r="J280" s="160"/>
      <c r="K280" s="160"/>
      <c r="L280" s="160"/>
      <c r="M280" s="161"/>
      <c r="N280" s="118"/>
    </row>
    <row r="281" spans="1:14">
      <c r="A281" s="162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</row>
    <row r="282" spans="1:14">
      <c r="A282" s="162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</row>
    <row r="283" spans="1:14" ht="18.75">
      <c r="A283" s="183" t="str">
        <f>A1</f>
        <v>2020年1-7月丹东市财产保险业务统计表</v>
      </c>
      <c r="B283" s="183"/>
      <c r="C283" s="183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</row>
    <row r="284" spans="1:14">
      <c r="A284" s="115"/>
      <c r="B284" s="117" t="s">
        <v>0</v>
      </c>
      <c r="C284" s="116"/>
      <c r="D284" s="116"/>
      <c r="E284" s="115"/>
      <c r="F284" s="118"/>
      <c r="G284" s="38" t="str">
        <f>G2</f>
        <v>（2020年1-7月）</v>
      </c>
      <c r="H284" s="116"/>
      <c r="I284" s="116"/>
      <c r="J284" s="116"/>
      <c r="K284" s="116"/>
      <c r="L284" s="117" t="s">
        <v>1</v>
      </c>
      <c r="M284" s="131"/>
      <c r="N284" s="131"/>
    </row>
    <row r="285" spans="1:14">
      <c r="A285" s="186" t="s">
        <v>48</v>
      </c>
      <c r="B285" s="119" t="s">
        <v>3</v>
      </c>
      <c r="C285" s="184" t="s">
        <v>4</v>
      </c>
      <c r="D285" s="184"/>
      <c r="E285" s="184"/>
      <c r="F285" s="185"/>
      <c r="G285" s="184" t="s">
        <v>5</v>
      </c>
      <c r="H285" s="184"/>
      <c r="I285" s="184" t="s">
        <v>6</v>
      </c>
      <c r="J285" s="184"/>
      <c r="K285" s="184"/>
      <c r="L285" s="184"/>
      <c r="M285" s="184"/>
      <c r="N285" s="187" t="s">
        <v>7</v>
      </c>
    </row>
    <row r="286" spans="1:14">
      <c r="A286" s="173"/>
      <c r="B286" s="116" t="s">
        <v>8</v>
      </c>
      <c r="C286" s="178" t="s">
        <v>9</v>
      </c>
      <c r="D286" s="178" t="s">
        <v>10</v>
      </c>
      <c r="E286" s="178" t="s">
        <v>11</v>
      </c>
      <c r="F286" s="120" t="s">
        <v>12</v>
      </c>
      <c r="G286" s="178" t="s">
        <v>13</v>
      </c>
      <c r="H286" s="178" t="s">
        <v>14</v>
      </c>
      <c r="I286" s="19" t="s">
        <v>13</v>
      </c>
      <c r="J286" s="178" t="s">
        <v>15</v>
      </c>
      <c r="K286" s="178"/>
      <c r="L286" s="178"/>
      <c r="M286" s="16" t="s">
        <v>12</v>
      </c>
      <c r="N286" s="188"/>
    </row>
    <row r="287" spans="1:14">
      <c r="A287" s="173"/>
      <c r="B287" s="121" t="s">
        <v>16</v>
      </c>
      <c r="C287" s="178"/>
      <c r="D287" s="178"/>
      <c r="E287" s="178"/>
      <c r="F287" s="120" t="s">
        <v>17</v>
      </c>
      <c r="G287" s="178"/>
      <c r="H287" s="178"/>
      <c r="I287" s="37" t="s">
        <v>18</v>
      </c>
      <c r="J287" s="19" t="s">
        <v>9</v>
      </c>
      <c r="K287" s="19" t="s">
        <v>10</v>
      </c>
      <c r="L287" s="19" t="s">
        <v>11</v>
      </c>
      <c r="M287" s="16" t="s">
        <v>17</v>
      </c>
      <c r="N287" s="40" t="s">
        <v>17</v>
      </c>
    </row>
    <row r="288" spans="1:14">
      <c r="A288" s="173"/>
      <c r="B288" s="19" t="s">
        <v>19</v>
      </c>
      <c r="C288" s="163">
        <v>37.880000000000003</v>
      </c>
      <c r="D288" s="163">
        <v>269.88</v>
      </c>
      <c r="E288" s="28">
        <v>479.44</v>
      </c>
      <c r="F288" s="21">
        <f>(D288-E288)/E288*100</f>
        <v>-43.709327548806939</v>
      </c>
      <c r="G288" s="138">
        <v>1542</v>
      </c>
      <c r="H288" s="138">
        <v>138389.23000000001</v>
      </c>
      <c r="I288" s="138">
        <v>150</v>
      </c>
      <c r="J288" s="138">
        <v>49.3</v>
      </c>
      <c r="K288" s="138">
        <v>265</v>
      </c>
      <c r="L288" s="138">
        <v>238.9</v>
      </c>
      <c r="M288" s="21">
        <f>(K288-L288)/L288*100</f>
        <v>10.925073252406863</v>
      </c>
      <c r="N288" s="132">
        <f t="shared" ref="N288:N300" si="68">D288/D314*100</f>
        <v>0.49145469949836801</v>
      </c>
    </row>
    <row r="289" spans="1:14">
      <c r="A289" s="173"/>
      <c r="B289" s="19" t="s">
        <v>20</v>
      </c>
      <c r="C289" s="138">
        <v>3</v>
      </c>
      <c r="D289" s="138">
        <v>2</v>
      </c>
      <c r="E289" s="30">
        <v>3.45</v>
      </c>
      <c r="F289" s="21">
        <f>(D289-E289)/E289*100</f>
        <v>-42.028985507246382</v>
      </c>
      <c r="G289" s="138">
        <v>24</v>
      </c>
      <c r="H289" s="138">
        <v>292.8</v>
      </c>
      <c r="I289" s="138">
        <v>9</v>
      </c>
      <c r="J289" s="138">
        <v>0</v>
      </c>
      <c r="K289" s="138">
        <v>53.76</v>
      </c>
      <c r="L289" s="138">
        <v>176</v>
      </c>
      <c r="M289" s="21">
        <f>(K289-L289)/L289*100</f>
        <v>-69.454545454545453</v>
      </c>
      <c r="N289" s="132">
        <f t="shared" si="68"/>
        <v>1.7771715179093407E-2</v>
      </c>
    </row>
    <row r="290" spans="1:14">
      <c r="A290" s="173"/>
      <c r="B290" s="19" t="s">
        <v>21</v>
      </c>
      <c r="C290" s="138"/>
      <c r="D290" s="138">
        <v>1.24</v>
      </c>
      <c r="E290" s="30">
        <v>3.68</v>
      </c>
      <c r="F290" s="21">
        <f>(D290-E290)/E290*100</f>
        <v>-66.304347826086968</v>
      </c>
      <c r="G290" s="138">
        <v>1</v>
      </c>
      <c r="H290" s="138">
        <v>1881.6137000000001</v>
      </c>
      <c r="I290" s="138"/>
      <c r="J290" s="138">
        <v>0</v>
      </c>
      <c r="K290" s="138"/>
      <c r="L290" s="138"/>
      <c r="M290" s="21"/>
      <c r="N290" s="132">
        <f t="shared" si="68"/>
        <v>6.0009542669080436E-2</v>
      </c>
    </row>
    <row r="291" spans="1:14">
      <c r="A291" s="173"/>
      <c r="B291" s="19" t="s">
        <v>22</v>
      </c>
      <c r="C291" s="138"/>
      <c r="D291" s="138"/>
      <c r="E291" s="30"/>
      <c r="F291" s="21"/>
      <c r="G291" s="138">
        <v>1</v>
      </c>
      <c r="H291" s="138">
        <v>60</v>
      </c>
      <c r="I291" s="138"/>
      <c r="J291" s="138"/>
      <c r="K291" s="138"/>
      <c r="L291" s="138"/>
      <c r="M291" s="21"/>
      <c r="N291" s="132">
        <f t="shared" si="68"/>
        <v>0</v>
      </c>
    </row>
    <row r="292" spans="1:14">
      <c r="A292" s="173"/>
      <c r="B292" s="19" t="s">
        <v>23</v>
      </c>
      <c r="C292" s="138"/>
      <c r="D292" s="138"/>
      <c r="E292" s="30"/>
      <c r="F292" s="21"/>
      <c r="G292" s="138"/>
      <c r="H292" s="138"/>
      <c r="I292" s="138"/>
      <c r="J292" s="138"/>
      <c r="K292" s="138"/>
      <c r="L292" s="138"/>
      <c r="M292" s="21"/>
      <c r="N292" s="132"/>
    </row>
    <row r="293" spans="1:14">
      <c r="A293" s="173"/>
      <c r="B293" s="19" t="s">
        <v>24</v>
      </c>
      <c r="C293" s="138">
        <v>0.94</v>
      </c>
      <c r="D293" s="138">
        <v>7.38</v>
      </c>
      <c r="E293" s="30">
        <v>41.25</v>
      </c>
      <c r="F293" s="21">
        <f>(D293-E293)/E293*100</f>
        <v>-82.109090909090895</v>
      </c>
      <c r="G293" s="138">
        <v>39</v>
      </c>
      <c r="H293" s="138">
        <v>4342</v>
      </c>
      <c r="I293" s="138">
        <v>12</v>
      </c>
      <c r="J293" s="138">
        <v>2.68</v>
      </c>
      <c r="K293" s="138">
        <v>139.08000000000001</v>
      </c>
      <c r="L293" s="138">
        <v>52.94</v>
      </c>
      <c r="M293" s="21">
        <f>(K293-L293)/L293*100</f>
        <v>162.7125047223272</v>
      </c>
      <c r="N293" s="132">
        <f>D293/D319*100</f>
        <v>0.17492799947542081</v>
      </c>
    </row>
    <row r="294" spans="1:14">
      <c r="A294" s="173"/>
      <c r="B294" s="19" t="s">
        <v>25</v>
      </c>
      <c r="C294" s="164"/>
      <c r="D294" s="164"/>
      <c r="E294" s="32"/>
      <c r="F294" s="21"/>
      <c r="G294" s="164"/>
      <c r="H294" s="164"/>
      <c r="I294" s="164"/>
      <c r="J294" s="164"/>
      <c r="K294" s="164"/>
      <c r="L294" s="164"/>
      <c r="M294" s="21"/>
      <c r="N294" s="132"/>
    </row>
    <row r="295" spans="1:14">
      <c r="A295" s="173"/>
      <c r="B295" s="19" t="s">
        <v>26</v>
      </c>
      <c r="C295" s="138">
        <v>0.7</v>
      </c>
      <c r="D295" s="138">
        <v>18.88</v>
      </c>
      <c r="E295" s="30">
        <v>16.59</v>
      </c>
      <c r="F295" s="21">
        <f>(D295-E295)/E295*100</f>
        <v>13.803496081977091</v>
      </c>
      <c r="G295" s="138">
        <v>997</v>
      </c>
      <c r="H295" s="138">
        <v>37795.199999999997</v>
      </c>
      <c r="I295" s="138">
        <v>11</v>
      </c>
      <c r="J295" s="138">
        <v>1</v>
      </c>
      <c r="K295" s="138">
        <v>3.68</v>
      </c>
      <c r="L295" s="138">
        <v>0.17</v>
      </c>
      <c r="M295" s="21"/>
      <c r="N295" s="132">
        <f t="shared" si="68"/>
        <v>0.15693784488988718</v>
      </c>
    </row>
    <row r="296" spans="1:14">
      <c r="A296" s="173"/>
      <c r="B296" s="19" t="s">
        <v>27</v>
      </c>
      <c r="C296" s="138"/>
      <c r="D296" s="165"/>
      <c r="E296" s="30">
        <v>8</v>
      </c>
      <c r="F296" s="21"/>
      <c r="G296" s="165"/>
      <c r="H296" s="165"/>
      <c r="I296" s="138"/>
      <c r="J296" s="138"/>
      <c r="K296" s="138"/>
      <c r="L296" s="138"/>
      <c r="M296" s="21"/>
      <c r="N296" s="132">
        <f t="shared" si="68"/>
        <v>0</v>
      </c>
    </row>
    <row r="297" spans="1:14">
      <c r="A297" s="173"/>
      <c r="B297" s="23" t="s">
        <v>28</v>
      </c>
      <c r="C297" s="165"/>
      <c r="D297" s="165"/>
      <c r="E297" s="75"/>
      <c r="F297" s="21"/>
      <c r="G297" s="165"/>
      <c r="H297" s="165"/>
      <c r="I297" s="165"/>
      <c r="J297" s="165"/>
      <c r="K297" s="165"/>
      <c r="L297" s="165"/>
      <c r="M297" s="21"/>
      <c r="N297" s="132"/>
    </row>
    <row r="298" spans="1:14">
      <c r="A298" s="173"/>
      <c r="B298" s="23" t="s">
        <v>29</v>
      </c>
      <c r="C298" s="165"/>
      <c r="D298" s="165"/>
      <c r="E298" s="75">
        <v>7.96</v>
      </c>
      <c r="F298" s="21"/>
      <c r="G298" s="165"/>
      <c r="H298" s="165"/>
      <c r="I298" s="165">
        <v>1</v>
      </c>
      <c r="J298" s="165"/>
      <c r="K298" s="165">
        <v>5.99</v>
      </c>
      <c r="L298" s="165"/>
      <c r="M298" s="21"/>
      <c r="N298" s="132">
        <f>D298/D324*100</f>
        <v>0</v>
      </c>
    </row>
    <row r="299" spans="1:14">
      <c r="A299" s="173"/>
      <c r="B299" s="23" t="s">
        <v>30</v>
      </c>
      <c r="C299" s="33"/>
      <c r="D299" s="33"/>
      <c r="E299" s="62"/>
      <c r="F299" s="21"/>
      <c r="G299" s="33"/>
      <c r="H299" s="33"/>
      <c r="I299" s="33"/>
      <c r="J299" s="33"/>
      <c r="K299" s="33"/>
      <c r="L299" s="33"/>
      <c r="M299" s="21"/>
      <c r="N299" s="132"/>
    </row>
    <row r="300" spans="1:14" ht="14.25" thickBot="1">
      <c r="A300" s="174"/>
      <c r="B300" s="24" t="s">
        <v>31</v>
      </c>
      <c r="C300" s="25">
        <f>C288+C290+C291+C292+C293+C294+C295+C296</f>
        <v>39.520000000000003</v>
      </c>
      <c r="D300" s="25">
        <f t="shared" ref="D300:E300" si="69">D288+D290+D291+D292+D293+D294+D295+D296</f>
        <v>297.38</v>
      </c>
      <c r="E300" s="25">
        <f t="shared" si="69"/>
        <v>548.96</v>
      </c>
      <c r="F300" s="26">
        <f>(D300-E300)/E300*100</f>
        <v>-45.828475663071991</v>
      </c>
      <c r="G300" s="25">
        <f t="shared" ref="G300:L300" si="70">G288+G290+G291+G292+G293+G294+G295+G296</f>
        <v>2580</v>
      </c>
      <c r="H300" s="25">
        <f t="shared" si="70"/>
        <v>182468.04369999998</v>
      </c>
      <c r="I300" s="25">
        <f t="shared" si="70"/>
        <v>173</v>
      </c>
      <c r="J300" s="25">
        <f t="shared" si="70"/>
        <v>52.98</v>
      </c>
      <c r="K300" s="25">
        <f t="shared" si="70"/>
        <v>407.76000000000005</v>
      </c>
      <c r="L300" s="25">
        <f t="shared" si="70"/>
        <v>292.01000000000005</v>
      </c>
      <c r="M300" s="26">
        <f>(K300-L300)/L300*100</f>
        <v>39.639053457073381</v>
      </c>
      <c r="N300" s="133">
        <f t="shared" si="68"/>
        <v>0.32109786673934543</v>
      </c>
    </row>
    <row r="301" spans="1:14" ht="14.25" thickTop="1">
      <c r="A301" s="173" t="s">
        <v>49</v>
      </c>
      <c r="B301" s="19" t="s">
        <v>19</v>
      </c>
      <c r="C301" s="36">
        <v>66.849999999999994</v>
      </c>
      <c r="D301" s="36">
        <v>521.01</v>
      </c>
      <c r="E301" s="63">
        <v>595.24</v>
      </c>
      <c r="F301" s="45">
        <f>(D301-E301)/E301*100</f>
        <v>-12.470600094079701</v>
      </c>
      <c r="G301" s="33">
        <v>1886</v>
      </c>
      <c r="H301" s="33">
        <v>125755.31</v>
      </c>
      <c r="I301" s="33">
        <v>331</v>
      </c>
      <c r="J301" s="33">
        <v>21.88</v>
      </c>
      <c r="K301" s="33">
        <v>282.43</v>
      </c>
      <c r="L301" s="33">
        <v>223.1</v>
      </c>
      <c r="M301" s="45">
        <f>(K301-L301)/L301*100</f>
        <v>26.5934558493949</v>
      </c>
      <c r="N301" s="132">
        <f>D301/D314*100</f>
        <v>0.94876542532104902</v>
      </c>
    </row>
    <row r="302" spans="1:14">
      <c r="A302" s="173"/>
      <c r="B302" s="19" t="s">
        <v>20</v>
      </c>
      <c r="C302" s="33">
        <v>3.18</v>
      </c>
      <c r="D302" s="33">
        <v>39.26</v>
      </c>
      <c r="E302" s="62">
        <v>110.8</v>
      </c>
      <c r="F302" s="21">
        <f>(D302-E302)/E302*100</f>
        <v>-64.566787003610102</v>
      </c>
      <c r="G302" s="33">
        <v>395</v>
      </c>
      <c r="H302" s="33">
        <v>4818.9999999999991</v>
      </c>
      <c r="I302" s="33">
        <v>118</v>
      </c>
      <c r="J302" s="33">
        <v>2.91</v>
      </c>
      <c r="K302" s="33">
        <v>81.36</v>
      </c>
      <c r="L302" s="33">
        <v>56.42</v>
      </c>
      <c r="M302" s="21">
        <f>(K302-L302)/L302*100</f>
        <v>44.204182913860329</v>
      </c>
      <c r="N302" s="132">
        <f>D302/D315*100</f>
        <v>0.34885876896560358</v>
      </c>
    </row>
    <row r="303" spans="1:14">
      <c r="A303" s="173"/>
      <c r="B303" s="19" t="s">
        <v>21</v>
      </c>
      <c r="C303" s="33">
        <v>0</v>
      </c>
      <c r="D303" s="33">
        <v>0</v>
      </c>
      <c r="E303" s="62">
        <v>4.8499999999999996</v>
      </c>
      <c r="F303" s="21">
        <f>(D303-E303)/E303*100</f>
        <v>-100</v>
      </c>
      <c r="G303" s="33">
        <v>2</v>
      </c>
      <c r="H303" s="33">
        <v>14934.88</v>
      </c>
      <c r="I303" s="33">
        <v>1</v>
      </c>
      <c r="J303" s="33"/>
      <c r="K303" s="33">
        <v>0.91</v>
      </c>
      <c r="L303" s="33"/>
      <c r="M303" s="21"/>
      <c r="N303" s="132">
        <f>D303/D316*100</f>
        <v>0</v>
      </c>
    </row>
    <row r="304" spans="1:14">
      <c r="A304" s="173"/>
      <c r="B304" s="19" t="s">
        <v>22</v>
      </c>
      <c r="C304" s="33">
        <v>1.2E-2</v>
      </c>
      <c r="D304" s="33">
        <v>0.06</v>
      </c>
      <c r="E304" s="62">
        <v>0.64</v>
      </c>
      <c r="F304" s="21">
        <f>(D304-E304)/E304*100</f>
        <v>-90.625000000000014</v>
      </c>
      <c r="G304" s="33">
        <v>18</v>
      </c>
      <c r="H304" s="33">
        <v>2370.6</v>
      </c>
      <c r="I304" s="33"/>
      <c r="J304" s="33"/>
      <c r="K304" s="33"/>
      <c r="L304" s="33">
        <v>0.3</v>
      </c>
      <c r="M304" s="21"/>
      <c r="N304" s="132">
        <f t="shared" ref="N304:N308" si="71">D304/D317*100</f>
        <v>8.8068684097405547E-3</v>
      </c>
    </row>
    <row r="305" spans="1:14">
      <c r="A305" s="173"/>
      <c r="B305" s="19" t="s">
        <v>23</v>
      </c>
      <c r="C305" s="33"/>
      <c r="D305" s="33"/>
      <c r="E305" s="62"/>
      <c r="F305" s="21"/>
      <c r="G305" s="33"/>
      <c r="H305" s="33"/>
      <c r="I305" s="33"/>
      <c r="J305" s="33"/>
      <c r="K305" s="33"/>
      <c r="L305" s="33"/>
      <c r="M305" s="21"/>
      <c r="N305" s="132"/>
    </row>
    <row r="306" spans="1:14">
      <c r="A306" s="173"/>
      <c r="B306" s="19" t="s">
        <v>24</v>
      </c>
      <c r="C306" s="33">
        <v>2.99</v>
      </c>
      <c r="D306" s="33">
        <v>15.15</v>
      </c>
      <c r="E306" s="62">
        <v>1.97</v>
      </c>
      <c r="F306" s="21">
        <f>(D306-E306)/E306*100</f>
        <v>669.03553299492387</v>
      </c>
      <c r="G306" s="33">
        <v>357</v>
      </c>
      <c r="H306" s="33">
        <v>33671.300000000003</v>
      </c>
      <c r="I306" s="33"/>
      <c r="J306" s="33"/>
      <c r="K306" s="33"/>
      <c r="L306" s="33">
        <v>0.32</v>
      </c>
      <c r="M306" s="21"/>
      <c r="N306" s="132">
        <f t="shared" si="71"/>
        <v>0.35910016152474594</v>
      </c>
    </row>
    <row r="307" spans="1:14">
      <c r="A307" s="173"/>
      <c r="B307" s="19" t="s">
        <v>25</v>
      </c>
      <c r="C307" s="37"/>
      <c r="D307" s="37"/>
      <c r="E307" s="64"/>
      <c r="F307" s="21"/>
      <c r="G307" s="37"/>
      <c r="H307" s="37"/>
      <c r="I307" s="37"/>
      <c r="J307" s="37"/>
      <c r="K307" s="37"/>
      <c r="L307" s="37"/>
      <c r="M307" s="21"/>
      <c r="N307" s="132"/>
    </row>
    <row r="308" spans="1:14">
      <c r="A308" s="173"/>
      <c r="B308" s="19" t="s">
        <v>26</v>
      </c>
      <c r="C308" s="33">
        <v>2.35</v>
      </c>
      <c r="D308" s="33">
        <v>3.85</v>
      </c>
      <c r="E308" s="62">
        <v>4.13</v>
      </c>
      <c r="F308" s="21">
        <f>(D308-E308)/E308*100</f>
        <v>-6.7796610169491487</v>
      </c>
      <c r="G308" s="33">
        <v>59</v>
      </c>
      <c r="H308" s="33">
        <v>5242.5</v>
      </c>
      <c r="I308" s="33">
        <v>1</v>
      </c>
      <c r="J308" s="33"/>
      <c r="K308" s="33">
        <v>30.34</v>
      </c>
      <c r="L308" s="33">
        <v>8.39</v>
      </c>
      <c r="M308" s="21"/>
      <c r="N308" s="132">
        <f t="shared" si="71"/>
        <v>3.2002685531041616E-2</v>
      </c>
    </row>
    <row r="309" spans="1:14">
      <c r="A309" s="173"/>
      <c r="B309" s="19" t="s">
        <v>27</v>
      </c>
      <c r="C309" s="33"/>
      <c r="D309" s="33"/>
      <c r="E309" s="62"/>
      <c r="F309" s="21"/>
      <c r="G309" s="33"/>
      <c r="H309" s="33"/>
      <c r="I309" s="33"/>
      <c r="J309" s="33"/>
      <c r="K309" s="33"/>
      <c r="L309" s="33"/>
      <c r="M309" s="21"/>
      <c r="N309" s="132"/>
    </row>
    <row r="310" spans="1:14">
      <c r="A310" s="173"/>
      <c r="B310" s="23" t="s">
        <v>28</v>
      </c>
      <c r="C310" s="35"/>
      <c r="D310" s="35"/>
      <c r="E310" s="65"/>
      <c r="F310" s="21"/>
      <c r="G310" s="35"/>
      <c r="H310" s="35"/>
      <c r="I310" s="35"/>
      <c r="J310" s="35"/>
      <c r="K310" s="35"/>
      <c r="L310" s="33"/>
      <c r="M310" s="21"/>
      <c r="N310" s="132"/>
    </row>
    <row r="311" spans="1:14">
      <c r="A311" s="173"/>
      <c r="B311" s="23" t="s">
        <v>29</v>
      </c>
      <c r="C311" s="33"/>
      <c r="D311" s="33"/>
      <c r="E311" s="62"/>
      <c r="F311" s="21"/>
      <c r="G311" s="33"/>
      <c r="H311" s="33"/>
      <c r="I311" s="33"/>
      <c r="J311" s="33"/>
      <c r="K311" s="33"/>
      <c r="L311" s="33"/>
      <c r="M311" s="21"/>
      <c r="N311" s="132"/>
    </row>
    <row r="312" spans="1:14">
      <c r="A312" s="173"/>
      <c r="B312" s="23" t="s">
        <v>30</v>
      </c>
      <c r="C312" s="33"/>
      <c r="D312" s="33"/>
      <c r="E312" s="62"/>
      <c r="F312" s="21"/>
      <c r="G312" s="33"/>
      <c r="H312" s="33"/>
      <c r="I312" s="33"/>
      <c r="J312" s="33"/>
      <c r="K312" s="33"/>
      <c r="L312" s="33"/>
      <c r="M312" s="21"/>
      <c r="N312" s="132"/>
    </row>
    <row r="313" spans="1:14" ht="14.25" thickBot="1">
      <c r="A313" s="174"/>
      <c r="B313" s="24" t="s">
        <v>31</v>
      </c>
      <c r="C313" s="25">
        <f>C301+C303+C304+C305+C306+C307+C308+C309</f>
        <v>72.201999999999984</v>
      </c>
      <c r="D313" s="25">
        <f t="shared" ref="D313:E313" si="72">D301+D303+D304+D305+D306+D307+D308+D309</f>
        <v>540.06999999999994</v>
      </c>
      <c r="E313" s="25">
        <f t="shared" si="72"/>
        <v>606.83000000000004</v>
      </c>
      <c r="F313" s="26">
        <f>(D313-E313)/E313*100</f>
        <v>-11.001433679943329</v>
      </c>
      <c r="G313" s="25">
        <f t="shared" ref="G313:L313" si="73">G301+G303+G304+G305+G306+G307+G308+G309</f>
        <v>2322</v>
      </c>
      <c r="H313" s="25">
        <f t="shared" si="73"/>
        <v>181974.59000000003</v>
      </c>
      <c r="I313" s="25">
        <f t="shared" si="73"/>
        <v>333</v>
      </c>
      <c r="J313" s="25">
        <f t="shared" si="73"/>
        <v>21.88</v>
      </c>
      <c r="K313" s="25">
        <f t="shared" si="73"/>
        <v>313.68</v>
      </c>
      <c r="L313" s="25">
        <f t="shared" si="73"/>
        <v>232.11</v>
      </c>
      <c r="M313" s="26">
        <f>(K313-L313)/L313*100</f>
        <v>35.142820214553439</v>
      </c>
      <c r="N313" s="133">
        <f>D313/D326*100</f>
        <v>0.58314387278874924</v>
      </c>
    </row>
    <row r="314" spans="1:14" ht="14.25" thickTop="1">
      <c r="A314" s="175" t="s">
        <v>50</v>
      </c>
      <c r="B314" s="19" t="s">
        <v>19</v>
      </c>
      <c r="C314" s="33">
        <f t="shared" ref="C314:E325" si="74">C6+C19+C32+C53+C66+C79+C100+C113+C126+C147+C160+C173+C194+C207+C220+C241+C254+C267+C288+C301</f>
        <v>7851.1375970000008</v>
      </c>
      <c r="D314" s="33">
        <f t="shared" si="74"/>
        <v>54914.522187999988</v>
      </c>
      <c r="E314" s="62">
        <f t="shared" si="74"/>
        <v>55028.130631</v>
      </c>
      <c r="F314" s="166">
        <f t="shared" ref="F314:F326" si="75">(D314-E314)/E314*100</f>
        <v>-0.20645521063005326</v>
      </c>
      <c r="G314" s="33">
        <f t="shared" ref="G314:L325" si="76">G6+G19+G32+G53+G66+G79+G100+G113+G126+G147+G160+G173+G194+G207+G220+G241+G254+G267+G288+G301</f>
        <v>315722</v>
      </c>
      <c r="H314" s="33">
        <f t="shared" si="76"/>
        <v>21852070.488759987</v>
      </c>
      <c r="I314" s="33">
        <f t="shared" si="76"/>
        <v>40596</v>
      </c>
      <c r="J314" s="33">
        <f t="shared" si="76"/>
        <v>4874.7379140000012</v>
      </c>
      <c r="K314" s="33">
        <f t="shared" si="76"/>
        <v>27954.568459999995</v>
      </c>
      <c r="L314" s="33">
        <f t="shared" si="76"/>
        <v>30256.546740999998</v>
      </c>
      <c r="M314" s="45">
        <f t="shared" ref="M314:M326" si="77">(K314-L314)/L314*100</f>
        <v>-7.6081989815468338</v>
      </c>
      <c r="N314" s="132">
        <f>D314/D326*100</f>
        <v>59.294289890299446</v>
      </c>
    </row>
    <row r="315" spans="1:14">
      <c r="A315" s="176"/>
      <c r="B315" s="19" t="s">
        <v>20</v>
      </c>
      <c r="C315" s="33">
        <f t="shared" si="74"/>
        <v>1412.5559100000003</v>
      </c>
      <c r="D315" s="33">
        <f t="shared" si="74"/>
        <v>11253.837796999998</v>
      </c>
      <c r="E315" s="62">
        <f t="shared" si="74"/>
        <v>15024.326729</v>
      </c>
      <c r="F315" s="122">
        <f t="shared" si="75"/>
        <v>-25.095892814432695</v>
      </c>
      <c r="G315" s="33">
        <f t="shared" si="76"/>
        <v>139838</v>
      </c>
      <c r="H315" s="33">
        <f t="shared" si="76"/>
        <v>1641021.8</v>
      </c>
      <c r="I315" s="33">
        <f t="shared" si="76"/>
        <v>18222</v>
      </c>
      <c r="J315" s="33">
        <f t="shared" si="76"/>
        <v>1658.9037740000001</v>
      </c>
      <c r="K315" s="33">
        <f t="shared" si="76"/>
        <v>8977.2059109999991</v>
      </c>
      <c r="L315" s="33">
        <f t="shared" si="76"/>
        <v>11264.557479000005</v>
      </c>
      <c r="M315" s="21">
        <f t="shared" si="77"/>
        <v>-20.305738350256629</v>
      </c>
      <c r="N315" s="132">
        <f>D315/D326*100</f>
        <v>12.151399923489523</v>
      </c>
    </row>
    <row r="316" spans="1:14">
      <c r="A316" s="176"/>
      <c r="B316" s="19" t="s">
        <v>21</v>
      </c>
      <c r="C316" s="33">
        <f t="shared" si="74"/>
        <v>250.24369399999995</v>
      </c>
      <c r="D316" s="33">
        <f t="shared" si="74"/>
        <v>2066.3380270000002</v>
      </c>
      <c r="E316" s="62">
        <f t="shared" si="74"/>
        <v>1688.389191</v>
      </c>
      <c r="F316" s="122">
        <f t="shared" si="75"/>
        <v>22.385172684986721</v>
      </c>
      <c r="G316" s="33">
        <f t="shared" si="76"/>
        <v>2287</v>
      </c>
      <c r="H316" s="33">
        <f t="shared" si="76"/>
        <v>3673800.0377949998</v>
      </c>
      <c r="I316" s="33">
        <f t="shared" si="76"/>
        <v>277</v>
      </c>
      <c r="J316" s="33">
        <f t="shared" si="76"/>
        <v>95.153147000000004</v>
      </c>
      <c r="K316" s="33">
        <f t="shared" si="76"/>
        <v>1293.0507459999999</v>
      </c>
      <c r="L316" s="33">
        <f t="shared" si="76"/>
        <v>447.21520999999996</v>
      </c>
      <c r="M316" s="21">
        <f t="shared" si="77"/>
        <v>189.13389282980785</v>
      </c>
      <c r="N316" s="132">
        <f>D316/D326*100</f>
        <v>2.2311410734820369</v>
      </c>
    </row>
    <row r="317" spans="1:14">
      <c r="A317" s="176"/>
      <c r="B317" s="19" t="s">
        <v>22</v>
      </c>
      <c r="C317" s="33">
        <f t="shared" si="74"/>
        <v>52.034020999999996</v>
      </c>
      <c r="D317" s="33">
        <f t="shared" si="74"/>
        <v>681.28643700000009</v>
      </c>
      <c r="E317" s="62">
        <f t="shared" si="74"/>
        <v>573.38600999999994</v>
      </c>
      <c r="F317" s="122">
        <f t="shared" si="75"/>
        <v>18.818112949773603</v>
      </c>
      <c r="G317" s="33">
        <f t="shared" si="76"/>
        <v>42530</v>
      </c>
      <c r="H317" s="33">
        <f t="shared" si="76"/>
        <v>1768235.4170000004</v>
      </c>
      <c r="I317" s="33">
        <f t="shared" si="76"/>
        <v>3273</v>
      </c>
      <c r="J317" s="33">
        <f t="shared" si="76"/>
        <v>55.857954999999997</v>
      </c>
      <c r="K317" s="33">
        <f t="shared" si="76"/>
        <v>400.17695600000002</v>
      </c>
      <c r="L317" s="33">
        <f t="shared" si="76"/>
        <v>482.21963100000011</v>
      </c>
      <c r="M317" s="21">
        <f t="shared" si="77"/>
        <v>-17.013549371655522</v>
      </c>
      <c r="N317" s="132">
        <f>D317/D326*100</f>
        <v>0.73562318097770363</v>
      </c>
    </row>
    <row r="318" spans="1:14">
      <c r="A318" s="176"/>
      <c r="B318" s="19" t="s">
        <v>23</v>
      </c>
      <c r="C318" s="33">
        <f t="shared" si="74"/>
        <v>23.026789999999998</v>
      </c>
      <c r="D318" s="33">
        <f t="shared" si="74"/>
        <v>170.36021099999999</v>
      </c>
      <c r="E318" s="62">
        <f t="shared" si="74"/>
        <v>257.14076599999999</v>
      </c>
      <c r="F318" s="122">
        <f t="shared" si="75"/>
        <v>-33.748268059526588</v>
      </c>
      <c r="G318" s="33">
        <f t="shared" si="76"/>
        <v>3316</v>
      </c>
      <c r="H318" s="33">
        <f t="shared" si="76"/>
        <v>305051.91793399997</v>
      </c>
      <c r="I318" s="33">
        <f t="shared" si="76"/>
        <v>31</v>
      </c>
      <c r="J318" s="33">
        <f t="shared" si="76"/>
        <v>18.167652999999998</v>
      </c>
      <c r="K318" s="33">
        <f t="shared" si="76"/>
        <v>53.545276000000001</v>
      </c>
      <c r="L318" s="33">
        <f t="shared" si="76"/>
        <v>57.855393999999997</v>
      </c>
      <c r="M318" s="21">
        <f t="shared" si="77"/>
        <v>-7.4498118533251985</v>
      </c>
      <c r="N318" s="132">
        <f>D318/D326*100</f>
        <v>0.18394747571916326</v>
      </c>
    </row>
    <row r="319" spans="1:14">
      <c r="A319" s="176"/>
      <c r="B319" s="19" t="s">
        <v>24</v>
      </c>
      <c r="C319" s="33">
        <f t="shared" si="74"/>
        <v>404.403526</v>
      </c>
      <c r="D319" s="33">
        <f t="shared" si="74"/>
        <v>4218.8786369999998</v>
      </c>
      <c r="E319" s="62">
        <f t="shared" si="74"/>
        <v>3140.7581059999998</v>
      </c>
      <c r="F319" s="122">
        <f t="shared" si="75"/>
        <v>34.326761075308362</v>
      </c>
      <c r="G319" s="33">
        <f t="shared" si="76"/>
        <v>9917</v>
      </c>
      <c r="H319" s="33">
        <f t="shared" si="76"/>
        <v>4475367.3828219995</v>
      </c>
      <c r="I319" s="33">
        <f t="shared" si="76"/>
        <v>1083</v>
      </c>
      <c r="J319" s="33">
        <f t="shared" si="76"/>
        <v>168.82834599999998</v>
      </c>
      <c r="K319" s="33">
        <f t="shared" si="76"/>
        <v>1356.688529</v>
      </c>
      <c r="L319" s="33">
        <f t="shared" si="76"/>
        <v>1510.417283</v>
      </c>
      <c r="M319" s="21">
        <f t="shared" si="77"/>
        <v>-10.177899559958888</v>
      </c>
      <c r="N319" s="132">
        <f>D319/D326*100</f>
        <v>4.5553599111335572</v>
      </c>
    </row>
    <row r="320" spans="1:14">
      <c r="A320" s="176"/>
      <c r="B320" s="19" t="s">
        <v>25</v>
      </c>
      <c r="C320" s="33">
        <f t="shared" si="74"/>
        <v>163.79519999999999</v>
      </c>
      <c r="D320" s="33">
        <f t="shared" si="74"/>
        <v>16369.838899999999</v>
      </c>
      <c r="E320" s="62">
        <f t="shared" si="74"/>
        <v>12853.786100000001</v>
      </c>
      <c r="F320" s="122">
        <f t="shared" si="75"/>
        <v>27.354219003224252</v>
      </c>
      <c r="G320" s="33">
        <f t="shared" si="76"/>
        <v>4984</v>
      </c>
      <c r="H320" s="33">
        <f t="shared" si="76"/>
        <v>503524.09136000002</v>
      </c>
      <c r="I320" s="33">
        <f t="shared" si="76"/>
        <v>4780</v>
      </c>
      <c r="J320" s="33">
        <f t="shared" si="76"/>
        <v>205.0044</v>
      </c>
      <c r="K320" s="33">
        <f t="shared" si="76"/>
        <v>1207.3271999999999</v>
      </c>
      <c r="L320" s="33">
        <f t="shared" si="76"/>
        <v>1008.4651</v>
      </c>
      <c r="M320" s="21">
        <f t="shared" si="77"/>
        <v>19.719284286585616</v>
      </c>
      <c r="N320" s="132">
        <f>D320/D326*100</f>
        <v>17.675433282859483</v>
      </c>
    </row>
    <row r="321" spans="1:14">
      <c r="A321" s="176"/>
      <c r="B321" s="19" t="s">
        <v>26</v>
      </c>
      <c r="C321" s="33">
        <f t="shared" si="74"/>
        <v>500.51379800000041</v>
      </c>
      <c r="D321" s="33">
        <f t="shared" si="74"/>
        <v>12030.240387999998</v>
      </c>
      <c r="E321" s="62">
        <f t="shared" si="74"/>
        <v>4057.2242210000009</v>
      </c>
      <c r="F321" s="122">
        <f t="shared" si="75"/>
        <v>196.51406313045365</v>
      </c>
      <c r="G321" s="33">
        <f t="shared" si="76"/>
        <v>244525</v>
      </c>
      <c r="H321" s="33">
        <f t="shared" si="76"/>
        <v>22020680.134085998</v>
      </c>
      <c r="I321" s="33">
        <f t="shared" si="76"/>
        <v>13074</v>
      </c>
      <c r="J321" s="33">
        <f t="shared" si="76"/>
        <v>380.9315130000017</v>
      </c>
      <c r="K321" s="33">
        <f t="shared" si="76"/>
        <v>1847.4268630000013</v>
      </c>
      <c r="L321" s="33">
        <f t="shared" si="76"/>
        <v>2023.8479000000013</v>
      </c>
      <c r="M321" s="21">
        <f t="shared" si="77"/>
        <v>-8.7171094725053173</v>
      </c>
      <c r="N321" s="132">
        <f>D321/D326*100</f>
        <v>12.989725351228445</v>
      </c>
    </row>
    <row r="322" spans="1:14">
      <c r="A322" s="176"/>
      <c r="B322" s="19" t="s">
        <v>27</v>
      </c>
      <c r="C322" s="33">
        <f t="shared" si="74"/>
        <v>101.32168200000001</v>
      </c>
      <c r="D322" s="33">
        <f t="shared" si="74"/>
        <v>2162.0436789999999</v>
      </c>
      <c r="E322" s="62">
        <f>E14+E27+E40+E61+E74+E87+E108+E121+E134+E155+E168+E181+E202+E215+E228+E249+E262+E275+E296+E309</f>
        <v>3053.2961949999994</v>
      </c>
      <c r="F322" s="122">
        <f t="shared" si="75"/>
        <v>-29.18984792433476</v>
      </c>
      <c r="G322" s="33">
        <f t="shared" si="76"/>
        <v>5436</v>
      </c>
      <c r="H322" s="33">
        <f t="shared" si="76"/>
        <v>243596.07913299996</v>
      </c>
      <c r="I322" s="33">
        <f t="shared" si="76"/>
        <v>188</v>
      </c>
      <c r="J322" s="33">
        <f t="shared" si="76"/>
        <v>113.453622</v>
      </c>
      <c r="K322" s="33">
        <f t="shared" si="76"/>
        <v>820.1692700000001</v>
      </c>
      <c r="L322" s="33">
        <f t="shared" si="76"/>
        <v>347.09908100000001</v>
      </c>
      <c r="M322" s="21">
        <f t="shared" si="77"/>
        <v>136.29255013786684</v>
      </c>
      <c r="N322" s="132">
        <f>D322/D326*100</f>
        <v>2.3344798343001751</v>
      </c>
    </row>
    <row r="323" spans="1:14">
      <c r="A323" s="176"/>
      <c r="B323" s="23" t="s">
        <v>28</v>
      </c>
      <c r="C323" s="33">
        <f t="shared" si="74"/>
        <v>1.1299999999999999</v>
      </c>
      <c r="D323" s="33">
        <f>D15+D28+D41+D62+D75+D88+D109+D122+D135+D156+D169+D182+D203+D216+D229+D250+D263+D276+D297+D310</f>
        <v>211.25097900000003</v>
      </c>
      <c r="E323" s="62">
        <f t="shared" si="74"/>
        <v>62.609685999999996</v>
      </c>
      <c r="F323" s="122">
        <f t="shared" si="75"/>
        <v>237.40942096403427</v>
      </c>
      <c r="G323" s="33">
        <f t="shared" si="76"/>
        <v>60</v>
      </c>
      <c r="H323" s="33">
        <f>H15+H28+H41+H62+H75+H88+H109+H122+H135+H156+H169+H182+H203+H216+H229+H250+H263+H276+H297+H310</f>
        <v>64154.174582</v>
      </c>
      <c r="I323" s="33">
        <f t="shared" si="76"/>
        <v>6</v>
      </c>
      <c r="J323" s="33">
        <f t="shared" si="76"/>
        <v>0.42</v>
      </c>
      <c r="K323" s="33">
        <f t="shared" si="76"/>
        <v>6.9295999999999998</v>
      </c>
      <c r="L323" s="33">
        <f>L15+L28+L41+L62+L75+L88+L109+L122+L135+L156+L169+L182+L203+L216+L229+L250+L263+L276+L297+L310</f>
        <v>0</v>
      </c>
      <c r="M323" s="21" t="e">
        <f t="shared" si="77"/>
        <v>#DIV/0!</v>
      </c>
      <c r="N323" s="132">
        <f>D323/D326*100</f>
        <v>0.2280995315875253</v>
      </c>
    </row>
    <row r="324" spans="1:14">
      <c r="A324" s="176"/>
      <c r="B324" s="23" t="s">
        <v>29</v>
      </c>
      <c r="C324" s="33">
        <f t="shared" si="74"/>
        <v>8.2501560000000005</v>
      </c>
      <c r="D324" s="33">
        <f>D16+D29+D42+D63+D76+D89+D110+D123+D136+D157+D170+D183+D204+D217+D230+D251+D264+D277+D298+D311</f>
        <v>37.758122</v>
      </c>
      <c r="E324" s="62">
        <f>E16+E29+E42+E63+E76+E89+E110+E123+E136+E157+E170+E183+E204+E217+E230+E251+E264+E277+E298+E311</f>
        <v>128.29808299999999</v>
      </c>
      <c r="F324" s="122">
        <f t="shared" si="75"/>
        <v>-70.570002982819318</v>
      </c>
      <c r="G324" s="33">
        <f t="shared" si="76"/>
        <v>34</v>
      </c>
      <c r="H324" s="62">
        <f>H16+H29+H42+H63+H76+H89+H110+H123+H136+H157+H170+H183+H204+H217+H230+H251+H264+H277+H298+H311</f>
        <v>15219.846270999999</v>
      </c>
      <c r="I324" s="33">
        <f t="shared" si="76"/>
        <v>3</v>
      </c>
      <c r="J324" s="33">
        <f t="shared" si="76"/>
        <v>2.8946000000000027E-2</v>
      </c>
      <c r="K324" s="33">
        <f t="shared" si="76"/>
        <v>7.5458170000000004</v>
      </c>
      <c r="L324" s="33">
        <f t="shared" si="76"/>
        <v>0.116701</v>
      </c>
      <c r="M324" s="21">
        <f t="shared" si="77"/>
        <v>6365.9403089947818</v>
      </c>
      <c r="N324" s="132">
        <f>D324/D326*100</f>
        <v>4.0769562264725091E-2</v>
      </c>
    </row>
    <row r="325" spans="1:14">
      <c r="A325" s="176"/>
      <c r="B325" s="23" t="s">
        <v>30</v>
      </c>
      <c r="C325" s="33">
        <f t="shared" si="74"/>
        <v>43.268527000000006</v>
      </c>
      <c r="D325" s="33">
        <f t="shared" si="74"/>
        <v>1646.5546800000002</v>
      </c>
      <c r="E325" s="62">
        <f t="shared" si="74"/>
        <v>2848.558094</v>
      </c>
      <c r="F325" s="122">
        <f t="shared" si="75"/>
        <v>-42.19690714863124</v>
      </c>
      <c r="G325" s="33">
        <f t="shared" si="76"/>
        <v>542</v>
      </c>
      <c r="H325" s="33">
        <f t="shared" si="76"/>
        <v>91639.726049999997</v>
      </c>
      <c r="I325" s="33">
        <f t="shared" si="76"/>
        <v>338</v>
      </c>
      <c r="J325" s="33">
        <f t="shared" si="76"/>
        <v>180.49998299999999</v>
      </c>
      <c r="K325" s="33">
        <f t="shared" si="76"/>
        <v>1360.9256540000001</v>
      </c>
      <c r="L325" s="33">
        <f t="shared" si="76"/>
        <v>910.05628899999999</v>
      </c>
      <c r="M325" s="21">
        <f t="shared" si="77"/>
        <v>49.543019530740274</v>
      </c>
      <c r="N325" s="132">
        <f>D325/D326*100</f>
        <v>1.7778774470969321</v>
      </c>
    </row>
    <row r="326" spans="1:14" ht="14.25" thickBot="1">
      <c r="A326" s="177"/>
      <c r="B326" s="24" t="s">
        <v>51</v>
      </c>
      <c r="C326" s="25">
        <f>C314+C316+C317+C318+C319+C320+C321+C322</f>
        <v>9346.4763080000012</v>
      </c>
      <c r="D326" s="25">
        <f>D314+D316+D317+D318+D319+D320+D321+D322</f>
        <v>92613.508466999978</v>
      </c>
      <c r="E326" s="25">
        <f t="shared" ref="E326:L326" si="78">E314+E316+E317+E318+E319+E320+E321+E322</f>
        <v>80652.111220000006</v>
      </c>
      <c r="F326" s="108">
        <f t="shared" si="75"/>
        <v>14.830854476173712</v>
      </c>
      <c r="G326" s="25">
        <f t="shared" si="78"/>
        <v>628717</v>
      </c>
      <c r="H326" s="25">
        <f t="shared" si="78"/>
        <v>54842325.54888998</v>
      </c>
      <c r="I326" s="25">
        <f t="shared" si="78"/>
        <v>63302</v>
      </c>
      <c r="J326" s="25">
        <f t="shared" si="78"/>
        <v>5912.1345500000034</v>
      </c>
      <c r="K326" s="25">
        <f t="shared" si="78"/>
        <v>34932.953299999994</v>
      </c>
      <c r="L326" s="25">
        <f t="shared" si="78"/>
        <v>36133.666339999996</v>
      </c>
      <c r="M326" s="26">
        <f t="shared" si="77"/>
        <v>-3.3229759435477271</v>
      </c>
      <c r="N326" s="133"/>
    </row>
    <row r="327" spans="1:14" ht="14.25" thickTop="1">
      <c r="A327" s="87" t="s">
        <v>52</v>
      </c>
      <c r="B327" s="87"/>
      <c r="C327" s="87"/>
      <c r="D327" s="87"/>
      <c r="E327" s="87"/>
      <c r="F327" s="87"/>
      <c r="G327" s="87"/>
      <c r="H327" s="87"/>
      <c r="I327" s="87"/>
    </row>
    <row r="328" spans="1:14">
      <c r="A328" s="87" t="s">
        <v>53</v>
      </c>
      <c r="B328" s="87"/>
      <c r="C328" s="87"/>
      <c r="D328" s="87"/>
      <c r="E328" s="87"/>
      <c r="F328" s="87"/>
      <c r="G328" s="87"/>
      <c r="H328" s="87"/>
      <c r="I328" s="87"/>
    </row>
  </sheetData>
  <mergeCells count="98">
    <mergeCell ref="A1:N1"/>
    <mergeCell ref="C3:F3"/>
    <mergeCell ref="G3:H3"/>
    <mergeCell ref="I3:M3"/>
    <mergeCell ref="J4:L4"/>
    <mergeCell ref="A3:A18"/>
    <mergeCell ref="D4:D5"/>
    <mergeCell ref="E4:E5"/>
    <mergeCell ref="G4:G5"/>
    <mergeCell ref="H4:H5"/>
    <mergeCell ref="N3:N4"/>
    <mergeCell ref="A48:N48"/>
    <mergeCell ref="C50:F50"/>
    <mergeCell ref="G50:H50"/>
    <mergeCell ref="I50:M50"/>
    <mergeCell ref="J51:L51"/>
    <mergeCell ref="D51:D52"/>
    <mergeCell ref="E51:E52"/>
    <mergeCell ref="G51:G52"/>
    <mergeCell ref="H51:H52"/>
    <mergeCell ref="N50:N51"/>
    <mergeCell ref="N144:N145"/>
    <mergeCell ref="A95:N95"/>
    <mergeCell ref="C97:F97"/>
    <mergeCell ref="G97:H97"/>
    <mergeCell ref="I97:M97"/>
    <mergeCell ref="J98:L98"/>
    <mergeCell ref="A97:A112"/>
    <mergeCell ref="D98:D99"/>
    <mergeCell ref="E98:E99"/>
    <mergeCell ref="G98:G99"/>
    <mergeCell ref="H98:H99"/>
    <mergeCell ref="N97:N98"/>
    <mergeCell ref="A144:A159"/>
    <mergeCell ref="A189:N189"/>
    <mergeCell ref="C191:F191"/>
    <mergeCell ref="G191:H191"/>
    <mergeCell ref="I191:M191"/>
    <mergeCell ref="J192:L192"/>
    <mergeCell ref="A191:A206"/>
    <mergeCell ref="D192:D193"/>
    <mergeCell ref="E192:E193"/>
    <mergeCell ref="G192:G193"/>
    <mergeCell ref="H192:H193"/>
    <mergeCell ref="N191:N192"/>
    <mergeCell ref="A236:N236"/>
    <mergeCell ref="C238:F238"/>
    <mergeCell ref="G238:H238"/>
    <mergeCell ref="I238:M238"/>
    <mergeCell ref="J239:L239"/>
    <mergeCell ref="D239:D240"/>
    <mergeCell ref="E239:E240"/>
    <mergeCell ref="G239:G240"/>
    <mergeCell ref="H239:H240"/>
    <mergeCell ref="N238:N239"/>
    <mergeCell ref="A283:N283"/>
    <mergeCell ref="C285:F285"/>
    <mergeCell ref="G285:H285"/>
    <mergeCell ref="I285:M285"/>
    <mergeCell ref="J286:L286"/>
    <mergeCell ref="A285:A300"/>
    <mergeCell ref="D286:D287"/>
    <mergeCell ref="E286:E287"/>
    <mergeCell ref="G286:G287"/>
    <mergeCell ref="H286:H287"/>
    <mergeCell ref="N285:N286"/>
    <mergeCell ref="A160:A172"/>
    <mergeCell ref="A173:A185"/>
    <mergeCell ref="A19:A31"/>
    <mergeCell ref="A32:A44"/>
    <mergeCell ref="A50:A65"/>
    <mergeCell ref="A66:A78"/>
    <mergeCell ref="A79:A91"/>
    <mergeCell ref="A142:N142"/>
    <mergeCell ref="C144:F144"/>
    <mergeCell ref="G144:H144"/>
    <mergeCell ref="I144:M144"/>
    <mergeCell ref="J145:L145"/>
    <mergeCell ref="D145:D146"/>
    <mergeCell ref="E145:E146"/>
    <mergeCell ref="G145:G146"/>
    <mergeCell ref="H145:H146"/>
    <mergeCell ref="A301:A313"/>
    <mergeCell ref="A314:A326"/>
    <mergeCell ref="C4:C5"/>
    <mergeCell ref="C51:C52"/>
    <mergeCell ref="C98:C99"/>
    <mergeCell ref="C145:C146"/>
    <mergeCell ref="C192:C193"/>
    <mergeCell ref="C239:C240"/>
    <mergeCell ref="C286:C287"/>
    <mergeCell ref="A207:A219"/>
    <mergeCell ref="A220:A232"/>
    <mergeCell ref="A238:A253"/>
    <mergeCell ref="A254:A266"/>
    <mergeCell ref="A267:A279"/>
    <mergeCell ref="A113:A125"/>
    <mergeCell ref="A126:A138"/>
  </mergeCells>
  <phoneticPr fontId="2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zoomScale="136" zoomScaleNormal="136" workbookViewId="0">
      <selection activeCell="K18" sqref="K18"/>
    </sheetView>
  </sheetViews>
  <sheetFormatPr defaultColWidth="9" defaultRowHeight="13.5"/>
  <cols>
    <col min="1" max="1" width="9" style="88"/>
    <col min="2" max="2" width="11.75" style="88" customWidth="1"/>
    <col min="3" max="5" width="9.125" style="88" customWidth="1"/>
    <col min="6" max="6" width="10.75" style="88" customWidth="1"/>
    <col min="7" max="7" width="9.375" style="88" customWidth="1"/>
    <col min="8" max="8" width="11.625" style="88" customWidth="1"/>
    <col min="9" max="16384" width="9" style="88"/>
  </cols>
  <sheetData>
    <row r="2" spans="1:8" ht="18.75">
      <c r="A2" s="199" t="s">
        <v>92</v>
      </c>
      <c r="B2" s="199"/>
      <c r="C2" s="199"/>
      <c r="D2" s="199"/>
      <c r="E2" s="199"/>
      <c r="F2" s="199"/>
      <c r="G2" s="199"/>
      <c r="H2" s="199"/>
    </row>
    <row r="3" spans="1:8">
      <c r="B3" s="89"/>
      <c r="C3" s="200" t="s">
        <v>98</v>
      </c>
      <c r="D3" s="200"/>
      <c r="E3" s="200"/>
      <c r="F3" s="200"/>
      <c r="G3" s="200" t="s">
        <v>54</v>
      </c>
      <c r="H3" s="200"/>
    </row>
    <row r="4" spans="1:8">
      <c r="A4" s="206" t="s">
        <v>55</v>
      </c>
      <c r="B4" s="90" t="s">
        <v>56</v>
      </c>
      <c r="C4" s="201" t="s">
        <v>4</v>
      </c>
      <c r="D4" s="202"/>
      <c r="E4" s="202"/>
      <c r="F4" s="203"/>
      <c r="G4" s="204" t="s">
        <v>5</v>
      </c>
      <c r="H4" s="205"/>
    </row>
    <row r="5" spans="1:8">
      <c r="A5" s="198"/>
      <c r="B5" s="91" t="s">
        <v>57</v>
      </c>
      <c r="C5" s="207" t="s">
        <v>9</v>
      </c>
      <c r="D5" s="207" t="s">
        <v>10</v>
      </c>
      <c r="E5" s="207" t="s">
        <v>11</v>
      </c>
      <c r="F5" s="19" t="s">
        <v>12</v>
      </c>
      <c r="G5" s="207" t="s">
        <v>13</v>
      </c>
      <c r="H5" s="209" t="s">
        <v>14</v>
      </c>
    </row>
    <row r="6" spans="1:8">
      <c r="A6" s="198"/>
      <c r="B6" s="92" t="s">
        <v>16</v>
      </c>
      <c r="C6" s="208"/>
      <c r="D6" s="208"/>
      <c r="E6" s="208"/>
      <c r="F6" s="17" t="s">
        <v>17</v>
      </c>
      <c r="G6" s="208"/>
      <c r="H6" s="210"/>
    </row>
    <row r="7" spans="1:8">
      <c r="A7" s="198" t="s">
        <v>58</v>
      </c>
      <c r="B7" s="93" t="s">
        <v>19</v>
      </c>
      <c r="C7" s="36">
        <v>1.23</v>
      </c>
      <c r="D7" s="36">
        <v>6.1332050000000002</v>
      </c>
      <c r="E7" s="36">
        <v>5.68</v>
      </c>
      <c r="F7" s="21">
        <f t="shared" ref="F7:F24" si="0">(D7-E7)/E7*100</f>
        <v>7.9789612676056425</v>
      </c>
      <c r="G7" s="33">
        <v>69</v>
      </c>
      <c r="H7" s="94">
        <v>1740.37</v>
      </c>
    </row>
    <row r="8" spans="1:8" ht="14.25" thickBot="1">
      <c r="A8" s="197"/>
      <c r="B8" s="95" t="s">
        <v>20</v>
      </c>
      <c r="C8" s="96">
        <v>0.59</v>
      </c>
      <c r="D8" s="25">
        <v>4.121702</v>
      </c>
      <c r="E8" s="25">
        <v>2.68</v>
      </c>
      <c r="F8" s="21">
        <f t="shared" si="0"/>
        <v>53.794850746268651</v>
      </c>
      <c r="G8" s="25">
        <v>56</v>
      </c>
      <c r="H8" s="97">
        <v>683.2</v>
      </c>
    </row>
    <row r="9" spans="1:8" ht="14.25" thickTop="1">
      <c r="A9" s="196" t="s">
        <v>59</v>
      </c>
      <c r="B9" s="98" t="s">
        <v>19</v>
      </c>
      <c r="C9" s="28">
        <v>0.18</v>
      </c>
      <c r="D9" s="28">
        <v>1.68</v>
      </c>
      <c r="E9" s="99">
        <v>1.39</v>
      </c>
      <c r="F9" s="21">
        <f t="shared" si="0"/>
        <v>20.863309352517987</v>
      </c>
      <c r="G9" s="30">
        <v>21</v>
      </c>
      <c r="H9" s="100">
        <v>447.2</v>
      </c>
    </row>
    <row r="10" spans="1:8" ht="14.25" thickBot="1">
      <c r="A10" s="197"/>
      <c r="B10" s="95" t="s">
        <v>20</v>
      </c>
      <c r="C10" s="101">
        <v>0.06</v>
      </c>
      <c r="D10" s="101">
        <v>1.19</v>
      </c>
      <c r="E10" s="102">
        <v>0.81</v>
      </c>
      <c r="F10" s="21">
        <f t="shared" si="0"/>
        <v>46.913580246913568</v>
      </c>
      <c r="G10" s="101">
        <v>16</v>
      </c>
      <c r="H10" s="103">
        <v>195.2</v>
      </c>
    </row>
    <row r="11" spans="1:8" ht="14.25" thickTop="1">
      <c r="A11" s="196" t="s">
        <v>60</v>
      </c>
      <c r="B11" s="92" t="s">
        <v>19</v>
      </c>
      <c r="C11" s="104">
        <v>0.16226499999999966</v>
      </c>
      <c r="D11" s="104">
        <v>4.7898529999999999</v>
      </c>
      <c r="E11" s="33">
        <v>3.4113870000000004</v>
      </c>
      <c r="F11" s="21">
        <f t="shared" si="0"/>
        <v>40.407787213822395</v>
      </c>
      <c r="G11" s="36">
        <v>55</v>
      </c>
      <c r="H11" s="105">
        <v>1485.8679999999999</v>
      </c>
    </row>
    <row r="12" spans="1:8" ht="14.25" thickBot="1">
      <c r="A12" s="197"/>
      <c r="B12" s="95" t="s">
        <v>20</v>
      </c>
      <c r="C12" s="106">
        <v>0.1622650000000001</v>
      </c>
      <c r="D12" s="106">
        <v>3.143872</v>
      </c>
      <c r="E12" s="25">
        <v>2.0349060000000003</v>
      </c>
      <c r="F12" s="21">
        <f t="shared" si="0"/>
        <v>54.497161048225294</v>
      </c>
      <c r="G12" s="25">
        <v>43</v>
      </c>
      <c r="H12" s="97">
        <v>524.6</v>
      </c>
    </row>
    <row r="13" spans="1:8" ht="14.25" thickTop="1">
      <c r="A13" s="193" t="s">
        <v>61</v>
      </c>
      <c r="B13" s="107" t="s">
        <v>19</v>
      </c>
      <c r="C13" s="36">
        <v>6.73</v>
      </c>
      <c r="D13" s="36">
        <v>71.199799999999996</v>
      </c>
      <c r="E13" s="36">
        <v>-2.3300000000000001E-2</v>
      </c>
      <c r="F13" s="21">
        <f t="shared" si="0"/>
        <v>-305678.54077253217</v>
      </c>
      <c r="G13" s="36">
        <v>290</v>
      </c>
      <c r="H13" s="105">
        <v>22864</v>
      </c>
    </row>
    <row r="14" spans="1:8" ht="14.25" thickBot="1">
      <c r="A14" s="195"/>
      <c r="B14" s="95" t="s">
        <v>20</v>
      </c>
      <c r="C14" s="25">
        <v>7.0000000000000007E-2</v>
      </c>
      <c r="D14" s="25">
        <v>2.2524999999999999</v>
      </c>
      <c r="E14" s="25">
        <v>5.8E-4</v>
      </c>
      <c r="F14" s="21">
        <f t="shared" si="0"/>
        <v>388262.06896551728</v>
      </c>
      <c r="G14" s="25">
        <v>30</v>
      </c>
      <c r="H14" s="97">
        <v>366</v>
      </c>
    </row>
    <row r="15" spans="1:8" ht="14.25" thickTop="1">
      <c r="A15" s="196" t="s">
        <v>62</v>
      </c>
      <c r="B15" s="92" t="s">
        <v>19</v>
      </c>
      <c r="C15" s="33">
        <v>0</v>
      </c>
      <c r="D15" s="33">
        <v>0</v>
      </c>
      <c r="E15" s="33">
        <v>0</v>
      </c>
      <c r="F15" s="21" t="e">
        <f t="shared" si="0"/>
        <v>#DIV/0!</v>
      </c>
      <c r="G15" s="33">
        <v>0</v>
      </c>
      <c r="H15" s="94">
        <v>0</v>
      </c>
    </row>
    <row r="16" spans="1:8" ht="14.25" thickBot="1">
      <c r="A16" s="197"/>
      <c r="B16" s="95" t="s">
        <v>20</v>
      </c>
      <c r="C16" s="62">
        <v>0</v>
      </c>
      <c r="D16" s="62">
        <v>0</v>
      </c>
      <c r="E16" s="62">
        <v>0</v>
      </c>
      <c r="F16" s="21" t="e">
        <f t="shared" si="0"/>
        <v>#DIV/0!</v>
      </c>
      <c r="G16" s="25">
        <v>0</v>
      </c>
      <c r="H16" s="97">
        <v>0</v>
      </c>
    </row>
    <row r="17" spans="1:8" ht="14.25" thickTop="1">
      <c r="A17" s="193" t="s">
        <v>63</v>
      </c>
      <c r="B17" s="92" t="s">
        <v>19</v>
      </c>
      <c r="C17" s="36">
        <v>0</v>
      </c>
      <c r="D17" s="36">
        <v>0</v>
      </c>
      <c r="E17" s="36">
        <v>0.9</v>
      </c>
      <c r="F17" s="21">
        <f t="shared" si="0"/>
        <v>-100</v>
      </c>
      <c r="G17" s="36">
        <v>1</v>
      </c>
      <c r="H17" s="105">
        <v>12.2</v>
      </c>
    </row>
    <row r="18" spans="1:8" ht="14.25" thickBot="1">
      <c r="A18" s="193"/>
      <c r="B18" s="95" t="s">
        <v>20</v>
      </c>
      <c r="C18" s="25">
        <v>0</v>
      </c>
      <c r="D18" s="25">
        <v>0</v>
      </c>
      <c r="E18" s="25">
        <v>0.9</v>
      </c>
      <c r="F18" s="21">
        <f t="shared" si="0"/>
        <v>-100</v>
      </c>
      <c r="G18" s="25">
        <v>1</v>
      </c>
      <c r="H18" s="97">
        <v>12.2</v>
      </c>
    </row>
    <row r="19" spans="1:8" ht="14.25" thickTop="1">
      <c r="A19" s="194" t="s">
        <v>64</v>
      </c>
      <c r="B19" s="107" t="s">
        <v>19</v>
      </c>
      <c r="C19" s="59">
        <v>57.834400000000002</v>
      </c>
      <c r="D19" s="59">
        <v>329</v>
      </c>
      <c r="E19" s="36">
        <v>140.374506</v>
      </c>
      <c r="F19" s="21">
        <f t="shared" si="0"/>
        <v>134.37304206790941</v>
      </c>
      <c r="G19" s="58">
        <v>1939</v>
      </c>
      <c r="H19" s="109">
        <v>152518.51818300001</v>
      </c>
    </row>
    <row r="20" spans="1:8" ht="14.25" thickBot="1">
      <c r="A20" s="195"/>
      <c r="B20" s="95" t="s">
        <v>20</v>
      </c>
      <c r="C20" s="110">
        <v>3.64</v>
      </c>
      <c r="D20" s="110">
        <v>35</v>
      </c>
      <c r="E20" s="96">
        <v>40.951070999999999</v>
      </c>
      <c r="F20" s="21">
        <f t="shared" si="0"/>
        <v>-14.532149842918635</v>
      </c>
      <c r="G20" s="111">
        <v>415</v>
      </c>
      <c r="H20" s="112">
        <v>5063</v>
      </c>
    </row>
    <row r="21" spans="1:8" ht="14.25" thickTop="1">
      <c r="A21" s="196" t="s">
        <v>65</v>
      </c>
      <c r="B21" s="92" t="s">
        <v>19</v>
      </c>
      <c r="C21" s="59">
        <v>191.08</v>
      </c>
      <c r="D21" s="59">
        <v>474.13</v>
      </c>
      <c r="E21" s="59">
        <v>210.69</v>
      </c>
      <c r="F21" s="21">
        <f t="shared" si="0"/>
        <v>125.03678390051735</v>
      </c>
      <c r="G21" s="58">
        <v>2753</v>
      </c>
      <c r="H21" s="113">
        <v>158414.04999999999</v>
      </c>
    </row>
    <row r="22" spans="1:8" ht="14.25" thickBot="1">
      <c r="A22" s="197"/>
      <c r="B22" s="95" t="s">
        <v>20</v>
      </c>
      <c r="C22" s="111">
        <v>23.58</v>
      </c>
      <c r="D22" s="111">
        <v>118.21</v>
      </c>
      <c r="E22" s="111">
        <v>61.24</v>
      </c>
      <c r="F22" s="21">
        <f t="shared" si="0"/>
        <v>93.027433050293908</v>
      </c>
      <c r="G22" s="111">
        <v>963</v>
      </c>
      <c r="H22" s="114">
        <v>12968</v>
      </c>
    </row>
    <row r="23" spans="1:8" ht="14.25" thickTop="1">
      <c r="A23" s="193" t="s">
        <v>66</v>
      </c>
      <c r="B23" s="92" t="s">
        <v>19</v>
      </c>
      <c r="C23" s="36">
        <v>0</v>
      </c>
      <c r="D23" s="36">
        <v>0.169409</v>
      </c>
      <c r="E23" s="36">
        <v>0.33973199999999998</v>
      </c>
      <c r="F23" s="21">
        <f t="shared" si="0"/>
        <v>-50.134517796380671</v>
      </c>
      <c r="G23" s="36">
        <v>1</v>
      </c>
      <c r="H23" s="105">
        <v>0</v>
      </c>
    </row>
    <row r="24" spans="1:8" ht="14.25" thickBot="1">
      <c r="A24" s="195"/>
      <c r="B24" s="95" t="s">
        <v>20</v>
      </c>
      <c r="C24" s="96">
        <v>0.64851599999999998</v>
      </c>
      <c r="D24" s="96">
        <v>0.81792500000000001</v>
      </c>
      <c r="E24" s="96">
        <v>0.50707599999999997</v>
      </c>
      <c r="F24" s="21">
        <f t="shared" si="0"/>
        <v>61.302250550213387</v>
      </c>
      <c r="G24" s="96">
        <v>11</v>
      </c>
      <c r="H24" s="97">
        <v>0</v>
      </c>
    </row>
    <row r="25" spans="1:8" ht="14.25" thickTop="1">
      <c r="A25" s="196" t="s">
        <v>51</v>
      </c>
      <c r="B25" s="107" t="s">
        <v>19</v>
      </c>
      <c r="C25" s="36">
        <f t="shared" ref="C25:E26" si="1">C7+C9+C11+C13+C15+C17+C19+C21+C23</f>
        <v>257.21666500000003</v>
      </c>
      <c r="D25" s="36">
        <f t="shared" si="1"/>
        <v>887.10226699999998</v>
      </c>
      <c r="E25" s="36">
        <f t="shared" si="1"/>
        <v>362.76232500000003</v>
      </c>
      <c r="F25" s="45">
        <f t="shared" ref="F25:F27" si="2">(D25-E25)/E25*100</f>
        <v>144.54090346895862</v>
      </c>
      <c r="G25" s="36">
        <f>G7+G9+G11+G13+G15+G17+G19+G21+G23</f>
        <v>5129</v>
      </c>
      <c r="H25" s="105">
        <f>H7+H9+H11+H13+H15+H17+H19+H21+H23</f>
        <v>337482.206183</v>
      </c>
    </row>
    <row r="26" spans="1:8">
      <c r="A26" s="198"/>
      <c r="B26" s="93" t="s">
        <v>20</v>
      </c>
      <c r="C26" s="36">
        <f t="shared" si="1"/>
        <v>28.750781</v>
      </c>
      <c r="D26" s="36">
        <f t="shared" si="1"/>
        <v>164.73599899999999</v>
      </c>
      <c r="E26" s="36">
        <f t="shared" si="1"/>
        <v>109.123633</v>
      </c>
      <c r="F26" s="21">
        <f t="shared" si="2"/>
        <v>50.962714923539977</v>
      </c>
      <c r="G26" s="36">
        <f>G8+G10+G12+G14+G16+G18+G20+G22+G24</f>
        <v>1535</v>
      </c>
      <c r="H26" s="105">
        <f>H8+H10+H12+H14+H16+H18+H20+H22+H24</f>
        <v>19812.2</v>
      </c>
    </row>
    <row r="27" spans="1:8" ht="14.25" thickBot="1">
      <c r="A27" s="197"/>
      <c r="B27" s="95" t="s">
        <v>50</v>
      </c>
      <c r="C27" s="25">
        <f>C25</f>
        <v>257.21666500000003</v>
      </c>
      <c r="D27" s="25">
        <f>D25</f>
        <v>887.10226699999998</v>
      </c>
      <c r="E27" s="25">
        <f>E25</f>
        <v>362.76232500000003</v>
      </c>
      <c r="F27" s="26">
        <f t="shared" si="2"/>
        <v>144.54090346895862</v>
      </c>
      <c r="G27" s="25">
        <f>G25</f>
        <v>5129</v>
      </c>
      <c r="H27" s="97">
        <f>H25</f>
        <v>337482.206183</v>
      </c>
    </row>
    <row r="28" spans="1:8" ht="14.25" thickTop="1"/>
    <row r="29" spans="1:8">
      <c r="A29" s="11"/>
    </row>
  </sheetData>
  <mergeCells count="21"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7"/>
  </mergeCells>
  <phoneticPr fontId="2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1"/>
  <sheetViews>
    <sheetView workbookViewId="0">
      <pane xSplit="1" ySplit="6" topLeftCell="B7" activePane="bottomRight" state="frozen"/>
      <selection pane="topRight"/>
      <selection pane="bottomLeft"/>
      <selection pane="bottomRight" activeCell="T12" sqref="T12"/>
    </sheetView>
  </sheetViews>
  <sheetFormatPr defaultColWidth="9" defaultRowHeight="13.5"/>
  <cols>
    <col min="1" max="1" width="4.25" style="10" customWidth="1"/>
    <col min="2" max="2" width="17.625" style="11" customWidth="1"/>
    <col min="3" max="5" width="9" style="11"/>
    <col min="6" max="6" width="10.375" style="12" customWidth="1"/>
    <col min="7" max="7" width="9" style="11"/>
    <col min="8" max="8" width="9.625" style="11" customWidth="1"/>
    <col min="9" max="12" width="9" style="11"/>
    <col min="13" max="13" width="11.875" style="12" customWidth="1"/>
    <col min="14" max="14" width="9.625" style="12" customWidth="1"/>
    <col min="15" max="17" width="9" style="11"/>
    <col min="18" max="18" width="7.375" style="11" customWidth="1"/>
    <col min="19" max="16384" width="9" style="11"/>
  </cols>
  <sheetData>
    <row r="1" spans="1:14">
      <c r="A1" s="183" t="s">
        <v>99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4.25" thickBot="1">
      <c r="A3" s="229" t="s">
        <v>100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14.25" thickBot="1">
      <c r="A4" s="182" t="s">
        <v>2</v>
      </c>
      <c r="B4" s="13" t="s">
        <v>3</v>
      </c>
      <c r="C4" s="190" t="s">
        <v>4</v>
      </c>
      <c r="D4" s="191"/>
      <c r="E4" s="191"/>
      <c r="F4" s="224"/>
      <c r="G4" s="185" t="s">
        <v>5</v>
      </c>
      <c r="H4" s="224"/>
      <c r="I4" s="185" t="s">
        <v>6</v>
      </c>
      <c r="J4" s="192"/>
      <c r="K4" s="192"/>
      <c r="L4" s="192"/>
      <c r="M4" s="192"/>
      <c r="N4" s="187" t="s">
        <v>7</v>
      </c>
    </row>
    <row r="5" spans="1:14">
      <c r="A5" s="182"/>
      <c r="B5" s="14" t="s">
        <v>8</v>
      </c>
      <c r="C5" s="179" t="s">
        <v>9</v>
      </c>
      <c r="D5" s="179" t="s">
        <v>10</v>
      </c>
      <c r="E5" s="179" t="s">
        <v>11</v>
      </c>
      <c r="F5" s="16" t="s">
        <v>12</v>
      </c>
      <c r="G5" s="179" t="s">
        <v>13</v>
      </c>
      <c r="H5" s="179" t="s">
        <v>14</v>
      </c>
      <c r="I5" s="19" t="s">
        <v>13</v>
      </c>
      <c r="J5" s="225" t="s">
        <v>15</v>
      </c>
      <c r="K5" s="226"/>
      <c r="L5" s="227"/>
      <c r="M5" s="39" t="s">
        <v>12</v>
      </c>
      <c r="N5" s="188"/>
    </row>
    <row r="6" spans="1:14">
      <c r="A6" s="182"/>
      <c r="B6" s="14" t="s">
        <v>16</v>
      </c>
      <c r="C6" s="180"/>
      <c r="D6" s="180"/>
      <c r="E6" s="180"/>
      <c r="F6" s="18" t="s">
        <v>17</v>
      </c>
      <c r="G6" s="228"/>
      <c r="H6" s="228"/>
      <c r="I6" s="41" t="s">
        <v>18</v>
      </c>
      <c r="J6" s="15" t="s">
        <v>9</v>
      </c>
      <c r="K6" s="42" t="s">
        <v>10</v>
      </c>
      <c r="L6" s="43" t="s">
        <v>11</v>
      </c>
      <c r="M6" s="16" t="s">
        <v>17</v>
      </c>
      <c r="N6" s="44" t="s">
        <v>17</v>
      </c>
    </row>
    <row r="7" spans="1:14">
      <c r="A7" s="214"/>
      <c r="B7" s="19" t="s">
        <v>19</v>
      </c>
      <c r="C7" s="20">
        <v>984.68</v>
      </c>
      <c r="D7" s="20">
        <v>7049.7</v>
      </c>
      <c r="E7" s="20">
        <v>6688.91</v>
      </c>
      <c r="F7" s="21">
        <f t="shared" ref="F7:F18" si="0">(D7-E7)/E7*100</f>
        <v>5.3938534081038609</v>
      </c>
      <c r="G7" s="22">
        <v>47375</v>
      </c>
      <c r="H7" s="22">
        <v>2303847.61</v>
      </c>
      <c r="I7" s="22">
        <v>4967</v>
      </c>
      <c r="J7" s="34">
        <v>593.15</v>
      </c>
      <c r="K7" s="34">
        <v>3546.56</v>
      </c>
      <c r="L7" s="34">
        <v>3823.69</v>
      </c>
      <c r="M7" s="45">
        <f t="shared" ref="M7:M14" si="1">(K7-L7)/L7*100</f>
        <v>-7.2477109807541957</v>
      </c>
      <c r="N7" s="46">
        <f t="shared" ref="N7:N19" si="2">D7/D202*100</f>
        <v>46.674950998513204</v>
      </c>
    </row>
    <row r="8" spans="1:14">
      <c r="A8" s="214"/>
      <c r="B8" s="19" t="s">
        <v>20</v>
      </c>
      <c r="C8" s="20">
        <v>224.69</v>
      </c>
      <c r="D8" s="20">
        <v>1706.86</v>
      </c>
      <c r="E8" s="20">
        <v>1794.89</v>
      </c>
      <c r="F8" s="21">
        <f t="shared" si="0"/>
        <v>-4.9044788260004895</v>
      </c>
      <c r="G8" s="22">
        <v>29041</v>
      </c>
      <c r="H8" s="22">
        <v>354300.2</v>
      </c>
      <c r="I8" s="22">
        <v>2442</v>
      </c>
      <c r="J8" s="34">
        <v>241.5</v>
      </c>
      <c r="K8" s="34">
        <v>1209.1099999999999</v>
      </c>
      <c r="L8" s="34">
        <v>1428.45</v>
      </c>
      <c r="M8" s="21">
        <f t="shared" si="1"/>
        <v>-15.355105183940646</v>
      </c>
      <c r="N8" s="46">
        <f t="shared" si="2"/>
        <v>50.762679172158919</v>
      </c>
    </row>
    <row r="9" spans="1:14">
      <c r="A9" s="214"/>
      <c r="B9" s="19" t="s">
        <v>21</v>
      </c>
      <c r="C9" s="20">
        <v>28.82</v>
      </c>
      <c r="D9" s="20">
        <v>591.12</v>
      </c>
      <c r="E9" s="20">
        <v>267.52999999999997</v>
      </c>
      <c r="F9" s="21">
        <f t="shared" si="0"/>
        <v>120.95465929054687</v>
      </c>
      <c r="G9" s="22">
        <v>263</v>
      </c>
      <c r="H9" s="22">
        <v>871887.71</v>
      </c>
      <c r="I9" s="22">
        <v>60</v>
      </c>
      <c r="J9" s="34">
        <v>31.81</v>
      </c>
      <c r="K9" s="34">
        <v>55.13</v>
      </c>
      <c r="L9" s="34">
        <v>17.8</v>
      </c>
      <c r="M9" s="21">
        <f t="shared" si="1"/>
        <v>209.71910112359549</v>
      </c>
      <c r="N9" s="46">
        <f t="shared" si="2"/>
        <v>78.534320012001103</v>
      </c>
    </row>
    <row r="10" spans="1:14">
      <c r="A10" s="214"/>
      <c r="B10" s="19" t="s">
        <v>22</v>
      </c>
      <c r="C10" s="20">
        <v>1.6</v>
      </c>
      <c r="D10" s="20">
        <v>126.35</v>
      </c>
      <c r="E10" s="20">
        <v>120.47</v>
      </c>
      <c r="F10" s="21">
        <f t="shared" si="0"/>
        <v>4.8808832074375328</v>
      </c>
      <c r="G10" s="22">
        <v>1438</v>
      </c>
      <c r="H10" s="22">
        <v>115861.08</v>
      </c>
      <c r="I10" s="22">
        <v>490</v>
      </c>
      <c r="J10" s="34">
        <v>7.57</v>
      </c>
      <c r="K10" s="34">
        <v>47.97</v>
      </c>
      <c r="L10" s="34">
        <v>59.39</v>
      </c>
      <c r="M10" s="21">
        <f t="shared" si="1"/>
        <v>-19.228826401751139</v>
      </c>
      <c r="N10" s="46">
        <f t="shared" si="2"/>
        <v>85.148008568012472</v>
      </c>
    </row>
    <row r="11" spans="1:14">
      <c r="A11" s="214"/>
      <c r="B11" s="19" t="s">
        <v>23</v>
      </c>
      <c r="C11" s="20">
        <v>1.38</v>
      </c>
      <c r="D11" s="20">
        <v>30.53</v>
      </c>
      <c r="E11" s="20">
        <v>33.65</v>
      </c>
      <c r="F11" s="21">
        <f t="shared" si="0"/>
        <v>-9.2719167904903355</v>
      </c>
      <c r="G11" s="22">
        <v>515</v>
      </c>
      <c r="H11" s="22">
        <v>6603.75</v>
      </c>
      <c r="I11" s="22">
        <v>1</v>
      </c>
      <c r="J11" s="34">
        <v>0</v>
      </c>
      <c r="K11" s="34">
        <v>0.36</v>
      </c>
      <c r="L11" s="34">
        <v>3.49</v>
      </c>
      <c r="M11" s="21">
        <f t="shared" si="1"/>
        <v>-89.684813753581665</v>
      </c>
      <c r="N11" s="46">
        <f t="shared" si="2"/>
        <v>73.013786452156793</v>
      </c>
    </row>
    <row r="12" spans="1:14">
      <c r="A12" s="214"/>
      <c r="B12" s="19" t="s">
        <v>24</v>
      </c>
      <c r="C12" s="20">
        <v>54.83</v>
      </c>
      <c r="D12" s="20">
        <v>1226.8900000000001</v>
      </c>
      <c r="E12" s="20">
        <v>860.23</v>
      </c>
      <c r="F12" s="21">
        <f t="shared" si="0"/>
        <v>42.623484416958263</v>
      </c>
      <c r="G12" s="22">
        <v>1701</v>
      </c>
      <c r="H12" s="22">
        <v>924358.44</v>
      </c>
      <c r="I12" s="22">
        <v>122</v>
      </c>
      <c r="J12" s="34">
        <v>86.02</v>
      </c>
      <c r="K12" s="34">
        <v>282.5</v>
      </c>
      <c r="L12" s="34">
        <v>381.91</v>
      </c>
      <c r="M12" s="21">
        <f t="shared" si="1"/>
        <v>-26.029692859574251</v>
      </c>
      <c r="N12" s="46">
        <f t="shared" si="2"/>
        <v>65.775792655907409</v>
      </c>
    </row>
    <row r="13" spans="1:14">
      <c r="A13" s="214"/>
      <c r="B13" s="19" t="s">
        <v>25</v>
      </c>
      <c r="C13" s="20">
        <v>0.72</v>
      </c>
      <c r="D13" s="20">
        <v>3483.08</v>
      </c>
      <c r="E13" s="20">
        <v>3038.15</v>
      </c>
      <c r="F13" s="21">
        <f t="shared" si="0"/>
        <v>14.644767374882736</v>
      </c>
      <c r="G13" s="22">
        <v>1898</v>
      </c>
      <c r="H13" s="22">
        <v>47647.4</v>
      </c>
      <c r="I13" s="22">
        <v>720</v>
      </c>
      <c r="J13" s="34">
        <v>15.56</v>
      </c>
      <c r="K13" s="34">
        <v>149.47999999999999</v>
      </c>
      <c r="L13" s="34">
        <v>251.99</v>
      </c>
      <c r="M13" s="21">
        <f t="shared" si="1"/>
        <v>-40.680185721655626</v>
      </c>
      <c r="N13" s="46">
        <f t="shared" si="2"/>
        <v>47.307136710518996</v>
      </c>
    </row>
    <row r="14" spans="1:14">
      <c r="A14" s="214"/>
      <c r="B14" s="19" t="s">
        <v>26</v>
      </c>
      <c r="C14" s="20">
        <v>56.93</v>
      </c>
      <c r="D14" s="20">
        <v>674.18</v>
      </c>
      <c r="E14" s="20">
        <v>433.36</v>
      </c>
      <c r="F14" s="21">
        <f t="shared" si="0"/>
        <v>55.57042643529627</v>
      </c>
      <c r="G14" s="22">
        <v>27001</v>
      </c>
      <c r="H14" s="22">
        <v>1606636.81</v>
      </c>
      <c r="I14" s="22">
        <v>528</v>
      </c>
      <c r="J14" s="34">
        <v>20.03</v>
      </c>
      <c r="K14" s="34">
        <v>141.66</v>
      </c>
      <c r="L14" s="34">
        <v>518.52</v>
      </c>
      <c r="M14" s="21">
        <f t="shared" si="1"/>
        <v>-72.679935200185156</v>
      </c>
      <c r="N14" s="46">
        <f t="shared" si="2"/>
        <v>54.55422154137274</v>
      </c>
    </row>
    <row r="15" spans="1:14">
      <c r="A15" s="214"/>
      <c r="B15" s="19" t="s">
        <v>27</v>
      </c>
      <c r="C15" s="20">
        <v>50</v>
      </c>
      <c r="D15" s="20">
        <v>114.05</v>
      </c>
      <c r="E15" s="20">
        <v>84.74</v>
      </c>
      <c r="F15" s="21">
        <f t="shared" si="0"/>
        <v>34.588151994335618</v>
      </c>
      <c r="G15" s="22">
        <v>75</v>
      </c>
      <c r="H15" s="22">
        <v>65729.009999999995</v>
      </c>
      <c r="I15" s="22">
        <v>0</v>
      </c>
      <c r="J15" s="34"/>
      <c r="K15" s="34"/>
      <c r="L15" s="34"/>
      <c r="M15" s="21"/>
      <c r="N15" s="46">
        <f t="shared" si="2"/>
        <v>81.503221549717622</v>
      </c>
    </row>
    <row r="16" spans="1:14">
      <c r="A16" s="214"/>
      <c r="B16" s="23" t="s">
        <v>28</v>
      </c>
      <c r="C16" s="20">
        <v>28.3</v>
      </c>
      <c r="D16" s="20">
        <v>49.72</v>
      </c>
      <c r="E16" s="20">
        <v>36.58</v>
      </c>
      <c r="F16" s="21">
        <f t="shared" si="0"/>
        <v>35.9212684527064</v>
      </c>
      <c r="G16" s="22">
        <v>16</v>
      </c>
      <c r="H16" s="22">
        <v>4066</v>
      </c>
      <c r="I16" s="22">
        <v>0</v>
      </c>
      <c r="J16" s="34"/>
      <c r="K16" s="34"/>
      <c r="L16" s="34"/>
      <c r="M16" s="21"/>
      <c r="N16" s="46">
        <f t="shared" si="2"/>
        <v>73.301331572057038</v>
      </c>
    </row>
    <row r="17" spans="1:14">
      <c r="A17" s="214"/>
      <c r="B17" s="23" t="s">
        <v>29</v>
      </c>
      <c r="C17" s="20">
        <v>2.4900000000000002</v>
      </c>
      <c r="D17" s="20">
        <v>2.4900000000000002</v>
      </c>
      <c r="E17" s="20"/>
      <c r="F17" s="21" t="e">
        <f t="shared" si="0"/>
        <v>#DIV/0!</v>
      </c>
      <c r="G17" s="22">
        <v>2</v>
      </c>
      <c r="H17" s="22">
        <v>845.81</v>
      </c>
      <c r="I17" s="22">
        <v>0</v>
      </c>
      <c r="J17" s="34"/>
      <c r="K17" s="34"/>
      <c r="L17" s="34"/>
      <c r="M17" s="21"/>
      <c r="N17" s="46">
        <f t="shared" si="2"/>
        <v>44.255282241172807</v>
      </c>
    </row>
    <row r="18" spans="1:14">
      <c r="A18" s="214"/>
      <c r="B18" s="23" t="s">
        <v>30</v>
      </c>
      <c r="C18" s="20">
        <v>19.21</v>
      </c>
      <c r="D18" s="20">
        <v>61.84</v>
      </c>
      <c r="E18" s="20">
        <v>48.16</v>
      </c>
      <c r="F18" s="21">
        <f t="shared" si="0"/>
        <v>28.405315614617955</v>
      </c>
      <c r="G18" s="22">
        <v>57</v>
      </c>
      <c r="H18" s="22">
        <v>60817.2</v>
      </c>
      <c r="I18" s="22">
        <v>0</v>
      </c>
      <c r="J18" s="34"/>
      <c r="K18" s="34"/>
      <c r="L18" s="34"/>
      <c r="M18" s="21"/>
      <c r="N18" s="46">
        <f t="shared" si="2"/>
        <v>100</v>
      </c>
    </row>
    <row r="19" spans="1:14">
      <c r="A19" s="215"/>
      <c r="B19" s="24" t="s">
        <v>31</v>
      </c>
      <c r="C19" s="25">
        <f t="shared" ref="C19:L19" si="3">C7+C9+C10+C11+C12+C13+C14+C15</f>
        <v>1178.96</v>
      </c>
      <c r="D19" s="25">
        <f t="shared" si="3"/>
        <v>13295.9</v>
      </c>
      <c r="E19" s="25">
        <f t="shared" si="3"/>
        <v>11527.039999999999</v>
      </c>
      <c r="F19" s="26">
        <f t="shared" ref="F19:F23" si="4">(D19-E19)/E19*100</f>
        <v>15.345309810671262</v>
      </c>
      <c r="G19" s="25">
        <f t="shared" si="3"/>
        <v>80266</v>
      </c>
      <c r="H19" s="25">
        <f t="shared" si="3"/>
        <v>5942571.8100000005</v>
      </c>
      <c r="I19" s="25">
        <f t="shared" si="3"/>
        <v>6888</v>
      </c>
      <c r="J19" s="25">
        <f t="shared" si="3"/>
        <v>754.13999999999987</v>
      </c>
      <c r="K19" s="25">
        <f t="shared" si="3"/>
        <v>4223.66</v>
      </c>
      <c r="L19" s="25">
        <f t="shared" si="3"/>
        <v>5056.7899999999991</v>
      </c>
      <c r="M19" s="26">
        <f t="shared" ref="M19:M22" si="5">(K19-L19)/L19*100</f>
        <v>-16.47547159363943</v>
      </c>
      <c r="N19" s="47">
        <f t="shared" si="2"/>
        <v>49.890061831012616</v>
      </c>
    </row>
    <row r="20" spans="1:14">
      <c r="A20" s="211" t="s">
        <v>32</v>
      </c>
      <c r="B20" s="27" t="s">
        <v>19</v>
      </c>
      <c r="C20" s="28">
        <v>217.28</v>
      </c>
      <c r="D20" s="28">
        <v>1320.4</v>
      </c>
      <c r="E20" s="28">
        <v>1153.97</v>
      </c>
      <c r="F20" s="29">
        <f t="shared" si="4"/>
        <v>14.422385330641182</v>
      </c>
      <c r="G20" s="30">
        <v>5397</v>
      </c>
      <c r="H20" s="30">
        <v>361034.96</v>
      </c>
      <c r="I20" s="30">
        <v>532</v>
      </c>
      <c r="J20" s="30">
        <v>124.56</v>
      </c>
      <c r="K20" s="30">
        <v>658.42</v>
      </c>
      <c r="L20" s="30">
        <v>410.89</v>
      </c>
      <c r="M20" s="29">
        <f t="shared" si="5"/>
        <v>60.242400642507718</v>
      </c>
      <c r="N20" s="48">
        <f t="shared" ref="N20:N23" si="6">D20/D202*100</f>
        <v>8.7421599924020654</v>
      </c>
    </row>
    <row r="21" spans="1:14">
      <c r="A21" s="214"/>
      <c r="B21" s="19" t="s">
        <v>20</v>
      </c>
      <c r="C21" s="30">
        <v>30.59</v>
      </c>
      <c r="D21" s="30">
        <v>245.76</v>
      </c>
      <c r="E21" s="30">
        <v>280.85000000000002</v>
      </c>
      <c r="F21" s="21">
        <f t="shared" si="4"/>
        <v>-12.494213993234833</v>
      </c>
      <c r="G21" s="30">
        <v>2044</v>
      </c>
      <c r="H21" s="30">
        <v>24924.6</v>
      </c>
      <c r="I21" s="30">
        <v>281</v>
      </c>
      <c r="J21" s="30">
        <v>24.73</v>
      </c>
      <c r="K21" s="30">
        <v>177.98</v>
      </c>
      <c r="L21" s="30">
        <v>199.15</v>
      </c>
      <c r="M21" s="21">
        <f t="shared" si="5"/>
        <v>-10.630178257594785</v>
      </c>
      <c r="N21" s="46">
        <f t="shared" si="6"/>
        <v>7.3089978283806385</v>
      </c>
    </row>
    <row r="22" spans="1:14">
      <c r="A22" s="214"/>
      <c r="B22" s="19" t="s">
        <v>21</v>
      </c>
      <c r="C22" s="30">
        <v>2.46</v>
      </c>
      <c r="D22" s="30">
        <v>15.12</v>
      </c>
      <c r="E22" s="30">
        <v>35.14</v>
      </c>
      <c r="F22" s="21">
        <f t="shared" si="4"/>
        <v>-56.972111553784863</v>
      </c>
      <c r="G22" s="30">
        <v>7</v>
      </c>
      <c r="H22" s="30">
        <v>33631.599999999999</v>
      </c>
      <c r="I22" s="30"/>
      <c r="J22" s="30"/>
      <c r="K22" s="30"/>
      <c r="L22" s="30">
        <v>46.59</v>
      </c>
      <c r="M22" s="21">
        <f t="shared" si="5"/>
        <v>-100</v>
      </c>
      <c r="N22" s="46">
        <f t="shared" si="6"/>
        <v>2.008795030757641</v>
      </c>
    </row>
    <row r="23" spans="1:14">
      <c r="A23" s="214"/>
      <c r="B23" s="19" t="s">
        <v>22</v>
      </c>
      <c r="C23" s="30">
        <v>0.18</v>
      </c>
      <c r="D23" s="30">
        <v>1.75</v>
      </c>
      <c r="E23" s="30">
        <v>0.14000000000000001</v>
      </c>
      <c r="F23" s="21">
        <f t="shared" si="4"/>
        <v>1149.9999999999998</v>
      </c>
      <c r="G23" s="30">
        <v>157</v>
      </c>
      <c r="H23" s="30">
        <v>8615.2099999999991</v>
      </c>
      <c r="I23" s="30">
        <v>5</v>
      </c>
      <c r="J23" s="30">
        <v>0.05</v>
      </c>
      <c r="K23" s="30">
        <v>0.68</v>
      </c>
      <c r="L23" s="30"/>
      <c r="M23" s="21"/>
      <c r="N23" s="46">
        <f t="shared" si="6"/>
        <v>1.1793352987259345</v>
      </c>
    </row>
    <row r="24" spans="1:14">
      <c r="A24" s="214"/>
      <c r="B24" s="19" t="s">
        <v>23</v>
      </c>
      <c r="C24" s="30"/>
      <c r="D24" s="30"/>
      <c r="E24" s="30"/>
      <c r="F24" s="21"/>
      <c r="G24" s="30"/>
      <c r="H24" s="30"/>
      <c r="I24" s="30"/>
      <c r="J24" s="30"/>
      <c r="K24" s="30"/>
      <c r="L24" s="30"/>
      <c r="M24" s="21"/>
      <c r="N24" s="46"/>
    </row>
    <row r="25" spans="1:14">
      <c r="A25" s="214"/>
      <c r="B25" s="19" t="s">
        <v>24</v>
      </c>
      <c r="C25" s="31">
        <v>0.18</v>
      </c>
      <c r="D25" s="30">
        <v>5.14</v>
      </c>
      <c r="E25" s="30">
        <v>43.33</v>
      </c>
      <c r="F25" s="21">
        <f>(D25-E25)/E25*100</f>
        <v>-88.137549042234014</v>
      </c>
      <c r="G25" s="30">
        <v>20</v>
      </c>
      <c r="H25" s="30">
        <v>2949.66</v>
      </c>
      <c r="I25" s="30">
        <v>2</v>
      </c>
      <c r="J25" s="30"/>
      <c r="K25" s="30">
        <v>20.2</v>
      </c>
      <c r="L25" s="30">
        <v>71.48</v>
      </c>
      <c r="M25" s="21">
        <f>(K25-L25)/L25*100</f>
        <v>-71.740346950195857</v>
      </c>
      <c r="N25" s="46">
        <f>D25/D207*100</f>
        <v>0.27556469956668</v>
      </c>
    </row>
    <row r="26" spans="1:14">
      <c r="A26" s="214"/>
      <c r="B26" s="19" t="s">
        <v>25</v>
      </c>
      <c r="C26" s="32">
        <v>0.43</v>
      </c>
      <c r="D26" s="32">
        <v>1.75</v>
      </c>
      <c r="E26" s="32"/>
      <c r="F26" s="21"/>
      <c r="G26" s="32">
        <v>12</v>
      </c>
      <c r="H26" s="32">
        <v>106.81</v>
      </c>
      <c r="I26" s="32"/>
      <c r="J26" s="32"/>
      <c r="K26" s="32"/>
      <c r="L26" s="32"/>
      <c r="M26" s="21"/>
      <c r="N26" s="46"/>
    </row>
    <row r="27" spans="1:14">
      <c r="A27" s="214"/>
      <c r="B27" s="19" t="s">
        <v>26</v>
      </c>
      <c r="C27" s="30">
        <v>5.23</v>
      </c>
      <c r="D27" s="30">
        <v>45.04</v>
      </c>
      <c r="E27" s="30">
        <v>15.12</v>
      </c>
      <c r="F27" s="21">
        <f>(D27-E27)/E27*100</f>
        <v>197.8835978835979</v>
      </c>
      <c r="G27" s="30">
        <v>13396</v>
      </c>
      <c r="H27" s="30">
        <v>283091.28999999998</v>
      </c>
      <c r="I27" s="30">
        <v>12</v>
      </c>
      <c r="J27" s="30">
        <v>0.65</v>
      </c>
      <c r="K27" s="30">
        <v>4.21</v>
      </c>
      <c r="L27" s="30">
        <v>9.6999999999999993</v>
      </c>
      <c r="M27" s="21">
        <f>(K27-L27)/L27*100</f>
        <v>-56.597938144329895</v>
      </c>
      <c r="N27" s="46">
        <f>D27/D209*100</f>
        <v>3.6446084698795991</v>
      </c>
    </row>
    <row r="28" spans="1:14">
      <c r="A28" s="214"/>
      <c r="B28" s="19" t="s">
        <v>27</v>
      </c>
      <c r="C28" s="30"/>
      <c r="D28" s="30"/>
      <c r="E28" s="30"/>
      <c r="F28" s="21"/>
      <c r="G28" s="30"/>
      <c r="H28" s="30"/>
      <c r="I28" s="30"/>
      <c r="J28" s="30"/>
      <c r="K28" s="30"/>
      <c r="L28" s="30"/>
      <c r="M28" s="21"/>
      <c r="N28" s="46"/>
    </row>
    <row r="29" spans="1:14">
      <c r="A29" s="214"/>
      <c r="B29" s="23" t="s">
        <v>28</v>
      </c>
      <c r="C29" s="33"/>
      <c r="D29" s="33"/>
      <c r="E29" s="62"/>
      <c r="F29" s="21"/>
      <c r="G29" s="34"/>
      <c r="H29" s="34"/>
      <c r="I29" s="34"/>
      <c r="J29" s="34"/>
      <c r="K29" s="34"/>
      <c r="L29" s="34"/>
      <c r="M29" s="21"/>
      <c r="N29" s="46"/>
    </row>
    <row r="30" spans="1:14">
      <c r="A30" s="214"/>
      <c r="B30" s="23" t="s">
        <v>29</v>
      </c>
      <c r="C30" s="33"/>
      <c r="D30" s="33"/>
      <c r="E30" s="62"/>
      <c r="F30" s="21"/>
      <c r="G30" s="33"/>
      <c r="H30" s="33"/>
      <c r="I30" s="33"/>
      <c r="J30" s="33"/>
      <c r="K30" s="33"/>
      <c r="L30" s="33"/>
      <c r="M30" s="21"/>
      <c r="N30" s="46"/>
    </row>
    <row r="31" spans="1:14">
      <c r="A31" s="214"/>
      <c r="B31" s="23" t="s">
        <v>30</v>
      </c>
      <c r="C31" s="33"/>
      <c r="D31" s="33"/>
      <c r="E31" s="62"/>
      <c r="F31" s="21"/>
      <c r="G31" s="33"/>
      <c r="H31" s="33"/>
      <c r="I31" s="33"/>
      <c r="J31" s="33"/>
      <c r="K31" s="33"/>
      <c r="L31" s="33"/>
      <c r="M31" s="21"/>
      <c r="N31" s="46"/>
    </row>
    <row r="32" spans="1:14">
      <c r="A32" s="215"/>
      <c r="B32" s="24" t="s">
        <v>31</v>
      </c>
      <c r="C32" s="25">
        <f t="shared" ref="C32:L32" si="7">C20+C22+C23+C24+C25+C26+C27+C28</f>
        <v>225.76000000000002</v>
      </c>
      <c r="D32" s="25">
        <f t="shared" si="7"/>
        <v>1389.2</v>
      </c>
      <c r="E32" s="25">
        <f t="shared" si="7"/>
        <v>1247.7</v>
      </c>
      <c r="F32" s="26">
        <f t="shared" ref="F32:F38" si="8">(D32-E32)/E32*100</f>
        <v>11.340867195639976</v>
      </c>
      <c r="G32" s="25">
        <f t="shared" si="7"/>
        <v>18989</v>
      </c>
      <c r="H32" s="25">
        <f t="shared" si="7"/>
        <v>689429.53</v>
      </c>
      <c r="I32" s="25">
        <f t="shared" si="7"/>
        <v>551</v>
      </c>
      <c r="J32" s="25">
        <f t="shared" si="7"/>
        <v>125.26</v>
      </c>
      <c r="K32" s="25">
        <f t="shared" si="7"/>
        <v>683.51</v>
      </c>
      <c r="L32" s="25">
        <f t="shared" si="7"/>
        <v>538.66000000000008</v>
      </c>
      <c r="M32" s="26">
        <f t="shared" ref="M32:M37" si="9">(K32-L32)/L32*100</f>
        <v>26.890803103998788</v>
      </c>
      <c r="N32" s="47">
        <f>D32/D214*100</f>
        <v>5.2126801416709458</v>
      </c>
    </row>
    <row r="33" spans="1:14">
      <c r="A33" s="211" t="s">
        <v>33</v>
      </c>
      <c r="B33" s="27" t="s">
        <v>19</v>
      </c>
      <c r="C33" s="33">
        <v>340.497613</v>
      </c>
      <c r="D33" s="33">
        <v>2173.6703459999999</v>
      </c>
      <c r="E33" s="62">
        <v>2184.8457269999999</v>
      </c>
      <c r="F33" s="29">
        <f t="shared" si="8"/>
        <v>-0.51149519903837204</v>
      </c>
      <c r="G33" s="33">
        <v>13633</v>
      </c>
      <c r="H33" s="33">
        <v>940374.33483999991</v>
      </c>
      <c r="I33" s="33">
        <v>2125</v>
      </c>
      <c r="J33" s="33">
        <v>279</v>
      </c>
      <c r="K33" s="33">
        <v>1030.788192</v>
      </c>
      <c r="L33" s="33">
        <v>1240</v>
      </c>
      <c r="M33" s="29">
        <f t="shared" si="9"/>
        <v>-16.871920000000003</v>
      </c>
      <c r="N33" s="48">
        <f t="shared" ref="N33:N38" si="10">D33/D202*100</f>
        <v>14.391528275880001</v>
      </c>
    </row>
    <row r="34" spans="1:14">
      <c r="A34" s="214"/>
      <c r="B34" s="19" t="s">
        <v>20</v>
      </c>
      <c r="C34" s="33">
        <v>60.818306000000007</v>
      </c>
      <c r="D34" s="33">
        <v>418.58361799999994</v>
      </c>
      <c r="E34" s="62">
        <v>643.50368700000001</v>
      </c>
      <c r="F34" s="21">
        <f t="shared" si="8"/>
        <v>-34.952413411735442</v>
      </c>
      <c r="G34" s="33">
        <v>4835</v>
      </c>
      <c r="H34" s="33">
        <v>58987</v>
      </c>
      <c r="I34" s="33">
        <v>951</v>
      </c>
      <c r="J34" s="33">
        <v>91</v>
      </c>
      <c r="K34" s="33">
        <v>361.11126899999999</v>
      </c>
      <c r="L34" s="33">
        <v>85</v>
      </c>
      <c r="M34" s="21">
        <f t="shared" si="9"/>
        <v>324.83678705882352</v>
      </c>
      <c r="N34" s="46">
        <f t="shared" si="10"/>
        <v>12.448839334951622</v>
      </c>
    </row>
    <row r="35" spans="1:14">
      <c r="A35" s="214"/>
      <c r="B35" s="19" t="s">
        <v>21</v>
      </c>
      <c r="C35" s="33">
        <v>2.6542969999999997</v>
      </c>
      <c r="D35" s="33">
        <v>22.947275000000001</v>
      </c>
      <c r="E35" s="62">
        <v>28.812726999999999</v>
      </c>
      <c r="F35" s="21">
        <f t="shared" si="8"/>
        <v>-20.357156752292131</v>
      </c>
      <c r="G35" s="33">
        <v>637</v>
      </c>
      <c r="H35" s="33">
        <v>38002.028900000005</v>
      </c>
      <c r="I35" s="33">
        <v>10</v>
      </c>
      <c r="J35" s="33">
        <v>1</v>
      </c>
      <c r="K35" s="33">
        <v>1</v>
      </c>
      <c r="L35" s="33">
        <v>2</v>
      </c>
      <c r="M35" s="21">
        <f t="shared" si="9"/>
        <v>-50</v>
      </c>
      <c r="N35" s="46">
        <f t="shared" si="10"/>
        <v>3.0487018511527149</v>
      </c>
    </row>
    <row r="36" spans="1:14">
      <c r="A36" s="214"/>
      <c r="B36" s="19" t="s">
        <v>22</v>
      </c>
      <c r="C36" s="33">
        <v>7.0943999999999896E-2</v>
      </c>
      <c r="D36" s="33">
        <v>4.0644090000000004</v>
      </c>
      <c r="E36" s="62">
        <v>2.2296550000000002</v>
      </c>
      <c r="F36" s="21">
        <f t="shared" si="8"/>
        <v>82.288694887774113</v>
      </c>
      <c r="G36" s="33">
        <v>612</v>
      </c>
      <c r="H36" s="33">
        <v>60994.2</v>
      </c>
      <c r="I36" s="33">
        <v>33</v>
      </c>
      <c r="J36" s="33">
        <v>0</v>
      </c>
      <c r="K36" s="33">
        <v>4</v>
      </c>
      <c r="L36" s="33">
        <v>11</v>
      </c>
      <c r="M36" s="21">
        <f t="shared" si="9"/>
        <v>-63.636363636363633</v>
      </c>
      <c r="N36" s="46">
        <f t="shared" si="10"/>
        <v>2.7390291440910728</v>
      </c>
    </row>
    <row r="37" spans="1:14">
      <c r="A37" s="214"/>
      <c r="B37" s="19" t="s">
        <v>23</v>
      </c>
      <c r="C37" s="33">
        <v>0</v>
      </c>
      <c r="D37" s="33">
        <v>0</v>
      </c>
      <c r="E37" s="62">
        <v>1.696699</v>
      </c>
      <c r="F37" s="21">
        <f t="shared" si="8"/>
        <v>-100</v>
      </c>
      <c r="G37" s="33">
        <v>637</v>
      </c>
      <c r="H37" s="33">
        <v>21917.8</v>
      </c>
      <c r="I37" s="33">
        <v>2</v>
      </c>
      <c r="J37" s="33">
        <v>0</v>
      </c>
      <c r="K37" s="33">
        <v>1</v>
      </c>
      <c r="L37" s="33">
        <v>5</v>
      </c>
      <c r="M37" s="21">
        <f t="shared" si="9"/>
        <v>-80</v>
      </c>
      <c r="N37" s="46">
        <f t="shared" si="10"/>
        <v>0</v>
      </c>
    </row>
    <row r="38" spans="1:14">
      <c r="A38" s="214"/>
      <c r="B38" s="19" t="s">
        <v>24</v>
      </c>
      <c r="C38" s="33">
        <v>3.9123300000000256</v>
      </c>
      <c r="D38" s="33">
        <v>189.07819899999998</v>
      </c>
      <c r="E38" s="62">
        <v>21.917114999999999</v>
      </c>
      <c r="F38" s="21">
        <f t="shared" si="8"/>
        <v>762.69656841240283</v>
      </c>
      <c r="G38" s="33">
        <v>34</v>
      </c>
      <c r="H38" s="33">
        <v>103593.850953</v>
      </c>
      <c r="I38" s="33">
        <v>22</v>
      </c>
      <c r="J38" s="33">
        <v>1</v>
      </c>
      <c r="K38" s="33">
        <v>14</v>
      </c>
      <c r="L38" s="33">
        <v>8</v>
      </c>
      <c r="M38" s="21">
        <f t="shared" ref="M38" si="11">(K38-L38)/L38*100</f>
        <v>75</v>
      </c>
      <c r="N38" s="46">
        <f t="shared" si="10"/>
        <v>10.136824338919052</v>
      </c>
    </row>
    <row r="39" spans="1:14">
      <c r="A39" s="214"/>
      <c r="B39" s="19" t="s">
        <v>25</v>
      </c>
      <c r="C39" s="33">
        <v>0</v>
      </c>
      <c r="D39" s="33">
        <v>0</v>
      </c>
      <c r="E39" s="62"/>
      <c r="F39" s="21"/>
      <c r="G39" s="33"/>
      <c r="H39" s="33"/>
      <c r="I39" s="33"/>
      <c r="J39" s="33">
        <v>0</v>
      </c>
      <c r="K39" s="33">
        <v>0</v>
      </c>
      <c r="L39" s="33"/>
      <c r="M39" s="21"/>
      <c r="N39" s="46"/>
    </row>
    <row r="40" spans="1:14">
      <c r="A40" s="214"/>
      <c r="B40" s="19" t="s">
        <v>26</v>
      </c>
      <c r="C40" s="33">
        <v>30.273185999999839</v>
      </c>
      <c r="D40" s="33">
        <v>216.74241700000019</v>
      </c>
      <c r="E40" s="62">
        <v>123.18056799999999</v>
      </c>
      <c r="F40" s="21">
        <f>(D40-E40)/E40*100</f>
        <v>75.955039434466812</v>
      </c>
      <c r="G40" s="33">
        <v>13691</v>
      </c>
      <c r="H40" s="33">
        <v>1077567.69</v>
      </c>
      <c r="I40" s="33">
        <v>7</v>
      </c>
      <c r="J40" s="33">
        <v>9.57</v>
      </c>
      <c r="K40" s="33">
        <v>29.24</v>
      </c>
      <c r="L40" s="33">
        <v>30</v>
      </c>
      <c r="M40" s="21">
        <f>(K40-L40)/L40*100</f>
        <v>-2.5333333333333385</v>
      </c>
      <c r="N40" s="46">
        <f>D40/D209*100</f>
        <v>17.538660052850283</v>
      </c>
    </row>
    <row r="41" spans="1:14">
      <c r="A41" s="214"/>
      <c r="B41" s="19" t="s">
        <v>27</v>
      </c>
      <c r="C41" s="33">
        <v>0</v>
      </c>
      <c r="D41" s="33">
        <v>0</v>
      </c>
      <c r="E41" s="62">
        <v>4.780735</v>
      </c>
      <c r="F41" s="21"/>
      <c r="G41" s="33"/>
      <c r="H41" s="33"/>
      <c r="I41" s="33"/>
      <c r="J41" s="33">
        <v>0</v>
      </c>
      <c r="K41" s="33">
        <v>0</v>
      </c>
      <c r="L41" s="33"/>
      <c r="M41" s="21"/>
      <c r="N41" s="46">
        <f>D41/D210*100</f>
        <v>0</v>
      </c>
    </row>
    <row r="42" spans="1:14">
      <c r="A42" s="214"/>
      <c r="B42" s="23" t="s">
        <v>28</v>
      </c>
      <c r="C42" s="33">
        <v>0</v>
      </c>
      <c r="D42" s="33">
        <v>0</v>
      </c>
      <c r="E42" s="62"/>
      <c r="F42" s="21"/>
      <c r="G42" s="33"/>
      <c r="H42" s="33"/>
      <c r="I42" s="33"/>
      <c r="J42" s="33"/>
      <c r="K42" s="33">
        <v>0</v>
      </c>
      <c r="L42" s="33"/>
      <c r="M42" s="21"/>
      <c r="N42" s="46"/>
    </row>
    <row r="43" spans="1:14">
      <c r="A43" s="214"/>
      <c r="B43" s="23" t="s">
        <v>29</v>
      </c>
      <c r="C43" s="33">
        <v>0</v>
      </c>
      <c r="D43" s="33">
        <v>0</v>
      </c>
      <c r="E43" s="62">
        <v>4.780735</v>
      </c>
      <c r="F43" s="21"/>
      <c r="G43" s="33"/>
      <c r="H43" s="33"/>
      <c r="I43" s="33"/>
      <c r="J43" s="33"/>
      <c r="K43" s="33">
        <v>0</v>
      </c>
      <c r="L43" s="33"/>
      <c r="M43" s="21"/>
      <c r="N43" s="46">
        <f>D43/D212*100</f>
        <v>0</v>
      </c>
    </row>
    <row r="44" spans="1:14">
      <c r="A44" s="214"/>
      <c r="B44" s="23" t="s">
        <v>30</v>
      </c>
      <c r="C44" s="35">
        <v>0</v>
      </c>
      <c r="D44" s="35">
        <v>0</v>
      </c>
      <c r="E44" s="65"/>
      <c r="F44" s="21"/>
      <c r="G44" s="33"/>
      <c r="H44" s="33"/>
      <c r="I44" s="33"/>
      <c r="J44" s="33"/>
      <c r="K44" s="33">
        <v>0</v>
      </c>
      <c r="L44" s="33"/>
      <c r="M44" s="21"/>
      <c r="N44" s="46"/>
    </row>
    <row r="45" spans="1:14">
      <c r="A45" s="215"/>
      <c r="B45" s="24" t="s">
        <v>31</v>
      </c>
      <c r="C45" s="25">
        <f t="shared" ref="C45:L45" si="12">C33+C35+C36+C37+C38+C39+C40+C41</f>
        <v>377.40836999999982</v>
      </c>
      <c r="D45" s="25">
        <f t="shared" si="12"/>
        <v>2606.5026460000004</v>
      </c>
      <c r="E45" s="25">
        <f t="shared" si="12"/>
        <v>2367.4632260000003</v>
      </c>
      <c r="F45" s="26">
        <f t="shared" ref="F45:F49" si="13">(D45-E45)/E45*100</f>
        <v>10.096858839234194</v>
      </c>
      <c r="G45" s="25">
        <f t="shared" si="12"/>
        <v>29244</v>
      </c>
      <c r="H45" s="25">
        <f t="shared" si="12"/>
        <v>2242449.904693</v>
      </c>
      <c r="I45" s="25">
        <f t="shared" si="12"/>
        <v>2199</v>
      </c>
      <c r="J45" s="25">
        <f t="shared" si="12"/>
        <v>290.57</v>
      </c>
      <c r="K45" s="25">
        <f t="shared" si="12"/>
        <v>1080.028192</v>
      </c>
      <c r="L45" s="25">
        <f t="shared" si="12"/>
        <v>1296</v>
      </c>
      <c r="M45" s="26">
        <f t="shared" ref="M45:M49" si="14">(K45-L45)/L45*100</f>
        <v>-16.664491358024691</v>
      </c>
      <c r="N45" s="47">
        <f>D45/D214*100</f>
        <v>9.7803517002713622</v>
      </c>
    </row>
    <row r="46" spans="1:14">
      <c r="A46" s="211" t="s">
        <v>34</v>
      </c>
      <c r="B46" s="27" t="s">
        <v>19</v>
      </c>
      <c r="C46" s="36">
        <v>149.8126</v>
      </c>
      <c r="D46" s="36">
        <v>1241.2551000000001</v>
      </c>
      <c r="E46" s="63">
        <v>1182.8</v>
      </c>
      <c r="F46" s="29">
        <f t="shared" si="13"/>
        <v>4.9420950287453618</v>
      </c>
      <c r="G46" s="33">
        <v>6916</v>
      </c>
      <c r="H46" s="33">
        <v>435415.81</v>
      </c>
      <c r="I46" s="33">
        <v>746</v>
      </c>
      <c r="J46" s="33">
        <v>98.896600000000007</v>
      </c>
      <c r="K46" s="33">
        <v>765.52530000000002</v>
      </c>
      <c r="L46" s="33" t="s">
        <v>104</v>
      </c>
      <c r="M46" s="29">
        <f t="shared" si="14"/>
        <v>10.631438233423895</v>
      </c>
      <c r="N46" s="48">
        <f t="shared" ref="N46:N49" si="15">D46/D202*100</f>
        <v>8.2181541014730577</v>
      </c>
    </row>
    <row r="47" spans="1:14">
      <c r="A47" s="212"/>
      <c r="B47" s="19" t="s">
        <v>20</v>
      </c>
      <c r="C47" s="33">
        <v>30.504300000000001</v>
      </c>
      <c r="D47" s="33">
        <v>309.68650000000002</v>
      </c>
      <c r="E47" s="62">
        <v>350.33</v>
      </c>
      <c r="F47" s="21">
        <f t="shared" si="13"/>
        <v>-11.601490023691936</v>
      </c>
      <c r="G47" s="33">
        <v>2806</v>
      </c>
      <c r="H47" s="33">
        <v>34196.6</v>
      </c>
      <c r="I47" s="33">
        <v>364</v>
      </c>
      <c r="J47" s="33">
        <v>49.752099999999999</v>
      </c>
      <c r="K47" s="33">
        <v>254.2362</v>
      </c>
      <c r="L47" s="33">
        <v>283.52339999999998</v>
      </c>
      <c r="M47" s="21">
        <f t="shared" si="14"/>
        <v>-10.329729397996774</v>
      </c>
      <c r="N47" s="46">
        <f t="shared" si="15"/>
        <v>9.2101967609814501</v>
      </c>
    </row>
    <row r="48" spans="1:14">
      <c r="A48" s="212"/>
      <c r="B48" s="19" t="s">
        <v>21</v>
      </c>
      <c r="C48" s="33">
        <v>2.3401000000000001</v>
      </c>
      <c r="D48" s="33">
        <v>25.788699999999999</v>
      </c>
      <c r="E48" s="62">
        <v>63.081800000000001</v>
      </c>
      <c r="F48" s="21">
        <f t="shared" si="13"/>
        <v>-59.118636437134008</v>
      </c>
      <c r="G48" s="33">
        <v>22</v>
      </c>
      <c r="H48" s="33">
        <v>19701.34</v>
      </c>
      <c r="I48" s="33">
        <v>4</v>
      </c>
      <c r="J48" s="33">
        <v>15.1</v>
      </c>
      <c r="K48" s="33">
        <v>604.36590000000001</v>
      </c>
      <c r="L48" s="33">
        <v>27.41</v>
      </c>
      <c r="M48" s="21">
        <f t="shared" si="14"/>
        <v>2104.9102517329443</v>
      </c>
      <c r="N48" s="46">
        <f t="shared" si="15"/>
        <v>3.42620452445103</v>
      </c>
    </row>
    <row r="49" spans="1:16">
      <c r="A49" s="212"/>
      <c r="B49" s="19" t="s">
        <v>22</v>
      </c>
      <c r="C49" s="33">
        <v>1.1983999999999999</v>
      </c>
      <c r="D49" s="33">
        <v>2.4068999999999998</v>
      </c>
      <c r="E49" s="62">
        <v>1.7874000000000001</v>
      </c>
      <c r="F49" s="21">
        <f t="shared" si="13"/>
        <v>34.659281638133585</v>
      </c>
      <c r="G49" s="33">
        <v>19</v>
      </c>
      <c r="H49" s="33">
        <v>5681.8</v>
      </c>
      <c r="I49" s="33">
        <v>5</v>
      </c>
      <c r="J49" s="33">
        <v>0.08</v>
      </c>
      <c r="K49" s="33">
        <v>4.2249999999999996</v>
      </c>
      <c r="L49" s="33">
        <v>0.39550000000000002</v>
      </c>
      <c r="M49" s="21">
        <f t="shared" si="14"/>
        <v>968.26801517066986</v>
      </c>
      <c r="N49" s="46">
        <f t="shared" si="15"/>
        <v>1.6220240745734009</v>
      </c>
    </row>
    <row r="50" spans="1:16">
      <c r="A50" s="212"/>
      <c r="B50" s="19" t="s">
        <v>23</v>
      </c>
      <c r="C50" s="33">
        <v>0</v>
      </c>
      <c r="D50" s="33">
        <v>0</v>
      </c>
      <c r="E50" s="62"/>
      <c r="F50" s="21"/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21"/>
      <c r="N50" s="46"/>
    </row>
    <row r="51" spans="1:16">
      <c r="A51" s="212"/>
      <c r="B51" s="19" t="s">
        <v>24</v>
      </c>
      <c r="C51" s="33">
        <v>29.696400000000001</v>
      </c>
      <c r="D51" s="33">
        <v>62.188699999999997</v>
      </c>
      <c r="E51" s="62">
        <v>70.203500000000005</v>
      </c>
      <c r="F51" s="21">
        <f t="shared" ref="F51:F54" si="16">(D51-E51)/E51*100</f>
        <v>-11.416524817138757</v>
      </c>
      <c r="G51" s="33">
        <v>36</v>
      </c>
      <c r="H51" s="33">
        <v>26323.98</v>
      </c>
      <c r="I51" s="33">
        <v>49</v>
      </c>
      <c r="J51" s="33">
        <v>2.3671000000000002</v>
      </c>
      <c r="K51" s="33">
        <v>19.043600000000001</v>
      </c>
      <c r="L51" s="33">
        <v>31.084499999999998</v>
      </c>
      <c r="M51" s="21">
        <f>(K51-L51)/L51*100</f>
        <v>-38.736025993662423</v>
      </c>
      <c r="N51" s="46">
        <f t="shared" ref="N51:N54" si="17">D51/D207*100</f>
        <v>3.3340487221677804</v>
      </c>
    </row>
    <row r="52" spans="1:16">
      <c r="A52" s="212"/>
      <c r="B52" s="19" t="s">
        <v>25</v>
      </c>
      <c r="C52" s="37">
        <v>36.293399999999998</v>
      </c>
      <c r="D52" s="37">
        <v>1988.3646000000001</v>
      </c>
      <c r="E52" s="64">
        <v>1878.4054000000001</v>
      </c>
      <c r="F52" s="21">
        <f t="shared" si="16"/>
        <v>5.8538588102440512</v>
      </c>
      <c r="G52" s="37">
        <v>412</v>
      </c>
      <c r="H52" s="37">
        <v>29553</v>
      </c>
      <c r="I52" s="37">
        <v>811</v>
      </c>
      <c r="J52" s="37">
        <v>39.959400000000002</v>
      </c>
      <c r="K52" s="37">
        <v>152.05950000000001</v>
      </c>
      <c r="L52" s="33">
        <v>87.594200000000001</v>
      </c>
      <c r="M52" s="21">
        <f t="shared" ref="M52:M54" si="18">(K52-L52)/L52*100</f>
        <v>73.595397868808675</v>
      </c>
      <c r="N52" s="46">
        <f t="shared" si="17"/>
        <v>27.005936114747993</v>
      </c>
      <c r="P52" s="49"/>
    </row>
    <row r="53" spans="1:16">
      <c r="A53" s="212"/>
      <c r="B53" s="19" t="s">
        <v>26</v>
      </c>
      <c r="C53" s="33">
        <v>27.111799999999999</v>
      </c>
      <c r="D53" s="33">
        <v>81.2072</v>
      </c>
      <c r="E53" s="62">
        <v>79.424199999999999</v>
      </c>
      <c r="F53" s="21">
        <f t="shared" si="16"/>
        <v>2.244907723338732</v>
      </c>
      <c r="G53" s="33">
        <v>705</v>
      </c>
      <c r="H53" s="33">
        <v>131974.66</v>
      </c>
      <c r="I53" s="33">
        <v>22</v>
      </c>
      <c r="J53" s="33">
        <v>7.2153999999999998</v>
      </c>
      <c r="K53" s="33">
        <v>24.609500000000001</v>
      </c>
      <c r="L53" s="33">
        <v>30.578900000000001</v>
      </c>
      <c r="M53" s="21">
        <f t="shared" si="18"/>
        <v>-19.521303905634277</v>
      </c>
      <c r="N53" s="46">
        <f t="shared" si="17"/>
        <v>6.5712355447425974</v>
      </c>
    </row>
    <row r="54" spans="1:16">
      <c r="A54" s="212"/>
      <c r="B54" s="19" t="s">
        <v>27</v>
      </c>
      <c r="C54" s="33">
        <v>0</v>
      </c>
      <c r="D54" s="33">
        <v>18.1096</v>
      </c>
      <c r="E54" s="62">
        <v>10.7211</v>
      </c>
      <c r="F54" s="21">
        <f t="shared" si="16"/>
        <v>68.915503073378673</v>
      </c>
      <c r="G54" s="33">
        <v>13</v>
      </c>
      <c r="H54" s="33">
        <v>4056.37</v>
      </c>
      <c r="I54" s="33">
        <v>0</v>
      </c>
      <c r="J54" s="33">
        <v>0</v>
      </c>
      <c r="K54" s="33">
        <v>0</v>
      </c>
      <c r="L54" s="33">
        <v>1.1950000000000001</v>
      </c>
      <c r="M54" s="21">
        <f t="shared" si="18"/>
        <v>-100</v>
      </c>
      <c r="N54" s="46">
        <f t="shared" si="17"/>
        <v>12.941611056350427</v>
      </c>
    </row>
    <row r="55" spans="1:16">
      <c r="A55" s="212"/>
      <c r="B55" s="23" t="s">
        <v>28</v>
      </c>
      <c r="C55" s="35">
        <v>0</v>
      </c>
      <c r="D55" s="35">
        <v>18.1096</v>
      </c>
      <c r="E55" s="65"/>
      <c r="F55" s="21"/>
      <c r="G55" s="35">
        <v>0</v>
      </c>
      <c r="H55" s="35">
        <v>0</v>
      </c>
      <c r="I55" s="35">
        <v>0</v>
      </c>
      <c r="J55" s="33">
        <v>0</v>
      </c>
      <c r="K55" s="33">
        <v>0</v>
      </c>
      <c r="L55" s="33">
        <v>0</v>
      </c>
      <c r="M55" s="21"/>
      <c r="N55" s="46"/>
    </row>
    <row r="56" spans="1:16">
      <c r="A56" s="212"/>
      <c r="B56" s="23" t="s">
        <v>29</v>
      </c>
      <c r="C56" s="35">
        <v>0</v>
      </c>
      <c r="D56" s="35">
        <v>0</v>
      </c>
      <c r="E56" s="65">
        <v>10.7211</v>
      </c>
      <c r="F56" s="21">
        <f>(D56-E56)/E56*100</f>
        <v>-100</v>
      </c>
      <c r="G56" s="35">
        <v>13</v>
      </c>
      <c r="H56" s="35">
        <v>4056.37</v>
      </c>
      <c r="I56" s="35">
        <v>0</v>
      </c>
      <c r="J56" s="33">
        <v>0</v>
      </c>
      <c r="K56" s="33">
        <v>0</v>
      </c>
      <c r="L56" s="33">
        <v>0</v>
      </c>
      <c r="M56" s="21" t="e">
        <f>(K56-L56)/L56*100</f>
        <v>#DIV/0!</v>
      </c>
      <c r="N56" s="46">
        <f>D56/D212*100</f>
        <v>0</v>
      </c>
    </row>
    <row r="57" spans="1:16">
      <c r="A57" s="212"/>
      <c r="B57" s="23" t="s">
        <v>30</v>
      </c>
      <c r="C57" s="35">
        <v>0</v>
      </c>
      <c r="D57" s="35">
        <v>0</v>
      </c>
      <c r="E57" s="65"/>
      <c r="F57" s="21"/>
      <c r="G57" s="35">
        <v>0</v>
      </c>
      <c r="H57" s="35">
        <v>0</v>
      </c>
      <c r="I57" s="35">
        <v>0</v>
      </c>
      <c r="J57" s="33">
        <v>0</v>
      </c>
      <c r="K57" s="33">
        <v>0</v>
      </c>
      <c r="L57" s="33">
        <v>1.1950000000000001</v>
      </c>
      <c r="M57" s="21">
        <f>(K57-L57)/L57*100</f>
        <v>-100</v>
      </c>
      <c r="N57" s="46"/>
    </row>
    <row r="58" spans="1:16">
      <c r="A58" s="213"/>
      <c r="B58" s="24" t="s">
        <v>31</v>
      </c>
      <c r="C58" s="25">
        <f t="shared" ref="C58:L58" si="19">C46+C48+C49+C50+C51+C52+C53+C54</f>
        <v>246.45269999999999</v>
      </c>
      <c r="D58" s="25">
        <f t="shared" si="19"/>
        <v>3419.3207999999995</v>
      </c>
      <c r="E58" s="25">
        <f t="shared" si="19"/>
        <v>3286.4234000000001</v>
      </c>
      <c r="F58" s="26">
        <f t="shared" ref="F58:F61" si="20">(D58-E58)/E58*100</f>
        <v>4.0438307492576691</v>
      </c>
      <c r="G58" s="25">
        <f t="shared" si="19"/>
        <v>8123</v>
      </c>
      <c r="H58" s="25">
        <f t="shared" si="19"/>
        <v>652706.96</v>
      </c>
      <c r="I58" s="25">
        <f t="shared" si="19"/>
        <v>1637</v>
      </c>
      <c r="J58" s="25">
        <f t="shared" si="19"/>
        <v>163.61849999999998</v>
      </c>
      <c r="K58" s="25">
        <f t="shared" si="19"/>
        <v>1569.8288</v>
      </c>
      <c r="L58" s="25">
        <f t="shared" si="19"/>
        <v>870.21810000000005</v>
      </c>
      <c r="M58" s="26">
        <f t="shared" ref="M58:M60" si="21">(K58-L58)/L58*100</f>
        <v>80.394868826561975</v>
      </c>
      <c r="N58" s="47">
        <f t="shared" ref="N58" si="22">D58/D214*100</f>
        <v>12.830280472331133</v>
      </c>
    </row>
    <row r="59" spans="1:16">
      <c r="A59" s="214" t="s">
        <v>35</v>
      </c>
      <c r="B59" s="19" t="s">
        <v>19</v>
      </c>
      <c r="C59" s="36">
        <v>7.5052880000000002</v>
      </c>
      <c r="D59" s="36">
        <v>89.755425000000002</v>
      </c>
      <c r="E59" s="63">
        <v>131.30741599999999</v>
      </c>
      <c r="F59" s="21">
        <f t="shared" si="20"/>
        <v>-31.644816618735373</v>
      </c>
      <c r="G59" s="33">
        <v>580</v>
      </c>
      <c r="H59" s="33">
        <v>37302.794199999997</v>
      </c>
      <c r="I59" s="33">
        <v>69</v>
      </c>
      <c r="J59" s="33">
        <v>7.1977710000000004</v>
      </c>
      <c r="K59" s="33">
        <v>102.070654</v>
      </c>
      <c r="L59" s="33">
        <v>89.937962999999996</v>
      </c>
      <c r="M59" s="21">
        <f t="shared" si="21"/>
        <v>13.490066480602867</v>
      </c>
      <c r="N59" s="46">
        <f t="shared" ref="N59:N61" si="23">D59/D202*100</f>
        <v>0.59425650222360193</v>
      </c>
    </row>
    <row r="60" spans="1:16">
      <c r="A60" s="214"/>
      <c r="B60" s="19" t="s">
        <v>20</v>
      </c>
      <c r="C60" s="33">
        <v>1.605</v>
      </c>
      <c r="D60" s="33">
        <v>20.326333999999999</v>
      </c>
      <c r="E60" s="62">
        <v>45.590539</v>
      </c>
      <c r="F60" s="21">
        <f t="shared" si="20"/>
        <v>-55.415455825165829</v>
      </c>
      <c r="G60" s="33">
        <v>225</v>
      </c>
      <c r="H60" s="33">
        <v>2745</v>
      </c>
      <c r="I60" s="33">
        <v>29</v>
      </c>
      <c r="J60" s="33">
        <v>3.3431150000000001</v>
      </c>
      <c r="K60" s="33">
        <v>41.330171999999997</v>
      </c>
      <c r="L60" s="33">
        <v>38.245128000000001</v>
      </c>
      <c r="M60" s="21">
        <f t="shared" si="21"/>
        <v>8.0665019607203217</v>
      </c>
      <c r="N60" s="46">
        <f t="shared" si="23"/>
        <v>0.60451306585668751</v>
      </c>
    </row>
    <row r="61" spans="1:16">
      <c r="A61" s="214"/>
      <c r="B61" s="19" t="s">
        <v>21</v>
      </c>
      <c r="C61" s="33">
        <v>0</v>
      </c>
      <c r="D61" s="33">
        <v>17.219749</v>
      </c>
      <c r="E61" s="62">
        <v>1.51501</v>
      </c>
      <c r="F61" s="21">
        <f t="shared" si="20"/>
        <v>1036.6095933360177</v>
      </c>
      <c r="G61" s="33">
        <v>1</v>
      </c>
      <c r="H61" s="33">
        <v>22816.166686</v>
      </c>
      <c r="I61" s="33"/>
      <c r="J61" s="33"/>
      <c r="K61" s="33"/>
      <c r="L61" s="33">
        <v>15.831375</v>
      </c>
      <c r="M61" s="21"/>
      <c r="N61" s="46">
        <f t="shared" si="23"/>
        <v>2.2877609935247261</v>
      </c>
    </row>
    <row r="62" spans="1:16">
      <c r="A62" s="214"/>
      <c r="B62" s="19" t="s">
        <v>22</v>
      </c>
      <c r="C62" s="33"/>
      <c r="D62" s="33"/>
      <c r="E62" s="62"/>
      <c r="F62" s="21"/>
      <c r="G62" s="33"/>
      <c r="H62" s="33"/>
      <c r="I62" s="33"/>
      <c r="J62" s="33"/>
      <c r="K62" s="33"/>
      <c r="L62" s="33"/>
      <c r="M62" s="21"/>
      <c r="N62" s="46"/>
    </row>
    <row r="63" spans="1:16">
      <c r="A63" s="214"/>
      <c r="B63" s="19" t="s">
        <v>23</v>
      </c>
      <c r="C63" s="33"/>
      <c r="D63" s="33"/>
      <c r="E63" s="62"/>
      <c r="F63" s="21"/>
      <c r="G63" s="33"/>
      <c r="H63" s="33"/>
      <c r="I63" s="33"/>
      <c r="J63" s="33"/>
      <c r="K63" s="33"/>
      <c r="L63" s="33"/>
      <c r="M63" s="21"/>
      <c r="N63" s="46"/>
    </row>
    <row r="64" spans="1:16">
      <c r="A64" s="214"/>
      <c r="B64" s="19" t="s">
        <v>24</v>
      </c>
      <c r="C64" s="33">
        <v>6.1698110000000002</v>
      </c>
      <c r="D64" s="33">
        <v>8.2377369999999992</v>
      </c>
      <c r="E64" s="62"/>
      <c r="F64" s="21" t="e">
        <f>(D64-E64)/E64*100</f>
        <v>#DIV/0!</v>
      </c>
      <c r="G64" s="33">
        <v>5</v>
      </c>
      <c r="H64" s="33">
        <v>10518.1</v>
      </c>
      <c r="I64" s="33">
        <v>1</v>
      </c>
      <c r="J64" s="33"/>
      <c r="K64" s="33">
        <v>3.2820000000000002E-2</v>
      </c>
      <c r="L64" s="33"/>
      <c r="M64" s="21"/>
      <c r="N64" s="46">
        <f>D64/D207*100</f>
        <v>0.44163998473041322</v>
      </c>
    </row>
    <row r="65" spans="1:14">
      <c r="A65" s="214"/>
      <c r="B65" s="19" t="s">
        <v>25</v>
      </c>
      <c r="C65" s="37"/>
      <c r="D65" s="37"/>
      <c r="E65" s="64"/>
      <c r="F65" s="21"/>
      <c r="G65" s="37"/>
      <c r="H65" s="37"/>
      <c r="I65" s="37"/>
      <c r="J65" s="37"/>
      <c r="K65" s="37"/>
      <c r="L65" s="37"/>
      <c r="M65" s="21"/>
      <c r="N65" s="46"/>
    </row>
    <row r="66" spans="1:14">
      <c r="A66" s="214"/>
      <c r="B66" s="19" t="s">
        <v>26</v>
      </c>
      <c r="C66" s="33"/>
      <c r="D66" s="33">
        <v>8.6011710000000008</v>
      </c>
      <c r="E66" s="62">
        <v>13.207316</v>
      </c>
      <c r="F66" s="21">
        <f>(D66-E66)/E66*100</f>
        <v>-34.875708281682662</v>
      </c>
      <c r="G66" s="33">
        <v>1623</v>
      </c>
      <c r="H66" s="33">
        <v>35504.74</v>
      </c>
      <c r="I66" s="33">
        <v>22</v>
      </c>
      <c r="J66" s="33">
        <v>0.99211700000000003</v>
      </c>
      <c r="K66" s="33">
        <v>5.2808520000000003</v>
      </c>
      <c r="L66" s="33">
        <v>3.423216</v>
      </c>
      <c r="M66" s="21">
        <f>(K66-L66)/L66*100</f>
        <v>54.265813200218751</v>
      </c>
      <c r="N66" s="46">
        <f>D66/D209*100</f>
        <v>0.69600134719100315</v>
      </c>
    </row>
    <row r="67" spans="1:14">
      <c r="A67" s="214"/>
      <c r="B67" s="19" t="s">
        <v>27</v>
      </c>
      <c r="C67" s="33"/>
      <c r="D67" s="33"/>
      <c r="E67" s="62"/>
      <c r="F67" s="21"/>
      <c r="G67" s="33"/>
      <c r="H67" s="33"/>
      <c r="I67" s="33"/>
      <c r="J67" s="33"/>
      <c r="K67" s="33"/>
      <c r="L67" s="33"/>
      <c r="M67" s="21"/>
      <c r="N67" s="46"/>
    </row>
    <row r="68" spans="1:14">
      <c r="A68" s="214"/>
      <c r="B68" s="23" t="s">
        <v>28</v>
      </c>
      <c r="C68" s="35"/>
      <c r="D68" s="35"/>
      <c r="E68" s="65"/>
      <c r="F68" s="21"/>
      <c r="G68" s="35"/>
      <c r="H68" s="35"/>
      <c r="I68" s="35"/>
      <c r="J68" s="35"/>
      <c r="K68" s="35"/>
      <c r="L68" s="35"/>
      <c r="M68" s="21"/>
      <c r="N68" s="46"/>
    </row>
    <row r="69" spans="1:14">
      <c r="A69" s="214"/>
      <c r="B69" s="23" t="s">
        <v>29</v>
      </c>
      <c r="C69" s="35"/>
      <c r="D69" s="35"/>
      <c r="E69" s="65"/>
      <c r="F69" s="21"/>
      <c r="G69" s="35"/>
      <c r="H69" s="35"/>
      <c r="I69" s="35"/>
      <c r="J69" s="35"/>
      <c r="K69" s="35"/>
      <c r="L69" s="35"/>
      <c r="M69" s="21"/>
      <c r="N69" s="46"/>
    </row>
    <row r="70" spans="1:14">
      <c r="A70" s="214"/>
      <c r="B70" s="23" t="s">
        <v>30</v>
      </c>
      <c r="C70" s="35"/>
      <c r="D70" s="35"/>
      <c r="E70" s="65"/>
      <c r="F70" s="21"/>
      <c r="G70" s="35"/>
      <c r="H70" s="35"/>
      <c r="I70" s="35"/>
      <c r="J70" s="35"/>
      <c r="K70" s="35"/>
      <c r="L70" s="35"/>
      <c r="M70" s="21"/>
      <c r="N70" s="46"/>
    </row>
    <row r="71" spans="1:14">
      <c r="A71" s="215"/>
      <c r="B71" s="24" t="s">
        <v>31</v>
      </c>
      <c r="C71" s="25">
        <f t="shared" ref="C71:L71" si="24">C59+C61+C62+C63+C64+C65+C66+C67</f>
        <v>13.675098999999999</v>
      </c>
      <c r="D71" s="25">
        <f t="shared" si="24"/>
        <v>123.81408200000001</v>
      </c>
      <c r="E71" s="25">
        <f t="shared" si="24"/>
        <v>146.02974199999997</v>
      </c>
      <c r="F71" s="26">
        <f t="shared" ref="F71:F77" si="25">(D71-E71)/E71*100</f>
        <v>-15.213106382123145</v>
      </c>
      <c r="G71" s="25">
        <f t="shared" si="24"/>
        <v>2209</v>
      </c>
      <c r="H71" s="25">
        <f t="shared" si="24"/>
        <v>106141.80088600001</v>
      </c>
      <c r="I71" s="25">
        <f t="shared" si="24"/>
        <v>92</v>
      </c>
      <c r="J71" s="25">
        <f t="shared" si="24"/>
        <v>8.1898879999999998</v>
      </c>
      <c r="K71" s="25">
        <f t="shared" si="24"/>
        <v>107.384326</v>
      </c>
      <c r="L71" s="25">
        <f t="shared" si="24"/>
        <v>109.19255399999999</v>
      </c>
      <c r="M71" s="26">
        <f t="shared" ref="M71:M74" si="26">(K71-L71)/L71*100</f>
        <v>-1.6559993642057185</v>
      </c>
      <c r="N71" s="47">
        <f>D71/D214*100</f>
        <v>0.46458624136237991</v>
      </c>
    </row>
    <row r="72" spans="1:14">
      <c r="A72" s="211" t="s">
        <v>36</v>
      </c>
      <c r="B72" s="27" t="s">
        <v>19</v>
      </c>
      <c r="C72" s="50">
        <v>54.019499999999994</v>
      </c>
      <c r="D72" s="50">
        <v>446.50409999999999</v>
      </c>
      <c r="E72" s="63">
        <v>567</v>
      </c>
      <c r="F72" s="29">
        <f t="shared" si="25"/>
        <v>-21.251481481481484</v>
      </c>
      <c r="G72" s="51">
        <v>3475</v>
      </c>
      <c r="H72" s="51">
        <v>189930.66460000002</v>
      </c>
      <c r="I72" s="52">
        <v>366</v>
      </c>
      <c r="J72" s="51">
        <v>46.1175</v>
      </c>
      <c r="K72" s="51">
        <v>306.67660000000001</v>
      </c>
      <c r="L72" s="51">
        <v>343.02610000000004</v>
      </c>
      <c r="M72" s="29">
        <f t="shared" si="26"/>
        <v>-10.596715526894318</v>
      </c>
      <c r="N72" s="48">
        <f t="shared" ref="N72:N77" si="27">D72/D202*100</f>
        <v>2.9562331713598082</v>
      </c>
    </row>
    <row r="73" spans="1:14">
      <c r="A73" s="214"/>
      <c r="B73" s="19" t="s">
        <v>20</v>
      </c>
      <c r="C73" s="51">
        <v>10.411300000000001</v>
      </c>
      <c r="D73" s="51">
        <v>137.94450000000001</v>
      </c>
      <c r="E73" s="62">
        <v>202</v>
      </c>
      <c r="F73" s="21">
        <f t="shared" si="25"/>
        <v>-31.710643564356435</v>
      </c>
      <c r="G73" s="51">
        <v>1613</v>
      </c>
      <c r="H73" s="51">
        <v>19678.599999999999</v>
      </c>
      <c r="I73" s="52">
        <v>223</v>
      </c>
      <c r="J73" s="51">
        <v>24.998699999999999</v>
      </c>
      <c r="K73" s="51">
        <v>149.2175</v>
      </c>
      <c r="L73" s="51">
        <v>149.4427</v>
      </c>
      <c r="M73" s="21">
        <f t="shared" si="26"/>
        <v>-0.15069320883522644</v>
      </c>
      <c r="N73" s="46">
        <f t="shared" si="27"/>
        <v>4.1025229937217329</v>
      </c>
    </row>
    <row r="74" spans="1:14">
      <c r="A74" s="214"/>
      <c r="B74" s="19" t="s">
        <v>21</v>
      </c>
      <c r="C74" s="51">
        <v>0</v>
      </c>
      <c r="D74" s="51">
        <v>1.6715</v>
      </c>
      <c r="E74" s="62">
        <v>8</v>
      </c>
      <c r="F74" s="21">
        <f t="shared" si="25"/>
        <v>-79.106250000000003</v>
      </c>
      <c r="G74" s="51">
        <v>3</v>
      </c>
      <c r="H74" s="51">
        <v>3672.2667999999999</v>
      </c>
      <c r="I74" s="52">
        <v>0</v>
      </c>
      <c r="J74" s="51">
        <v>0</v>
      </c>
      <c r="K74" s="51">
        <v>0</v>
      </c>
      <c r="L74" s="51">
        <v>0</v>
      </c>
      <c r="M74" s="21" t="e">
        <f t="shared" si="26"/>
        <v>#DIV/0!</v>
      </c>
      <c r="N74" s="46">
        <f t="shared" si="27"/>
        <v>0.22207016494122994</v>
      </c>
    </row>
    <row r="75" spans="1:14">
      <c r="A75" s="214"/>
      <c r="B75" s="19" t="s">
        <v>22</v>
      </c>
      <c r="C75" s="51">
        <v>3.85E-2</v>
      </c>
      <c r="D75" s="51">
        <v>0.15210000000000001</v>
      </c>
      <c r="E75" s="62">
        <v>0.32</v>
      </c>
      <c r="F75" s="21">
        <f t="shared" si="25"/>
        <v>-52.46875</v>
      </c>
      <c r="G75" s="51">
        <v>13</v>
      </c>
      <c r="H75" s="51">
        <v>605.20000000000005</v>
      </c>
      <c r="I75" s="52">
        <v>0</v>
      </c>
      <c r="J75" s="51">
        <v>0</v>
      </c>
      <c r="K75" s="51">
        <v>0</v>
      </c>
      <c r="L75" s="51">
        <v>0</v>
      </c>
      <c r="M75" s="21"/>
      <c r="N75" s="46">
        <f t="shared" si="27"/>
        <v>0.10250108510640839</v>
      </c>
    </row>
    <row r="76" spans="1:14">
      <c r="A76" s="214"/>
      <c r="B76" s="19" t="s">
        <v>23</v>
      </c>
      <c r="C76" s="51">
        <v>3.9434</v>
      </c>
      <c r="D76" s="51">
        <v>8.0155999999999992</v>
      </c>
      <c r="E76" s="62">
        <v>91.69</v>
      </c>
      <c r="F76" s="21">
        <f t="shared" si="25"/>
        <v>-91.257934343985156</v>
      </c>
      <c r="G76" s="51">
        <v>76</v>
      </c>
      <c r="H76" s="51">
        <v>68945.217099999994</v>
      </c>
      <c r="I76" s="52">
        <v>0</v>
      </c>
      <c r="J76" s="51">
        <v>0</v>
      </c>
      <c r="K76" s="51">
        <v>0</v>
      </c>
      <c r="L76" s="51">
        <v>0</v>
      </c>
      <c r="M76" s="21"/>
      <c r="N76" s="46">
        <f t="shared" si="27"/>
        <v>19.16964646858526</v>
      </c>
    </row>
    <row r="77" spans="1:14">
      <c r="A77" s="214"/>
      <c r="B77" s="19" t="s">
        <v>24</v>
      </c>
      <c r="C77" s="51">
        <v>23.200500000000002</v>
      </c>
      <c r="D77" s="51">
        <v>45.79</v>
      </c>
      <c r="E77" s="62">
        <v>106</v>
      </c>
      <c r="F77" s="21">
        <f t="shared" si="25"/>
        <v>-56.801886792452827</v>
      </c>
      <c r="G77" s="51">
        <v>40</v>
      </c>
      <c r="H77" s="51">
        <v>92895.325899999996</v>
      </c>
      <c r="I77" s="52">
        <v>5</v>
      </c>
      <c r="J77" s="51">
        <v>0</v>
      </c>
      <c r="K77" s="51">
        <v>113.2557</v>
      </c>
      <c r="L77" s="51">
        <v>68.961100000000002</v>
      </c>
      <c r="M77" s="21">
        <f>(K77-L77)/L77*100</f>
        <v>64.231284013741089</v>
      </c>
      <c r="N77" s="46">
        <f t="shared" si="27"/>
        <v>2.4548847457506375</v>
      </c>
    </row>
    <row r="78" spans="1:14">
      <c r="A78" s="214"/>
      <c r="B78" s="19" t="s">
        <v>25</v>
      </c>
      <c r="C78" s="52">
        <v>0</v>
      </c>
      <c r="D78" s="52">
        <v>0</v>
      </c>
      <c r="E78" s="62"/>
      <c r="F78" s="21"/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1">
        <v>0</v>
      </c>
      <c r="M78" s="21"/>
      <c r="N78" s="46"/>
    </row>
    <row r="79" spans="1:14">
      <c r="A79" s="214"/>
      <c r="B79" s="19" t="s">
        <v>26</v>
      </c>
      <c r="C79" s="51">
        <v>4.6421000000000001</v>
      </c>
      <c r="D79" s="51">
        <v>36.575000000000003</v>
      </c>
      <c r="E79" s="62">
        <v>35.47</v>
      </c>
      <c r="F79" s="21">
        <f t="shared" ref="F79:F81" si="28">(D79-E79)/E79*100</f>
        <v>3.1153087115872684</v>
      </c>
      <c r="G79" s="51">
        <v>673</v>
      </c>
      <c r="H79" s="51">
        <v>222915.62</v>
      </c>
      <c r="I79" s="52">
        <v>250</v>
      </c>
      <c r="J79" s="51">
        <v>28.4635</v>
      </c>
      <c r="K79" s="51">
        <v>93.8917</v>
      </c>
      <c r="L79" s="51">
        <v>270.40980000000002</v>
      </c>
      <c r="M79" s="21">
        <f>(K79-L79)/L79*100</f>
        <v>-65.277996581484842</v>
      </c>
      <c r="N79" s="46">
        <f t="shared" ref="N79:N81" si="29">D79/D209*100</f>
        <v>2.9596259943571566</v>
      </c>
    </row>
    <row r="80" spans="1:14">
      <c r="A80" s="214"/>
      <c r="B80" s="19" t="s">
        <v>27</v>
      </c>
      <c r="C80" s="51">
        <v>0</v>
      </c>
      <c r="D80" s="51">
        <v>0</v>
      </c>
      <c r="E80" s="62"/>
      <c r="F80" s="21" t="e">
        <f t="shared" si="28"/>
        <v>#DIV/0!</v>
      </c>
      <c r="G80" s="51">
        <v>0</v>
      </c>
      <c r="H80" s="51">
        <v>0</v>
      </c>
      <c r="I80" s="52">
        <v>0</v>
      </c>
      <c r="J80" s="51">
        <v>0</v>
      </c>
      <c r="K80" s="51">
        <v>0</v>
      </c>
      <c r="L80" s="51">
        <v>0</v>
      </c>
      <c r="M80" s="21"/>
      <c r="N80" s="46">
        <f t="shared" si="29"/>
        <v>0</v>
      </c>
    </row>
    <row r="81" spans="1:14">
      <c r="A81" s="214"/>
      <c r="B81" s="23" t="s">
        <v>28</v>
      </c>
      <c r="C81" s="53">
        <v>0</v>
      </c>
      <c r="D81" s="53">
        <v>0</v>
      </c>
      <c r="E81" s="65"/>
      <c r="F81" s="21" t="e">
        <f t="shared" si="28"/>
        <v>#DIV/0!</v>
      </c>
      <c r="G81" s="53">
        <v>0</v>
      </c>
      <c r="H81" s="53">
        <v>0</v>
      </c>
      <c r="I81" s="52">
        <v>0</v>
      </c>
      <c r="J81" s="51">
        <v>0</v>
      </c>
      <c r="K81" s="51">
        <v>0</v>
      </c>
      <c r="L81" s="51">
        <v>0</v>
      </c>
      <c r="M81" s="21"/>
      <c r="N81" s="46">
        <f t="shared" si="29"/>
        <v>0</v>
      </c>
    </row>
    <row r="82" spans="1:14">
      <c r="A82" s="214"/>
      <c r="B82" s="23" t="s">
        <v>29</v>
      </c>
      <c r="C82" s="35">
        <v>0</v>
      </c>
      <c r="D82" s="35">
        <v>0</v>
      </c>
      <c r="E82" s="65"/>
      <c r="F82" s="21"/>
      <c r="G82" s="54">
        <v>0</v>
      </c>
      <c r="H82" s="54">
        <v>0</v>
      </c>
      <c r="I82" s="33">
        <v>0</v>
      </c>
      <c r="J82" s="33">
        <v>0</v>
      </c>
      <c r="K82" s="33">
        <v>0</v>
      </c>
      <c r="L82" s="33">
        <v>0</v>
      </c>
      <c r="M82" s="21"/>
      <c r="N82" s="46"/>
    </row>
    <row r="83" spans="1:14">
      <c r="A83" s="214"/>
      <c r="B83" s="23" t="s">
        <v>30</v>
      </c>
      <c r="C83" s="35">
        <v>0</v>
      </c>
      <c r="D83" s="35">
        <v>0</v>
      </c>
      <c r="E83" s="65"/>
      <c r="F83" s="21"/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21"/>
      <c r="N83" s="46"/>
    </row>
    <row r="84" spans="1:14">
      <c r="A84" s="215"/>
      <c r="B84" s="24" t="s">
        <v>31</v>
      </c>
      <c r="C84" s="25">
        <f t="shared" ref="C84:L84" si="30">C72+C74+C75+C76+C77+C78+C79+C80</f>
        <v>85.843999999999994</v>
      </c>
      <c r="D84" s="25">
        <f t="shared" si="30"/>
        <v>538.70830000000001</v>
      </c>
      <c r="E84" s="25">
        <f t="shared" si="30"/>
        <v>808.48</v>
      </c>
      <c r="F84" s="26">
        <f t="shared" ref="F84:F86" si="31">(D84-E84)/E84*100</f>
        <v>-33.367764199485457</v>
      </c>
      <c r="G84" s="25">
        <f t="shared" si="30"/>
        <v>4280</v>
      </c>
      <c r="H84" s="25">
        <f t="shared" si="30"/>
        <v>578964.29440000001</v>
      </c>
      <c r="I84" s="25">
        <f t="shared" si="30"/>
        <v>621</v>
      </c>
      <c r="J84" s="25">
        <f t="shared" si="30"/>
        <v>74.581000000000003</v>
      </c>
      <c r="K84" s="25">
        <f t="shared" si="30"/>
        <v>513.82399999999996</v>
      </c>
      <c r="L84" s="25">
        <f t="shared" si="30"/>
        <v>682.39700000000005</v>
      </c>
      <c r="M84" s="26">
        <f t="shared" ref="M84:M86" si="32">(K84-L84)/L84*100</f>
        <v>-24.703068741509721</v>
      </c>
      <c r="N84" s="47">
        <f>D84/D214*100</f>
        <v>2.0213893302356136</v>
      </c>
    </row>
    <row r="85" spans="1:14">
      <c r="A85" s="212" t="s">
        <v>67</v>
      </c>
      <c r="B85" s="19" t="s">
        <v>19</v>
      </c>
      <c r="C85" s="36">
        <v>67.84</v>
      </c>
      <c r="D85" s="36">
        <v>386.84</v>
      </c>
      <c r="E85" s="62">
        <v>441.66</v>
      </c>
      <c r="F85" s="21">
        <f t="shared" si="31"/>
        <v>-12.412262826608714</v>
      </c>
      <c r="G85" s="33">
        <v>2516</v>
      </c>
      <c r="H85" s="33">
        <v>158863.79999999999</v>
      </c>
      <c r="I85" s="33">
        <v>283</v>
      </c>
      <c r="J85" s="33">
        <v>8.5399999999999991</v>
      </c>
      <c r="K85" s="33">
        <v>132.19</v>
      </c>
      <c r="L85" s="33">
        <v>174.21</v>
      </c>
      <c r="M85" s="21">
        <f t="shared" si="32"/>
        <v>-24.12031456288388</v>
      </c>
      <c r="N85" s="46">
        <f>D85/D202*100</f>
        <v>2.5612065824453305</v>
      </c>
    </row>
    <row r="86" spans="1:14">
      <c r="A86" s="212"/>
      <c r="B86" s="19" t="s">
        <v>20</v>
      </c>
      <c r="C86" s="33">
        <v>14.5</v>
      </c>
      <c r="D86" s="33">
        <v>95.8</v>
      </c>
      <c r="E86" s="62">
        <v>142.87</v>
      </c>
      <c r="F86" s="21">
        <f t="shared" si="31"/>
        <v>-32.946034856862887</v>
      </c>
      <c r="G86" s="33">
        <v>949</v>
      </c>
      <c r="H86" s="33">
        <v>11577.8</v>
      </c>
      <c r="I86" s="33">
        <v>138</v>
      </c>
      <c r="J86" s="33">
        <v>4.6900000000000004</v>
      </c>
      <c r="K86" s="33">
        <v>64.59</v>
      </c>
      <c r="L86" s="33">
        <v>60.79</v>
      </c>
      <c r="M86" s="21">
        <f t="shared" si="32"/>
        <v>6.2510281296265902</v>
      </c>
      <c r="N86" s="46">
        <f>D86/D203*100</f>
        <v>2.8491291990513723</v>
      </c>
    </row>
    <row r="87" spans="1:14">
      <c r="A87" s="212"/>
      <c r="B87" s="19" t="s">
        <v>21</v>
      </c>
      <c r="C87" s="33"/>
      <c r="D87" s="33"/>
      <c r="E87" s="62"/>
      <c r="F87" s="21"/>
      <c r="G87" s="33"/>
      <c r="H87" s="33"/>
      <c r="I87" s="33"/>
      <c r="J87" s="33"/>
      <c r="K87" s="33"/>
      <c r="L87" s="33"/>
      <c r="M87" s="21"/>
      <c r="N87" s="46"/>
    </row>
    <row r="88" spans="1:14">
      <c r="A88" s="212"/>
      <c r="B88" s="19" t="s">
        <v>22</v>
      </c>
      <c r="C88" s="33"/>
      <c r="D88" s="33"/>
      <c r="E88" s="62">
        <v>0.2</v>
      </c>
      <c r="F88" s="21"/>
      <c r="G88" s="33"/>
      <c r="H88" s="33"/>
      <c r="I88" s="33"/>
      <c r="J88" s="33"/>
      <c r="K88" s="33"/>
      <c r="L88" s="33"/>
      <c r="M88" s="21"/>
      <c r="N88" s="46">
        <f>D88/D205*100</f>
        <v>0</v>
      </c>
    </row>
    <row r="89" spans="1:14">
      <c r="A89" s="212"/>
      <c r="B89" s="19" t="s">
        <v>23</v>
      </c>
      <c r="C89" s="33"/>
      <c r="D89" s="33"/>
      <c r="E89" s="62"/>
      <c r="F89" s="21"/>
      <c r="G89" s="33"/>
      <c r="H89" s="33"/>
      <c r="I89" s="33"/>
      <c r="J89" s="33"/>
      <c r="K89" s="33"/>
      <c r="L89" s="33"/>
      <c r="M89" s="21"/>
      <c r="N89" s="46"/>
    </row>
    <row r="90" spans="1:14">
      <c r="A90" s="212"/>
      <c r="B90" s="19" t="s">
        <v>24</v>
      </c>
      <c r="C90" s="33">
        <v>0.12</v>
      </c>
      <c r="D90" s="33">
        <v>9.2100000000000009</v>
      </c>
      <c r="E90" s="62">
        <v>7.18</v>
      </c>
      <c r="F90" s="21"/>
      <c r="G90" s="33">
        <v>18</v>
      </c>
      <c r="H90" s="33">
        <v>20816</v>
      </c>
      <c r="I90" s="33">
        <v>2</v>
      </c>
      <c r="J90" s="33"/>
      <c r="K90" s="33">
        <v>0.12</v>
      </c>
      <c r="L90" s="33"/>
      <c r="M90" s="21"/>
      <c r="N90" s="46">
        <f>D90/D207*100</f>
        <v>0.49376476323134688</v>
      </c>
    </row>
    <row r="91" spans="1:14">
      <c r="A91" s="212"/>
      <c r="B91" s="19" t="s">
        <v>25</v>
      </c>
      <c r="C91" s="37"/>
      <c r="D91" s="37"/>
      <c r="E91" s="64"/>
      <c r="F91" s="21"/>
      <c r="G91" s="37"/>
      <c r="H91" s="37"/>
      <c r="I91" s="37"/>
      <c r="J91" s="37"/>
      <c r="K91" s="37"/>
      <c r="L91" s="37"/>
      <c r="M91" s="21"/>
      <c r="N91" s="46"/>
    </row>
    <row r="92" spans="1:14">
      <c r="A92" s="212"/>
      <c r="B92" s="19" t="s">
        <v>26</v>
      </c>
      <c r="C92" s="33">
        <v>0.36</v>
      </c>
      <c r="D92" s="33">
        <v>3.36</v>
      </c>
      <c r="E92" s="62">
        <v>2.84</v>
      </c>
      <c r="F92" s="21">
        <f>(D92-E92)/E92*100</f>
        <v>18.30985915492958</v>
      </c>
      <c r="G92" s="33">
        <v>511</v>
      </c>
      <c r="H92" s="33">
        <v>7479</v>
      </c>
      <c r="I92" s="33">
        <v>3</v>
      </c>
      <c r="J92" s="33"/>
      <c r="K92" s="33">
        <v>0.65</v>
      </c>
      <c r="L92" s="33">
        <v>0.22</v>
      </c>
      <c r="M92" s="21">
        <f>(K92-L92)/L92*100</f>
        <v>195.45454545454547</v>
      </c>
      <c r="N92" s="46">
        <f>D92/D209*100</f>
        <v>0.27188908656295407</v>
      </c>
    </row>
    <row r="93" spans="1:14">
      <c r="A93" s="212"/>
      <c r="B93" s="19" t="s">
        <v>27</v>
      </c>
      <c r="C93" s="33"/>
      <c r="D93" s="33"/>
      <c r="E93" s="62"/>
      <c r="F93" s="21"/>
      <c r="G93" s="33"/>
      <c r="H93" s="33"/>
      <c r="I93" s="33"/>
      <c r="J93" s="33"/>
      <c r="K93" s="33"/>
      <c r="L93" s="33"/>
      <c r="M93" s="21"/>
      <c r="N93" s="46"/>
    </row>
    <row r="94" spans="1:14">
      <c r="A94" s="212"/>
      <c r="B94" s="23" t="s">
        <v>28</v>
      </c>
      <c r="C94" s="35"/>
      <c r="D94" s="35"/>
      <c r="E94" s="65"/>
      <c r="F94" s="21"/>
      <c r="G94" s="35"/>
      <c r="H94" s="35"/>
      <c r="I94" s="35"/>
      <c r="J94" s="35"/>
      <c r="K94" s="35"/>
      <c r="L94" s="35"/>
      <c r="M94" s="21"/>
      <c r="N94" s="46"/>
    </row>
    <row r="95" spans="1:14">
      <c r="A95" s="212"/>
      <c r="B95" s="23" t="s">
        <v>29</v>
      </c>
      <c r="C95" s="35"/>
      <c r="D95" s="35"/>
      <c r="E95" s="65"/>
      <c r="F95" s="21"/>
      <c r="G95" s="35"/>
      <c r="H95" s="35"/>
      <c r="I95" s="35"/>
      <c r="J95" s="35"/>
      <c r="K95" s="35"/>
      <c r="L95" s="35"/>
      <c r="M95" s="21"/>
      <c r="N95" s="46"/>
    </row>
    <row r="96" spans="1:14">
      <c r="A96" s="212"/>
      <c r="B96" s="23" t="s">
        <v>30</v>
      </c>
      <c r="C96" s="33"/>
      <c r="D96" s="33"/>
      <c r="E96" s="62"/>
      <c r="F96" s="21"/>
      <c r="G96" s="33"/>
      <c r="H96" s="33"/>
      <c r="I96" s="33"/>
      <c r="J96" s="33"/>
      <c r="K96" s="33"/>
      <c r="L96" s="33"/>
      <c r="M96" s="21"/>
      <c r="N96" s="46"/>
    </row>
    <row r="97" spans="1:14">
      <c r="A97" s="213"/>
      <c r="B97" s="24" t="s">
        <v>31</v>
      </c>
      <c r="C97" s="25">
        <f t="shared" ref="C97:L97" si="33">C85+C87+C88+C89+C90+C91+C92+C93</f>
        <v>68.320000000000007</v>
      </c>
      <c r="D97" s="25">
        <f t="shared" si="33"/>
        <v>399.40999999999997</v>
      </c>
      <c r="E97" s="25">
        <f t="shared" si="33"/>
        <v>451.88</v>
      </c>
      <c r="F97" s="26">
        <f t="shared" ref="F97:F99" si="34">(D97-E97)/E97*100</f>
        <v>-11.611489776046744</v>
      </c>
      <c r="G97" s="25">
        <f t="shared" si="33"/>
        <v>3045</v>
      </c>
      <c r="H97" s="25">
        <f t="shared" si="33"/>
        <v>187158.8</v>
      </c>
      <c r="I97" s="25">
        <f t="shared" si="33"/>
        <v>288</v>
      </c>
      <c r="J97" s="25">
        <f t="shared" si="33"/>
        <v>8.5399999999999991</v>
      </c>
      <c r="K97" s="25">
        <f t="shared" si="33"/>
        <v>132.96</v>
      </c>
      <c r="L97" s="25">
        <f t="shared" si="33"/>
        <v>174.43</v>
      </c>
      <c r="M97" s="26">
        <f t="shared" ref="M97:M99" si="35">(K97-L97)/L97*100</f>
        <v>-23.774580060769363</v>
      </c>
      <c r="N97" s="47">
        <f>D97/D214*100</f>
        <v>1.4987018250682353</v>
      </c>
    </row>
    <row r="98" spans="1:14">
      <c r="A98" s="214" t="s">
        <v>93</v>
      </c>
      <c r="B98" s="19" t="s">
        <v>19</v>
      </c>
      <c r="C98" s="33">
        <v>7.6183189999999996</v>
      </c>
      <c r="D98" s="33">
        <v>39.891204999999999</v>
      </c>
      <c r="E98" s="62">
        <v>10.789007</v>
      </c>
      <c r="F98" s="21">
        <f t="shared" si="34"/>
        <v>269.73935599448589</v>
      </c>
      <c r="G98" s="33">
        <v>282</v>
      </c>
      <c r="H98" s="33">
        <v>16700.170522</v>
      </c>
      <c r="I98" s="33">
        <v>24</v>
      </c>
      <c r="J98" s="33">
        <v>1.3965000000000001</v>
      </c>
      <c r="K98" s="33">
        <v>4.1435000000000004</v>
      </c>
      <c r="L98" s="33">
        <v>12.8522</v>
      </c>
      <c r="M98" s="21">
        <f t="shared" si="35"/>
        <v>-67.760383436298838</v>
      </c>
      <c r="N98" s="46">
        <f>D98/D202*100</f>
        <v>0.26411337200826202</v>
      </c>
    </row>
    <row r="99" spans="1:14">
      <c r="A99" s="214"/>
      <c r="B99" s="19" t="s">
        <v>20</v>
      </c>
      <c r="C99" s="55">
        <v>1.38774</v>
      </c>
      <c r="D99" s="55">
        <v>11.606623000000001</v>
      </c>
      <c r="E99" s="64">
        <v>0.67877299999999996</v>
      </c>
      <c r="F99" s="21">
        <f t="shared" si="34"/>
        <v>1609.941762562742</v>
      </c>
      <c r="G99" s="33">
        <v>133</v>
      </c>
      <c r="H99" s="33">
        <v>1622.6</v>
      </c>
      <c r="I99" s="33">
        <v>14</v>
      </c>
      <c r="J99" s="33">
        <v>0.52900000000000003</v>
      </c>
      <c r="K99" s="33">
        <v>1.492</v>
      </c>
      <c r="L99" s="33">
        <v>4.6914999999999996</v>
      </c>
      <c r="M99" s="21">
        <f t="shared" si="35"/>
        <v>-68.197804540125759</v>
      </c>
      <c r="N99" s="46">
        <f>D99/D203*100</f>
        <v>0.34518547486097323</v>
      </c>
    </row>
    <row r="100" spans="1:14">
      <c r="A100" s="214"/>
      <c r="B100" s="19" t="s">
        <v>21</v>
      </c>
      <c r="C100" s="33"/>
      <c r="D100" s="33"/>
      <c r="E100" s="62"/>
      <c r="F100" s="21"/>
      <c r="G100" s="33"/>
      <c r="H100" s="33"/>
      <c r="I100" s="33"/>
      <c r="J100" s="33"/>
      <c r="K100" s="33"/>
      <c r="L100" s="33"/>
      <c r="M100" s="21"/>
      <c r="N100" s="46"/>
    </row>
    <row r="101" spans="1:14">
      <c r="A101" s="214"/>
      <c r="B101" s="19" t="s">
        <v>22</v>
      </c>
      <c r="C101" s="33"/>
      <c r="D101" s="33"/>
      <c r="E101" s="62"/>
      <c r="F101" s="21"/>
      <c r="G101" s="33"/>
      <c r="H101" s="33"/>
      <c r="I101" s="33"/>
      <c r="J101" s="33"/>
      <c r="K101" s="33"/>
      <c r="L101" s="33"/>
      <c r="M101" s="21"/>
      <c r="N101" s="46"/>
    </row>
    <row r="102" spans="1:14">
      <c r="A102" s="214"/>
      <c r="B102" s="19" t="s">
        <v>23</v>
      </c>
      <c r="C102" s="33"/>
      <c r="D102" s="33"/>
      <c r="E102" s="62"/>
      <c r="F102" s="21"/>
      <c r="G102" s="33"/>
      <c r="H102" s="33"/>
      <c r="I102" s="33"/>
      <c r="J102" s="33"/>
      <c r="K102" s="33"/>
      <c r="L102" s="33"/>
      <c r="M102" s="21"/>
      <c r="N102" s="46"/>
    </row>
    <row r="103" spans="1:14">
      <c r="A103" s="214"/>
      <c r="B103" s="19" t="s">
        <v>24</v>
      </c>
      <c r="C103" s="33">
        <v>7.7736E-2</v>
      </c>
      <c r="D103" s="33">
        <v>13.459339999999999</v>
      </c>
      <c r="E103" s="62">
        <v>8.4188690000000008</v>
      </c>
      <c r="F103" s="21"/>
      <c r="G103" s="33">
        <v>13</v>
      </c>
      <c r="H103" s="33">
        <v>634.005</v>
      </c>
      <c r="I103" s="33">
        <v>5</v>
      </c>
      <c r="J103" s="33"/>
      <c r="K103" s="33"/>
      <c r="L103" s="33"/>
      <c r="M103" s="21"/>
      <c r="N103" s="46">
        <f>D103/D207*100</f>
        <v>0.72157956876766505</v>
      </c>
    </row>
    <row r="104" spans="1:14">
      <c r="A104" s="214"/>
      <c r="B104" s="19" t="s">
        <v>25</v>
      </c>
      <c r="C104" s="55"/>
      <c r="D104" s="55"/>
      <c r="E104" s="64"/>
      <c r="F104" s="21"/>
      <c r="G104" s="33"/>
      <c r="H104" s="33"/>
      <c r="I104" s="33"/>
      <c r="J104" s="33"/>
      <c r="K104" s="33"/>
      <c r="L104" s="33"/>
      <c r="M104" s="21"/>
      <c r="N104" s="46"/>
    </row>
    <row r="105" spans="1:14">
      <c r="A105" s="214"/>
      <c r="B105" s="19" t="s">
        <v>26</v>
      </c>
      <c r="C105" s="33">
        <v>0.25916499999999998</v>
      </c>
      <c r="D105" s="33">
        <v>2.4476870000000002</v>
      </c>
      <c r="E105" s="62">
        <v>0.10027800000000001</v>
      </c>
      <c r="F105" s="21">
        <f>(D105-E105)/E105*100</f>
        <v>2340.901294401564</v>
      </c>
      <c r="G105" s="33">
        <v>100</v>
      </c>
      <c r="H105" s="33">
        <v>5593.54</v>
      </c>
      <c r="I105" s="33"/>
      <c r="J105" s="33"/>
      <c r="K105" s="33"/>
      <c r="L105" s="33"/>
      <c r="M105" s="21"/>
      <c r="N105" s="46">
        <f>D105/D209*100</f>
        <v>0.198065292447029</v>
      </c>
    </row>
    <row r="106" spans="1:14">
      <c r="A106" s="214"/>
      <c r="B106" s="19" t="s">
        <v>27</v>
      </c>
      <c r="C106" s="33"/>
      <c r="D106" s="33"/>
      <c r="E106" s="62"/>
      <c r="F106" s="21"/>
      <c r="G106" s="33"/>
      <c r="H106" s="33"/>
      <c r="I106" s="33">
        <v>0</v>
      </c>
      <c r="J106" s="33">
        <v>0</v>
      </c>
      <c r="K106" s="33">
        <v>0</v>
      </c>
      <c r="L106" s="33">
        <v>0</v>
      </c>
      <c r="M106" s="21"/>
      <c r="N106" s="46"/>
    </row>
    <row r="107" spans="1:14">
      <c r="A107" s="214"/>
      <c r="B107" s="23" t="s">
        <v>28</v>
      </c>
      <c r="C107" s="33"/>
      <c r="D107" s="33"/>
      <c r="E107" s="62"/>
      <c r="F107" s="21"/>
      <c r="G107" s="33"/>
      <c r="H107" s="33"/>
      <c r="I107" s="33"/>
      <c r="J107" s="33"/>
      <c r="K107" s="33"/>
      <c r="L107" s="33"/>
      <c r="M107" s="21"/>
      <c r="N107" s="46"/>
    </row>
    <row r="108" spans="1:14">
      <c r="A108" s="214"/>
      <c r="B108" s="23" t="s">
        <v>29</v>
      </c>
      <c r="C108" s="33"/>
      <c r="D108" s="33"/>
      <c r="E108" s="62"/>
      <c r="F108" s="21"/>
      <c r="G108" s="33"/>
      <c r="H108" s="33"/>
      <c r="I108" s="33"/>
      <c r="J108" s="33"/>
      <c r="K108" s="33"/>
      <c r="L108" s="33"/>
      <c r="M108" s="21"/>
      <c r="N108" s="46"/>
    </row>
    <row r="109" spans="1:14">
      <c r="A109" s="214"/>
      <c r="B109" s="23" t="s">
        <v>30</v>
      </c>
      <c r="C109" s="33"/>
      <c r="D109" s="33"/>
      <c r="E109" s="62"/>
      <c r="F109" s="21"/>
      <c r="G109" s="33"/>
      <c r="H109" s="33"/>
      <c r="I109" s="33"/>
      <c r="J109" s="33"/>
      <c r="K109" s="33"/>
      <c r="L109" s="33"/>
      <c r="M109" s="21"/>
      <c r="N109" s="46"/>
    </row>
    <row r="110" spans="1:14">
      <c r="A110" s="215"/>
      <c r="B110" s="24" t="s">
        <v>31</v>
      </c>
      <c r="C110" s="25">
        <f t="shared" ref="C110:L110" si="36">C98+C100+C101+C102+C103+C104+C105+C106</f>
        <v>7.9552199999999997</v>
      </c>
      <c r="D110" s="25">
        <f t="shared" si="36"/>
        <v>55.798231999999999</v>
      </c>
      <c r="E110" s="25">
        <f t="shared" si="36"/>
        <v>19.308153999999998</v>
      </c>
      <c r="F110" s="26">
        <f t="shared" ref="F110:F116" si="37">(D110-E110)/E110*100</f>
        <v>188.98791671125059</v>
      </c>
      <c r="G110" s="25">
        <f t="shared" si="36"/>
        <v>395</v>
      </c>
      <c r="H110" s="25">
        <f t="shared" si="36"/>
        <v>22927.715522000002</v>
      </c>
      <c r="I110" s="25">
        <f t="shared" si="36"/>
        <v>29</v>
      </c>
      <c r="J110" s="25">
        <f t="shared" si="36"/>
        <v>1.3965000000000001</v>
      </c>
      <c r="K110" s="25">
        <f t="shared" si="36"/>
        <v>4.1435000000000004</v>
      </c>
      <c r="L110" s="25">
        <f t="shared" si="36"/>
        <v>12.8522</v>
      </c>
      <c r="M110" s="26">
        <f t="shared" ref="M110:M112" si="38">(K110-L110)/L110*100</f>
        <v>-67.760383436298838</v>
      </c>
      <c r="N110" s="47">
        <f>D110/D214*100</f>
        <v>0.2093711027114514</v>
      </c>
    </row>
    <row r="111" spans="1:14">
      <c r="A111" s="211" t="s">
        <v>38</v>
      </c>
      <c r="B111" s="27" t="s">
        <v>19</v>
      </c>
      <c r="C111" s="36">
        <v>56.946384000000002</v>
      </c>
      <c r="D111" s="36">
        <v>365.610705</v>
      </c>
      <c r="E111" s="63">
        <v>473</v>
      </c>
      <c r="F111" s="29">
        <f t="shared" si="37"/>
        <v>-22.703867864693446</v>
      </c>
      <c r="G111" s="33">
        <v>2389</v>
      </c>
      <c r="H111" s="33">
        <v>161172.50694200001</v>
      </c>
      <c r="I111" s="33">
        <v>407</v>
      </c>
      <c r="J111" s="33">
        <v>13.965783999999999</v>
      </c>
      <c r="K111" s="33">
        <v>230.63391100000001</v>
      </c>
      <c r="L111" s="33">
        <v>217.74532300000001</v>
      </c>
      <c r="M111" s="29">
        <f t="shared" si="38"/>
        <v>5.9191112913134756</v>
      </c>
      <c r="N111" s="48">
        <f t="shared" ref="N111:N116" si="39">D111/D202*100</f>
        <v>2.4206507710125065</v>
      </c>
    </row>
    <row r="112" spans="1:14">
      <c r="A112" s="214"/>
      <c r="B112" s="19" t="s">
        <v>20</v>
      </c>
      <c r="C112" s="33">
        <v>8.4954800000000006</v>
      </c>
      <c r="D112" s="33">
        <v>71.213296</v>
      </c>
      <c r="E112" s="62">
        <v>140</v>
      </c>
      <c r="F112" s="21">
        <f t="shared" si="37"/>
        <v>-49.133359999999996</v>
      </c>
      <c r="G112" s="33">
        <v>898</v>
      </c>
      <c r="H112" s="33">
        <v>10931.2</v>
      </c>
      <c r="I112" s="33">
        <v>183</v>
      </c>
      <c r="J112" s="33">
        <v>5.5886360000000002</v>
      </c>
      <c r="K112" s="33">
        <v>86.632654000000002</v>
      </c>
      <c r="L112" s="33">
        <v>96.263439000000005</v>
      </c>
      <c r="M112" s="21">
        <f t="shared" si="38"/>
        <v>-10.004613485707697</v>
      </c>
      <c r="N112" s="46">
        <f t="shared" si="39"/>
        <v>2.1179110750969548</v>
      </c>
    </row>
    <row r="113" spans="1:14">
      <c r="A113" s="214"/>
      <c r="B113" s="19" t="s">
        <v>21</v>
      </c>
      <c r="C113" s="33"/>
      <c r="D113" s="33">
        <v>2.537954</v>
      </c>
      <c r="E113" s="62">
        <v>2</v>
      </c>
      <c r="F113" s="21">
        <f t="shared" si="37"/>
        <v>26.8977</v>
      </c>
      <c r="G113" s="33">
        <v>3</v>
      </c>
      <c r="H113" s="33">
        <v>1961.7161000000001</v>
      </c>
      <c r="I113" s="33"/>
      <c r="J113" s="33"/>
      <c r="K113" s="33"/>
      <c r="L113" s="33"/>
      <c r="M113" s="21"/>
      <c r="N113" s="46">
        <f t="shared" si="39"/>
        <v>0.33718448303515064</v>
      </c>
    </row>
    <row r="114" spans="1:14">
      <c r="A114" s="214"/>
      <c r="B114" s="19" t="s">
        <v>22</v>
      </c>
      <c r="C114" s="33"/>
      <c r="D114" s="33">
        <v>9.8112000000000005E-2</v>
      </c>
      <c r="E114" s="62">
        <v>0.11</v>
      </c>
      <c r="F114" s="21">
        <f t="shared" si="37"/>
        <v>-10.807272727272723</v>
      </c>
      <c r="G114" s="33">
        <v>5</v>
      </c>
      <c r="H114" s="33">
        <v>4319</v>
      </c>
      <c r="I114" s="33"/>
      <c r="J114" s="33"/>
      <c r="K114" s="33"/>
      <c r="L114" s="33"/>
      <c r="M114" s="21"/>
      <c r="N114" s="46">
        <f t="shared" si="39"/>
        <v>6.61182541877708E-2</v>
      </c>
    </row>
    <row r="115" spans="1:14">
      <c r="A115" s="214"/>
      <c r="B115" s="19" t="s">
        <v>23</v>
      </c>
      <c r="C115" s="33"/>
      <c r="D115" s="35">
        <v>1.6035090000000001</v>
      </c>
      <c r="E115" s="65">
        <v>1</v>
      </c>
      <c r="F115" s="21">
        <f t="shared" si="37"/>
        <v>60.35090000000001</v>
      </c>
      <c r="G115" s="33">
        <v>4</v>
      </c>
      <c r="H115" s="33">
        <v>3399.44</v>
      </c>
      <c r="I115" s="33"/>
      <c r="J115" s="33"/>
      <c r="K115" s="33"/>
      <c r="L115" s="33"/>
      <c r="M115" s="21"/>
      <c r="N115" s="46">
        <f t="shared" si="39"/>
        <v>3.8348596036721752</v>
      </c>
    </row>
    <row r="116" spans="1:14">
      <c r="A116" s="214"/>
      <c r="B116" s="19" t="s">
        <v>24</v>
      </c>
      <c r="C116" s="33">
        <v>1.7851319999999999</v>
      </c>
      <c r="D116" s="33">
        <v>7.1387260000000001</v>
      </c>
      <c r="E116" s="62">
        <v>5</v>
      </c>
      <c r="F116" s="21">
        <f t="shared" si="37"/>
        <v>42.774520000000003</v>
      </c>
      <c r="G116" s="33">
        <v>7</v>
      </c>
      <c r="H116" s="33">
        <v>11279</v>
      </c>
      <c r="I116" s="33">
        <v>5</v>
      </c>
      <c r="J116" s="33">
        <v>1.1886000000000001</v>
      </c>
      <c r="K116" s="33">
        <v>2.2698360000000002</v>
      </c>
      <c r="L116" s="33">
        <v>1.6668829999999999</v>
      </c>
      <c r="M116" s="21">
        <f>(K116-L116)/L116*100</f>
        <v>36.172484811471492</v>
      </c>
      <c r="N116" s="46">
        <f t="shared" si="39"/>
        <v>0.38272001663012595</v>
      </c>
    </row>
    <row r="117" spans="1:14">
      <c r="A117" s="214"/>
      <c r="B117" s="19" t="s">
        <v>25</v>
      </c>
      <c r="C117" s="37"/>
      <c r="D117" s="37"/>
      <c r="E117" s="64"/>
      <c r="F117" s="21"/>
      <c r="G117" s="37"/>
      <c r="H117" s="37"/>
      <c r="I117" s="37"/>
      <c r="J117" s="37"/>
      <c r="K117" s="37"/>
      <c r="L117" s="37"/>
      <c r="M117" s="21"/>
      <c r="N117" s="46"/>
    </row>
    <row r="118" spans="1:14">
      <c r="A118" s="214"/>
      <c r="B118" s="19" t="s">
        <v>26</v>
      </c>
      <c r="C118" s="33">
        <v>1.974639</v>
      </c>
      <c r="D118" s="33">
        <v>21.274156000000001</v>
      </c>
      <c r="E118" s="62">
        <v>24</v>
      </c>
      <c r="F118" s="21">
        <f>(D118-E118)/E118*100</f>
        <v>-11.357683333333329</v>
      </c>
      <c r="G118" s="33">
        <v>1166</v>
      </c>
      <c r="H118" s="33">
        <v>126013.780033</v>
      </c>
      <c r="I118" s="33">
        <v>51</v>
      </c>
      <c r="J118" s="33">
        <v>0.36982199999999998</v>
      </c>
      <c r="K118" s="33">
        <v>6.1315530000000003</v>
      </c>
      <c r="L118" s="33">
        <v>11.575647</v>
      </c>
      <c r="M118" s="21">
        <f>(K118-L118)/L118*100</f>
        <v>-47.03058066646296</v>
      </c>
      <c r="N118" s="46">
        <f>D118/D209*100</f>
        <v>1.7214913220945802</v>
      </c>
    </row>
    <row r="119" spans="1:14">
      <c r="A119" s="214"/>
      <c r="B119" s="19" t="s">
        <v>27</v>
      </c>
      <c r="C119" s="33"/>
      <c r="D119" s="33"/>
      <c r="E119" s="62"/>
      <c r="F119" s="21"/>
      <c r="G119" s="33"/>
      <c r="H119" s="33"/>
      <c r="I119" s="33"/>
      <c r="J119" s="33"/>
      <c r="K119" s="33"/>
      <c r="L119" s="33"/>
      <c r="M119" s="21"/>
      <c r="N119" s="46"/>
    </row>
    <row r="120" spans="1:14">
      <c r="A120" s="214"/>
      <c r="B120" s="23" t="s">
        <v>28</v>
      </c>
      <c r="C120" s="35"/>
      <c r="D120" s="35"/>
      <c r="E120" s="65"/>
      <c r="F120" s="21"/>
      <c r="G120" s="35"/>
      <c r="H120" s="35"/>
      <c r="I120" s="35"/>
      <c r="J120" s="35"/>
      <c r="K120" s="35"/>
      <c r="L120" s="35"/>
      <c r="M120" s="21"/>
      <c r="N120" s="46"/>
    </row>
    <row r="121" spans="1:14">
      <c r="A121" s="214"/>
      <c r="B121" s="23" t="s">
        <v>29</v>
      </c>
      <c r="C121" s="33"/>
      <c r="D121" s="33"/>
      <c r="E121" s="62"/>
      <c r="F121" s="21"/>
      <c r="G121" s="33"/>
      <c r="H121" s="33"/>
      <c r="I121" s="33"/>
      <c r="J121" s="33"/>
      <c r="K121" s="33"/>
      <c r="L121" s="33"/>
      <c r="M121" s="21"/>
      <c r="N121" s="46"/>
    </row>
    <row r="122" spans="1:14">
      <c r="A122" s="214"/>
      <c r="B122" s="23" t="s">
        <v>30</v>
      </c>
      <c r="C122" s="33"/>
      <c r="D122" s="33"/>
      <c r="E122" s="62"/>
      <c r="F122" s="21"/>
      <c r="G122" s="33"/>
      <c r="H122" s="33"/>
      <c r="I122" s="33"/>
      <c r="J122" s="33"/>
      <c r="K122" s="33"/>
      <c r="L122" s="33"/>
      <c r="M122" s="21"/>
      <c r="N122" s="46"/>
    </row>
    <row r="123" spans="1:14">
      <c r="A123" s="215"/>
      <c r="B123" s="24" t="s">
        <v>31</v>
      </c>
      <c r="C123" s="25">
        <f t="shared" ref="C123:L123" si="40">C111+C113+C114+C115+C116+C117+C118+C119</f>
        <v>60.706155000000003</v>
      </c>
      <c r="D123" s="25">
        <f t="shared" si="40"/>
        <v>398.26316200000002</v>
      </c>
      <c r="E123" s="25">
        <f t="shared" si="40"/>
        <v>505.11</v>
      </c>
      <c r="F123" s="26">
        <f t="shared" ref="F123:F129" si="41">(D123-E123)/E123*100</f>
        <v>-21.153182079151073</v>
      </c>
      <c r="G123" s="25">
        <f t="shared" si="40"/>
        <v>3574</v>
      </c>
      <c r="H123" s="25">
        <f t="shared" si="40"/>
        <v>308145.44307500002</v>
      </c>
      <c r="I123" s="25">
        <f t="shared" si="40"/>
        <v>463</v>
      </c>
      <c r="J123" s="25">
        <f t="shared" si="40"/>
        <v>15.524206</v>
      </c>
      <c r="K123" s="25">
        <f t="shared" si="40"/>
        <v>239.03530000000001</v>
      </c>
      <c r="L123" s="25">
        <f t="shared" si="40"/>
        <v>230.98785300000003</v>
      </c>
      <c r="M123" s="26">
        <f t="shared" ref="M123:M125" si="42">(K123-L123)/L123*100</f>
        <v>3.4839264902817102</v>
      </c>
      <c r="N123" s="47">
        <f>D123/D214*100</f>
        <v>1.4943985572390432</v>
      </c>
    </row>
    <row r="124" spans="1:14">
      <c r="A124" s="212" t="s">
        <v>40</v>
      </c>
      <c r="B124" s="19" t="s">
        <v>19</v>
      </c>
      <c r="C124" s="56">
        <v>137.53048999999999</v>
      </c>
      <c r="D124" s="56">
        <v>1000.546648</v>
      </c>
      <c r="E124" s="167">
        <v>1053.9984529999999</v>
      </c>
      <c r="F124" s="21">
        <f t="shared" si="41"/>
        <v>-5.0713361910408734</v>
      </c>
      <c r="G124" s="57">
        <v>5797</v>
      </c>
      <c r="H124" s="56">
        <v>413959.99471699999</v>
      </c>
      <c r="I124" s="58">
        <v>660</v>
      </c>
      <c r="J124" s="56">
        <v>86.21</v>
      </c>
      <c r="K124" s="58">
        <v>531.62</v>
      </c>
      <c r="L124" s="56">
        <v>549.29</v>
      </c>
      <c r="M124" s="21">
        <f t="shared" si="42"/>
        <v>-3.2168799723279067</v>
      </c>
      <c r="N124" s="46">
        <f t="shared" ref="N124:N129" si="43">D124/D202*100</f>
        <v>6.6244614334122929</v>
      </c>
    </row>
    <row r="125" spans="1:14">
      <c r="A125" s="212"/>
      <c r="B125" s="19" t="s">
        <v>20</v>
      </c>
      <c r="C125" s="56">
        <v>13.113785</v>
      </c>
      <c r="D125" s="56">
        <v>165.45309499999999</v>
      </c>
      <c r="E125" s="167">
        <v>317.96036299999997</v>
      </c>
      <c r="F125" s="21">
        <f t="shared" si="41"/>
        <v>-47.964238863320205</v>
      </c>
      <c r="G125" s="57">
        <v>1829</v>
      </c>
      <c r="H125" s="56">
        <v>22313.8</v>
      </c>
      <c r="I125" s="58">
        <v>267</v>
      </c>
      <c r="J125" s="56">
        <v>46.49</v>
      </c>
      <c r="K125" s="58">
        <v>217.87</v>
      </c>
      <c r="L125" s="56">
        <v>246.46</v>
      </c>
      <c r="M125" s="21">
        <f t="shared" si="42"/>
        <v>-11.600259677026699</v>
      </c>
      <c r="N125" s="46">
        <f t="shared" si="43"/>
        <v>4.920639290583722</v>
      </c>
    </row>
    <row r="126" spans="1:14">
      <c r="A126" s="212"/>
      <c r="B126" s="19" t="s">
        <v>21</v>
      </c>
      <c r="C126" s="56">
        <v>3.7255189999999998</v>
      </c>
      <c r="D126" s="56">
        <v>33.750005000000002</v>
      </c>
      <c r="E126" s="167">
        <v>17.039936999999998</v>
      </c>
      <c r="F126" s="21">
        <f t="shared" si="41"/>
        <v>98.064141903811048</v>
      </c>
      <c r="G126" s="57">
        <v>18</v>
      </c>
      <c r="H126" s="56">
        <v>48481.783232000002</v>
      </c>
      <c r="I126" s="58">
        <v>1</v>
      </c>
      <c r="J126" s="56"/>
      <c r="K126" s="58"/>
      <c r="L126" s="56"/>
      <c r="M126" s="21"/>
      <c r="N126" s="46">
        <f t="shared" si="43"/>
        <v>4.4839181436538054</v>
      </c>
    </row>
    <row r="127" spans="1:14">
      <c r="A127" s="212"/>
      <c r="B127" s="19" t="s">
        <v>22</v>
      </c>
      <c r="C127" s="56">
        <v>0.45491100000000001</v>
      </c>
      <c r="D127" s="56">
        <v>11.938866000000001</v>
      </c>
      <c r="E127" s="167">
        <v>7.9715160000000003</v>
      </c>
      <c r="F127" s="21">
        <f t="shared" si="41"/>
        <v>49.769077801512289</v>
      </c>
      <c r="G127" s="57">
        <v>959</v>
      </c>
      <c r="H127" s="56">
        <v>36162.28</v>
      </c>
      <c r="I127" s="58">
        <v>19</v>
      </c>
      <c r="J127" s="56">
        <v>0.02</v>
      </c>
      <c r="K127" s="58">
        <v>0.9</v>
      </c>
      <c r="L127" s="56">
        <v>4.1399999999999997</v>
      </c>
      <c r="M127" s="21">
        <f>(K127-L127)/L127*100</f>
        <v>-78.260869565217391</v>
      </c>
      <c r="N127" s="46">
        <f t="shared" si="43"/>
        <v>8.045672057462232</v>
      </c>
    </row>
    <row r="128" spans="1:14">
      <c r="A128" s="212"/>
      <c r="B128" s="19" t="s">
        <v>23</v>
      </c>
      <c r="C128" s="56">
        <v>0.56603999999999999</v>
      </c>
      <c r="D128" s="56">
        <v>1.5849120000000001</v>
      </c>
      <c r="E128" s="167">
        <v>7.6600000000000001E-2</v>
      </c>
      <c r="F128" s="21">
        <f t="shared" si="41"/>
        <v>1969.0757180156659</v>
      </c>
      <c r="G128" s="57">
        <v>14</v>
      </c>
      <c r="H128" s="56">
        <v>1.68</v>
      </c>
      <c r="I128" s="58"/>
      <c r="J128" s="56"/>
      <c r="K128" s="58"/>
      <c r="L128" s="56"/>
      <c r="M128" s="21"/>
      <c r="N128" s="46">
        <f t="shared" si="43"/>
        <v>3.7903840914988782</v>
      </c>
    </row>
    <row r="129" spans="1:14">
      <c r="A129" s="212"/>
      <c r="B129" s="19" t="s">
        <v>24</v>
      </c>
      <c r="C129" s="56">
        <v>0.499805</v>
      </c>
      <c r="D129" s="56">
        <v>86.206072000000006</v>
      </c>
      <c r="E129" s="167">
        <v>39.205807</v>
      </c>
      <c r="F129" s="21">
        <f t="shared" si="41"/>
        <v>119.88087632018392</v>
      </c>
      <c r="G129" s="57">
        <v>453</v>
      </c>
      <c r="H129" s="56">
        <v>42643.409699999997</v>
      </c>
      <c r="I129" s="58">
        <v>20</v>
      </c>
      <c r="J129" s="56">
        <v>0.27</v>
      </c>
      <c r="K129" s="58">
        <v>6.05</v>
      </c>
      <c r="L129" s="56">
        <v>8.31</v>
      </c>
      <c r="M129" s="21">
        <f>(K129-L129)/L129*100</f>
        <v>-27.196149217809872</v>
      </c>
      <c r="N129" s="46">
        <f t="shared" si="43"/>
        <v>4.621663488619375</v>
      </c>
    </row>
    <row r="130" spans="1:14">
      <c r="A130" s="212"/>
      <c r="B130" s="19" t="s">
        <v>25</v>
      </c>
      <c r="C130" s="56"/>
      <c r="D130" s="56"/>
      <c r="E130" s="167"/>
      <c r="F130" s="21"/>
      <c r="G130" s="57"/>
      <c r="H130" s="56"/>
      <c r="I130" s="58"/>
      <c r="J130" s="56"/>
      <c r="K130" s="58"/>
      <c r="L130" s="56"/>
      <c r="M130" s="21"/>
      <c r="N130" s="46"/>
    </row>
    <row r="131" spans="1:14">
      <c r="A131" s="212"/>
      <c r="B131" s="19" t="s">
        <v>26</v>
      </c>
      <c r="C131" s="56">
        <v>18.588132999999999</v>
      </c>
      <c r="D131" s="56">
        <v>78.144884000000005</v>
      </c>
      <c r="E131" s="167">
        <v>64.768167000000005</v>
      </c>
      <c r="F131" s="21">
        <f t="shared" ref="F131:F132" si="44">(D131-E131)/E131*100</f>
        <v>20.653227688225297</v>
      </c>
      <c r="G131" s="57">
        <v>2572</v>
      </c>
      <c r="H131" s="56">
        <v>165538.64000000001</v>
      </c>
      <c r="I131" s="58">
        <v>27</v>
      </c>
      <c r="J131" s="56">
        <v>1.03</v>
      </c>
      <c r="K131" s="58">
        <v>16.82</v>
      </c>
      <c r="L131" s="56">
        <v>14.19</v>
      </c>
      <c r="M131" s="21">
        <f>(K131-L131)/L131*100</f>
        <v>18.534178999295285</v>
      </c>
      <c r="N131" s="46">
        <f t="shared" ref="N131:N136" si="45">D131/D209*100</f>
        <v>6.3234348602166683</v>
      </c>
    </row>
    <row r="132" spans="1:14">
      <c r="A132" s="212"/>
      <c r="B132" s="19" t="s">
        <v>27</v>
      </c>
      <c r="C132" s="56">
        <v>1.7839580000000002</v>
      </c>
      <c r="D132" s="56">
        <v>7.6435189999999995</v>
      </c>
      <c r="E132" s="167">
        <v>3.6446540000000001</v>
      </c>
      <c r="F132" s="21">
        <f t="shared" si="44"/>
        <v>109.71864544617951</v>
      </c>
      <c r="G132" s="57">
        <v>88</v>
      </c>
      <c r="H132" s="56">
        <v>5587.9529339999999</v>
      </c>
      <c r="I132" s="58">
        <v>1</v>
      </c>
      <c r="J132" s="56"/>
      <c r="K132" s="56">
        <v>7.0000000000000007E-2</v>
      </c>
      <c r="L132" s="56"/>
      <c r="M132" s="21"/>
      <c r="N132" s="46">
        <f t="shared" si="45"/>
        <v>5.4622658700260933</v>
      </c>
    </row>
    <row r="133" spans="1:14">
      <c r="A133" s="212"/>
      <c r="B133" s="23" t="s">
        <v>28</v>
      </c>
      <c r="C133" s="56"/>
      <c r="D133" s="56"/>
      <c r="E133" s="167"/>
      <c r="F133" s="21"/>
      <c r="G133" s="57"/>
      <c r="H133" s="56"/>
      <c r="I133" s="56"/>
      <c r="J133" s="56"/>
      <c r="K133" s="56"/>
      <c r="L133" s="56"/>
      <c r="M133" s="21"/>
      <c r="N133" s="46"/>
    </row>
    <row r="134" spans="1:14">
      <c r="A134" s="212"/>
      <c r="B134" s="23" t="s">
        <v>29</v>
      </c>
      <c r="C134" s="56">
        <v>1.6395900000000001</v>
      </c>
      <c r="D134" s="56">
        <v>3.136447</v>
      </c>
      <c r="E134" s="167"/>
      <c r="F134" s="21"/>
      <c r="G134" s="57">
        <v>2</v>
      </c>
      <c r="H134" s="56">
        <v>2005.8544340000001</v>
      </c>
      <c r="I134" s="56"/>
      <c r="J134" s="56"/>
      <c r="K134" s="56"/>
      <c r="L134" s="56"/>
      <c r="M134" s="21"/>
      <c r="N134" s="46">
        <f>D134/D212*100</f>
        <v>55.744717758827193</v>
      </c>
    </row>
    <row r="135" spans="1:14">
      <c r="A135" s="212"/>
      <c r="B135" s="23" t="s">
        <v>30</v>
      </c>
      <c r="C135" s="35"/>
      <c r="D135" s="35"/>
      <c r="E135" s="65"/>
      <c r="F135" s="21"/>
      <c r="G135" s="57"/>
      <c r="H135" s="56"/>
      <c r="I135" s="56"/>
      <c r="J135" s="56"/>
      <c r="K135" s="56"/>
      <c r="L135" s="56"/>
      <c r="M135" s="21"/>
      <c r="N135" s="46"/>
    </row>
    <row r="136" spans="1:14">
      <c r="A136" s="213"/>
      <c r="B136" s="24" t="s">
        <v>31</v>
      </c>
      <c r="C136" s="25">
        <f t="shared" ref="C136:L136" si="46">C124+C126+C127+C128+C129+C130+C131+C132</f>
        <v>163.14885599999999</v>
      </c>
      <c r="D136" s="25">
        <f t="shared" si="46"/>
        <v>1219.8149060000001</v>
      </c>
      <c r="E136" s="25">
        <f t="shared" si="46"/>
        <v>1186.705134</v>
      </c>
      <c r="F136" s="26">
        <f>(D136-E136)/E136*100</f>
        <v>2.7900588824788906</v>
      </c>
      <c r="G136" s="25">
        <f t="shared" si="46"/>
        <v>9901</v>
      </c>
      <c r="H136" s="25">
        <f t="shared" si="46"/>
        <v>712375.74058300001</v>
      </c>
      <c r="I136" s="25">
        <f t="shared" si="46"/>
        <v>728</v>
      </c>
      <c r="J136" s="25">
        <f t="shared" si="46"/>
        <v>87.529999999999987</v>
      </c>
      <c r="K136" s="25">
        <f t="shared" si="46"/>
        <v>555.46</v>
      </c>
      <c r="L136" s="25">
        <f t="shared" si="46"/>
        <v>575.92999999999995</v>
      </c>
      <c r="M136" s="26">
        <f t="shared" ref="M136:M138" si="47">(K136-L136)/L136*100</f>
        <v>-3.5542513847168777</v>
      </c>
      <c r="N136" s="47">
        <f t="shared" si="45"/>
        <v>4.5770982846389376</v>
      </c>
    </row>
    <row r="137" spans="1:14">
      <c r="A137" s="214" t="s">
        <v>41</v>
      </c>
      <c r="B137" s="19" t="s">
        <v>19</v>
      </c>
      <c r="C137" s="59">
        <v>136.4</v>
      </c>
      <c r="D137" s="59">
        <v>251.4</v>
      </c>
      <c r="E137" s="59">
        <v>164.6</v>
      </c>
      <c r="F137" s="60">
        <f>(D137-E137)/E137*100</f>
        <v>52.733900364520061</v>
      </c>
      <c r="G137" s="58">
        <v>1088</v>
      </c>
      <c r="H137" s="58">
        <v>826375.19</v>
      </c>
      <c r="I137" s="58">
        <v>164</v>
      </c>
      <c r="J137" s="58">
        <v>4.55</v>
      </c>
      <c r="K137" s="58">
        <v>20.27</v>
      </c>
      <c r="L137" s="58">
        <v>42.77</v>
      </c>
      <c r="M137" s="60">
        <f t="shared" si="47"/>
        <v>-52.606967500584524</v>
      </c>
      <c r="N137" s="46">
        <f>D137/D202*100</f>
        <v>1.6644797198499539</v>
      </c>
    </row>
    <row r="138" spans="1:14">
      <c r="A138" s="214"/>
      <c r="B138" s="19" t="s">
        <v>20</v>
      </c>
      <c r="C138" s="58">
        <v>3.48</v>
      </c>
      <c r="D138" s="58">
        <v>34.49</v>
      </c>
      <c r="E138" s="58">
        <v>42.32</v>
      </c>
      <c r="F138" s="21">
        <f>(D138-E138)/E138*100</f>
        <v>-18.50189035916824</v>
      </c>
      <c r="G138" s="58">
        <v>200</v>
      </c>
      <c r="H138" s="58">
        <v>2440</v>
      </c>
      <c r="I138" s="58">
        <v>53</v>
      </c>
      <c r="J138" s="58">
        <v>3.78</v>
      </c>
      <c r="K138" s="58">
        <v>9.17</v>
      </c>
      <c r="L138" s="58">
        <v>16.45</v>
      </c>
      <c r="M138" s="21">
        <f t="shared" si="47"/>
        <v>-44.255319148936167</v>
      </c>
      <c r="N138" s="46">
        <f>D138/D203*100</f>
        <v>1.0257459924350922</v>
      </c>
    </row>
    <row r="139" spans="1:14">
      <c r="A139" s="214"/>
      <c r="B139" s="19" t="s">
        <v>21</v>
      </c>
      <c r="C139" s="58">
        <v>1.69</v>
      </c>
      <c r="D139" s="58">
        <v>1.69</v>
      </c>
      <c r="E139" s="58">
        <v>4</v>
      </c>
      <c r="F139" s="21"/>
      <c r="G139" s="58">
        <v>2</v>
      </c>
      <c r="H139" s="58">
        <v>2500</v>
      </c>
      <c r="I139" s="58">
        <v>0</v>
      </c>
      <c r="J139" s="58">
        <v>0</v>
      </c>
      <c r="K139" s="58">
        <v>0</v>
      </c>
      <c r="L139" s="58">
        <v>0.67</v>
      </c>
      <c r="M139" s="21"/>
      <c r="N139" s="46">
        <f>D139/D204*100</f>
        <v>0.22452801600399558</v>
      </c>
    </row>
    <row r="140" spans="1:14">
      <c r="A140" s="214"/>
      <c r="B140" s="19" t="s">
        <v>22</v>
      </c>
      <c r="C140" s="58">
        <v>0</v>
      </c>
      <c r="D140" s="58">
        <v>0.21</v>
      </c>
      <c r="E140" s="58"/>
      <c r="F140" s="21"/>
      <c r="G140" s="58">
        <v>3</v>
      </c>
      <c r="H140" s="58">
        <v>1680</v>
      </c>
      <c r="I140" s="58">
        <v>1</v>
      </c>
      <c r="J140" s="58">
        <v>0.45</v>
      </c>
      <c r="K140" s="58">
        <v>0.45</v>
      </c>
      <c r="L140" s="58">
        <v>0</v>
      </c>
      <c r="M140" s="21"/>
      <c r="N140" s="46"/>
    </row>
    <row r="141" spans="1:14">
      <c r="A141" s="214"/>
      <c r="B141" s="19" t="s">
        <v>23</v>
      </c>
      <c r="C141" s="58">
        <v>0</v>
      </c>
      <c r="D141" s="58">
        <v>0.08</v>
      </c>
      <c r="E141" s="58">
        <v>0.47</v>
      </c>
      <c r="F141" s="21"/>
      <c r="G141" s="58">
        <v>1</v>
      </c>
      <c r="H141" s="58">
        <v>228.29</v>
      </c>
      <c r="I141" s="58"/>
      <c r="J141" s="58"/>
      <c r="K141" s="58"/>
      <c r="L141" s="58">
        <v>0</v>
      </c>
      <c r="M141" s="21"/>
      <c r="N141" s="46">
        <f>D141/D206*100</f>
        <v>0.19132338408688318</v>
      </c>
    </row>
    <row r="142" spans="1:14">
      <c r="A142" s="214"/>
      <c r="B142" s="19" t="s">
        <v>24</v>
      </c>
      <c r="C142" s="58">
        <v>1.1299999999999999</v>
      </c>
      <c r="D142" s="58">
        <v>8.9878499999999999</v>
      </c>
      <c r="E142" s="58">
        <v>1.56</v>
      </c>
      <c r="F142" s="21"/>
      <c r="G142" s="58">
        <v>39</v>
      </c>
      <c r="H142" s="58">
        <v>47539.61</v>
      </c>
      <c r="I142" s="58">
        <v>0</v>
      </c>
      <c r="J142" s="58">
        <v>0</v>
      </c>
      <c r="K142" s="58">
        <v>0</v>
      </c>
      <c r="L142" s="58">
        <v>0</v>
      </c>
      <c r="M142" s="21"/>
      <c r="N142" s="46">
        <f>D142/D207*100</f>
        <v>0.48185489980552232</v>
      </c>
    </row>
    <row r="143" spans="1:14">
      <c r="A143" s="214"/>
      <c r="B143" s="19" t="s">
        <v>25</v>
      </c>
      <c r="C143" s="61"/>
      <c r="D143" s="61">
        <v>0</v>
      </c>
      <c r="E143" s="61"/>
      <c r="F143" s="21"/>
      <c r="G143" s="61"/>
      <c r="H143" s="61"/>
      <c r="I143" s="61"/>
      <c r="J143" s="61"/>
      <c r="K143" s="61"/>
      <c r="L143" s="61">
        <v>0</v>
      </c>
      <c r="M143" s="21"/>
      <c r="N143" s="46"/>
    </row>
    <row r="144" spans="1:14">
      <c r="A144" s="214"/>
      <c r="B144" s="19" t="s">
        <v>26</v>
      </c>
      <c r="C144" s="58">
        <v>0.01</v>
      </c>
      <c r="D144" s="58">
        <v>1.92</v>
      </c>
      <c r="E144" s="58">
        <v>1.27</v>
      </c>
      <c r="F144" s="21"/>
      <c r="G144" s="58">
        <v>5</v>
      </c>
      <c r="H144" s="58">
        <v>6180</v>
      </c>
      <c r="I144" s="58"/>
      <c r="J144" s="58"/>
      <c r="K144" s="58"/>
      <c r="L144" s="58">
        <v>0</v>
      </c>
      <c r="M144" s="21"/>
      <c r="N144" s="46">
        <f>D144/D209*100</f>
        <v>0.15536519232168805</v>
      </c>
    </row>
    <row r="145" spans="1:14">
      <c r="A145" s="214"/>
      <c r="B145" s="19" t="s">
        <v>27</v>
      </c>
      <c r="C145" s="33"/>
      <c r="D145" s="33">
        <v>0</v>
      </c>
      <c r="E145" s="62"/>
      <c r="F145" s="21"/>
      <c r="G145" s="58"/>
      <c r="H145" s="58"/>
      <c r="I145" s="58"/>
      <c r="J145" s="58"/>
      <c r="K145" s="58"/>
      <c r="L145" s="58">
        <v>0</v>
      </c>
      <c r="M145" s="21"/>
      <c r="N145" s="46"/>
    </row>
    <row r="146" spans="1:14">
      <c r="A146" s="214"/>
      <c r="B146" s="23" t="s">
        <v>28</v>
      </c>
      <c r="C146" s="33"/>
      <c r="D146" s="36">
        <v>0</v>
      </c>
      <c r="E146" s="65"/>
      <c r="F146" s="21"/>
      <c r="G146" s="33"/>
      <c r="H146" s="33"/>
      <c r="I146" s="33"/>
      <c r="J146" s="33"/>
      <c r="K146" s="33"/>
      <c r="L146" s="33">
        <v>0</v>
      </c>
      <c r="M146" s="21"/>
      <c r="N146" s="46"/>
    </row>
    <row r="147" spans="1:14">
      <c r="A147" s="214"/>
      <c r="B147" s="23" t="s">
        <v>29</v>
      </c>
      <c r="C147" s="33"/>
      <c r="D147" s="33">
        <v>0</v>
      </c>
      <c r="E147" s="62"/>
      <c r="F147" s="21"/>
      <c r="G147" s="33"/>
      <c r="H147" s="33"/>
      <c r="I147" s="33"/>
      <c r="J147" s="33"/>
      <c r="K147" s="33"/>
      <c r="L147" s="33">
        <v>0</v>
      </c>
      <c r="M147" s="21"/>
      <c r="N147" s="46"/>
    </row>
    <row r="148" spans="1:14">
      <c r="A148" s="214"/>
      <c r="B148" s="23" t="s">
        <v>30</v>
      </c>
      <c r="C148" s="33"/>
      <c r="D148" s="33">
        <v>0</v>
      </c>
      <c r="E148" s="62"/>
      <c r="F148" s="21"/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21"/>
      <c r="N148" s="46"/>
    </row>
    <row r="149" spans="1:14">
      <c r="A149" s="215"/>
      <c r="B149" s="24" t="s">
        <v>31</v>
      </c>
      <c r="C149" s="25">
        <f t="shared" ref="C149:L149" si="48">C137+C139+C140+C141+C142+C143+C144+C145</f>
        <v>139.22999999999999</v>
      </c>
      <c r="D149" s="25">
        <f t="shared" si="48"/>
        <v>264.28785000000005</v>
      </c>
      <c r="E149" s="25">
        <f t="shared" si="48"/>
        <v>171.9</v>
      </c>
      <c r="F149" s="26">
        <f>(D149-E149)/E149*100</f>
        <v>53.745113438045401</v>
      </c>
      <c r="G149" s="25">
        <f t="shared" si="48"/>
        <v>1138</v>
      </c>
      <c r="H149" s="25">
        <f t="shared" si="48"/>
        <v>884503.09</v>
      </c>
      <c r="I149" s="25">
        <f t="shared" si="48"/>
        <v>165</v>
      </c>
      <c r="J149" s="25">
        <f t="shared" si="48"/>
        <v>5</v>
      </c>
      <c r="K149" s="25">
        <f t="shared" si="48"/>
        <v>20.72</v>
      </c>
      <c r="L149" s="25">
        <f t="shared" si="48"/>
        <v>43.440000000000005</v>
      </c>
      <c r="M149" s="26">
        <f>(K149-L149)/L149*100</f>
        <v>-52.30202578268878</v>
      </c>
      <c r="N149" s="47">
        <f>D149/D214*100</f>
        <v>0.991684442398438</v>
      </c>
    </row>
    <row r="150" spans="1:14">
      <c r="A150" s="214" t="s">
        <v>68</v>
      </c>
      <c r="B150" s="19" t="s">
        <v>19</v>
      </c>
      <c r="C150" s="62">
        <v>50.759968000000001</v>
      </c>
      <c r="D150" s="63">
        <v>373.53521999999998</v>
      </c>
      <c r="E150" s="63">
        <v>340.24038899999999</v>
      </c>
      <c r="F150" s="45">
        <f t="shared" ref="F150:F155" si="49">(D150-E150)/E150*100</f>
        <v>9.7856786191247824</v>
      </c>
      <c r="G150" s="62">
        <v>2279</v>
      </c>
      <c r="H150" s="62">
        <v>8957.9663089999995</v>
      </c>
      <c r="I150" s="62">
        <v>321</v>
      </c>
      <c r="J150" s="62">
        <v>54.835338999999998</v>
      </c>
      <c r="K150" s="62">
        <v>300.18219699999997</v>
      </c>
      <c r="L150" s="62">
        <v>217.16867199999999</v>
      </c>
      <c r="M150" s="45">
        <f>(K150-L150)/L150*100</f>
        <v>38.22536843619875</v>
      </c>
      <c r="N150" s="67">
        <f t="shared" ref="N150:N155" si="50">D150/D202*100</f>
        <v>2.4731177340480937</v>
      </c>
    </row>
    <row r="151" spans="1:14">
      <c r="A151" s="214"/>
      <c r="B151" s="19" t="s">
        <v>20</v>
      </c>
      <c r="C151" s="62">
        <v>11.61558</v>
      </c>
      <c r="D151" s="63">
        <v>90.016914</v>
      </c>
      <c r="E151" s="62">
        <v>109.881737</v>
      </c>
      <c r="F151" s="45">
        <f t="shared" si="49"/>
        <v>-18.078366380393131</v>
      </c>
      <c r="G151" s="62">
        <v>1077</v>
      </c>
      <c r="H151" s="62">
        <v>0</v>
      </c>
      <c r="I151" s="62">
        <v>151</v>
      </c>
      <c r="J151" s="62">
        <v>30.660198999999999</v>
      </c>
      <c r="K151" s="62">
        <v>118.232345</v>
      </c>
      <c r="L151" s="62">
        <v>99.242583999999994</v>
      </c>
      <c r="M151" s="21">
        <f>(K151-L151)/L151*100</f>
        <v>19.13469020516435</v>
      </c>
      <c r="N151" s="46">
        <f t="shared" si="50"/>
        <v>2.6771379758444285</v>
      </c>
    </row>
    <row r="152" spans="1:14">
      <c r="A152" s="214"/>
      <c r="B152" s="19" t="s">
        <v>21</v>
      </c>
      <c r="C152" s="62">
        <v>7.4028840000000002</v>
      </c>
      <c r="D152" s="63">
        <v>18.474851000000001</v>
      </c>
      <c r="E152" s="62">
        <v>3.4727250000000001</v>
      </c>
      <c r="F152" s="45">
        <f t="shared" si="49"/>
        <v>431.99867539180332</v>
      </c>
      <c r="G152" s="62">
        <v>8</v>
      </c>
      <c r="H152" s="62">
        <v>13548.772845</v>
      </c>
      <c r="I152" s="62">
        <v>5</v>
      </c>
      <c r="J152" s="62">
        <v>0</v>
      </c>
      <c r="K152" s="62">
        <v>303.89369199999999</v>
      </c>
      <c r="L152" s="62">
        <v>0</v>
      </c>
      <c r="M152" s="21"/>
      <c r="N152" s="46">
        <f t="shared" si="50"/>
        <v>2.4545098467452271</v>
      </c>
    </row>
    <row r="153" spans="1:14">
      <c r="A153" s="214"/>
      <c r="B153" s="19" t="s">
        <v>22</v>
      </c>
      <c r="C153" s="62">
        <v>0</v>
      </c>
      <c r="D153" s="63">
        <v>1.3402860000000001</v>
      </c>
      <c r="E153" s="62">
        <v>0.85849200000000003</v>
      </c>
      <c r="F153" s="45">
        <f t="shared" si="49"/>
        <v>56.120965600145375</v>
      </c>
      <c r="G153" s="62">
        <v>51</v>
      </c>
      <c r="H153" s="62">
        <v>16113.8</v>
      </c>
      <c r="I153" s="62">
        <v>0</v>
      </c>
      <c r="J153" s="62">
        <v>0</v>
      </c>
      <c r="K153" s="62">
        <v>0</v>
      </c>
      <c r="L153" s="62">
        <v>0</v>
      </c>
      <c r="M153" s="21" t="e">
        <f>(K153-L153)/L153*100</f>
        <v>#DIV/0!</v>
      </c>
      <c r="N153" s="46">
        <f t="shared" si="50"/>
        <v>0.90322662296467882</v>
      </c>
    </row>
    <row r="154" spans="1:14">
      <c r="A154" s="214"/>
      <c r="B154" s="19" t="s">
        <v>23</v>
      </c>
      <c r="C154" s="62">
        <v>0</v>
      </c>
      <c r="D154" s="63">
        <v>0</v>
      </c>
      <c r="E154" s="62">
        <v>3.3204999999999998E-2</v>
      </c>
      <c r="F154" s="45">
        <f t="shared" si="49"/>
        <v>-100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0</v>
      </c>
      <c r="M154" s="21"/>
      <c r="N154" s="46">
        <f t="shared" si="50"/>
        <v>0</v>
      </c>
    </row>
    <row r="155" spans="1:14">
      <c r="A155" s="214"/>
      <c r="B155" s="19" t="s">
        <v>24</v>
      </c>
      <c r="C155" s="62">
        <v>1.3735850000000001</v>
      </c>
      <c r="D155" s="63">
        <v>16.004059999999999</v>
      </c>
      <c r="E155" s="62">
        <v>0.409468</v>
      </c>
      <c r="F155" s="45">
        <f t="shared" si="49"/>
        <v>3808.5007863862375</v>
      </c>
      <c r="G155" s="62">
        <v>19</v>
      </c>
      <c r="H155" s="62">
        <v>8331.24</v>
      </c>
      <c r="I155" s="62">
        <v>0</v>
      </c>
      <c r="J155" s="62">
        <v>0</v>
      </c>
      <c r="K155" s="62">
        <v>0</v>
      </c>
      <c r="L155" s="62">
        <v>0</v>
      </c>
      <c r="M155" s="21"/>
      <c r="N155" s="46">
        <f t="shared" si="50"/>
        <v>0.8580066120130585</v>
      </c>
    </row>
    <row r="156" spans="1:14">
      <c r="A156" s="214"/>
      <c r="B156" s="19" t="s">
        <v>25</v>
      </c>
      <c r="C156" s="62">
        <v>0</v>
      </c>
      <c r="D156" s="63">
        <v>0</v>
      </c>
      <c r="E156" s="64"/>
      <c r="F156" s="45"/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21"/>
      <c r="N156" s="46"/>
    </row>
    <row r="157" spans="1:14">
      <c r="A157" s="214"/>
      <c r="B157" s="19" t="s">
        <v>26</v>
      </c>
      <c r="C157" s="62">
        <v>11.862378</v>
      </c>
      <c r="D157" s="63">
        <v>59.285524000000002</v>
      </c>
      <c r="E157" s="62">
        <v>11.130248999999999</v>
      </c>
      <c r="F157" s="45">
        <f>(D157-E157)/E157*100</f>
        <v>432.65227040293536</v>
      </c>
      <c r="G157" s="62">
        <v>742</v>
      </c>
      <c r="H157" s="62">
        <v>1381727.260005</v>
      </c>
      <c r="I157" s="62">
        <v>49</v>
      </c>
      <c r="J157" s="62">
        <v>0.75749700000000098</v>
      </c>
      <c r="K157" s="62">
        <v>9.8130810000000004</v>
      </c>
      <c r="L157" s="62">
        <v>21.794533999999999</v>
      </c>
      <c r="M157" s="21">
        <f>(K157-L157)/L157*100</f>
        <v>-54.974577570688133</v>
      </c>
      <c r="N157" s="46">
        <f>D157/D209*100</f>
        <v>4.7973473115375285</v>
      </c>
    </row>
    <row r="158" spans="1:14">
      <c r="A158" s="214"/>
      <c r="B158" s="19" t="s">
        <v>27</v>
      </c>
      <c r="C158" s="62">
        <v>0</v>
      </c>
      <c r="D158" s="63">
        <v>0</v>
      </c>
      <c r="E158" s="62"/>
      <c r="F158" s="45" t="e">
        <f>(D158-E158)/E158*100</f>
        <v>#DIV/0!</v>
      </c>
      <c r="G158" s="62">
        <v>0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21"/>
      <c r="N158" s="46">
        <f>D158/D210*100</f>
        <v>0</v>
      </c>
    </row>
    <row r="159" spans="1:14">
      <c r="A159" s="214"/>
      <c r="B159" s="23" t="s">
        <v>28</v>
      </c>
      <c r="C159" s="62">
        <v>0</v>
      </c>
      <c r="D159" s="63">
        <v>0</v>
      </c>
      <c r="E159" s="65"/>
      <c r="F159" s="45"/>
      <c r="G159" s="62">
        <v>0</v>
      </c>
      <c r="H159" s="62">
        <v>0</v>
      </c>
      <c r="I159" s="62">
        <v>0</v>
      </c>
      <c r="J159" s="62">
        <v>0</v>
      </c>
      <c r="K159" s="62">
        <v>0</v>
      </c>
      <c r="L159" s="62">
        <v>0</v>
      </c>
      <c r="M159" s="21"/>
      <c r="N159" s="46"/>
    </row>
    <row r="160" spans="1:14">
      <c r="A160" s="214"/>
      <c r="B160" s="23" t="s">
        <v>29</v>
      </c>
      <c r="C160" s="33">
        <v>0</v>
      </c>
      <c r="D160" s="33">
        <v>0</v>
      </c>
      <c r="E160" s="62"/>
      <c r="F160" s="45"/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21"/>
      <c r="N160" s="46"/>
    </row>
    <row r="161" spans="1:14">
      <c r="A161" s="214"/>
      <c r="B161" s="23" t="s">
        <v>30</v>
      </c>
      <c r="C161" s="33">
        <v>0</v>
      </c>
      <c r="D161" s="33">
        <v>0</v>
      </c>
      <c r="E161" s="62"/>
      <c r="F161" s="45"/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21"/>
      <c r="N161" s="46"/>
    </row>
    <row r="162" spans="1:14">
      <c r="A162" s="215"/>
      <c r="B162" s="24" t="s">
        <v>31</v>
      </c>
      <c r="C162" s="25">
        <f t="shared" ref="C162:L162" si="51">C150+C152+C153+C154+C155+C156+C157+C158</f>
        <v>71.398814999999999</v>
      </c>
      <c r="D162" s="25">
        <f t="shared" si="51"/>
        <v>468.63994099999996</v>
      </c>
      <c r="E162" s="25">
        <f t="shared" si="51"/>
        <v>356.14452800000004</v>
      </c>
      <c r="F162" s="26">
        <f t="shared" ref="F162:F168" si="52">(D162-E162)/E162*100</f>
        <v>31.587011495512833</v>
      </c>
      <c r="G162" s="25">
        <f t="shared" si="51"/>
        <v>3099</v>
      </c>
      <c r="H162" s="25">
        <f t="shared" si="51"/>
        <v>1428679.0391590002</v>
      </c>
      <c r="I162" s="25">
        <f t="shared" si="51"/>
        <v>375</v>
      </c>
      <c r="J162" s="25">
        <f t="shared" si="51"/>
        <v>55.592835999999998</v>
      </c>
      <c r="K162" s="25">
        <f t="shared" si="51"/>
        <v>613.88896999999997</v>
      </c>
      <c r="L162" s="25">
        <f t="shared" si="51"/>
        <v>238.96320599999999</v>
      </c>
      <c r="M162" s="26">
        <f t="shared" ref="M162:M164" si="53">(K162-L162)/L162*100</f>
        <v>156.89685884110543</v>
      </c>
      <c r="N162" s="47">
        <f>D162/D214*100</f>
        <v>1.7584725842531987</v>
      </c>
    </row>
    <row r="163" spans="1:14">
      <c r="A163" s="211" t="s">
        <v>43</v>
      </c>
      <c r="B163" s="27" t="s">
        <v>19</v>
      </c>
      <c r="C163" s="34">
        <v>23</v>
      </c>
      <c r="D163" s="34">
        <v>153.66</v>
      </c>
      <c r="E163" s="168">
        <v>237</v>
      </c>
      <c r="F163" s="29">
        <f t="shared" si="52"/>
        <v>-35.164556962025316</v>
      </c>
      <c r="G163" s="34">
        <v>516</v>
      </c>
      <c r="H163" s="34">
        <v>32706.58</v>
      </c>
      <c r="I163" s="34">
        <v>131</v>
      </c>
      <c r="J163" s="34">
        <v>18.760000000000002</v>
      </c>
      <c r="K163" s="34">
        <v>255.69</v>
      </c>
      <c r="L163" s="34">
        <v>123.12</v>
      </c>
      <c r="M163" s="60">
        <f t="shared" si="53"/>
        <v>107.67543859649122</v>
      </c>
      <c r="N163" s="48">
        <f t="shared" ref="N163:N168" si="54">D163/D202*100</f>
        <v>1.0173586068104372</v>
      </c>
    </row>
    <row r="164" spans="1:14">
      <c r="A164" s="214"/>
      <c r="B164" s="19" t="s">
        <v>20</v>
      </c>
      <c r="C164" s="34">
        <v>1.52</v>
      </c>
      <c r="D164" s="34">
        <v>32.51</v>
      </c>
      <c r="E164" s="34">
        <v>54.32</v>
      </c>
      <c r="F164" s="45">
        <f t="shared" si="52"/>
        <v>-40.150957290132553</v>
      </c>
      <c r="G164" s="34">
        <v>230</v>
      </c>
      <c r="H164" s="34">
        <v>2806</v>
      </c>
      <c r="I164" s="34">
        <v>65</v>
      </c>
      <c r="J164" s="34">
        <v>8.18</v>
      </c>
      <c r="K164" s="34">
        <v>45.03</v>
      </c>
      <c r="L164" s="34">
        <v>29.32</v>
      </c>
      <c r="M164" s="60">
        <f t="shared" si="53"/>
        <v>53.581173260572989</v>
      </c>
      <c r="N164" s="46">
        <f t="shared" si="54"/>
        <v>0.96686002360292389</v>
      </c>
    </row>
    <row r="165" spans="1:14">
      <c r="A165" s="214"/>
      <c r="B165" s="19" t="s">
        <v>21</v>
      </c>
      <c r="C165" s="34">
        <v>0</v>
      </c>
      <c r="D165" s="34">
        <v>0</v>
      </c>
      <c r="E165" s="34">
        <v>2.56</v>
      </c>
      <c r="F165" s="45">
        <f t="shared" si="52"/>
        <v>-100</v>
      </c>
      <c r="G165" s="34">
        <v>0</v>
      </c>
      <c r="H165" s="34">
        <v>-8.2899999999999991</v>
      </c>
      <c r="I165" s="34">
        <v>0</v>
      </c>
      <c r="J165" s="34">
        <v>0</v>
      </c>
      <c r="K165" s="34">
        <v>0</v>
      </c>
      <c r="L165" s="34">
        <v>0</v>
      </c>
      <c r="M165" s="60"/>
      <c r="N165" s="46">
        <f t="shared" si="54"/>
        <v>0</v>
      </c>
    </row>
    <row r="166" spans="1:14">
      <c r="A166" s="214"/>
      <c r="B166" s="19" t="s">
        <v>22</v>
      </c>
      <c r="C166" s="34">
        <v>0</v>
      </c>
      <c r="D166" s="34">
        <v>0.04</v>
      </c>
      <c r="E166" s="34">
        <v>1.9E-2</v>
      </c>
      <c r="F166" s="45">
        <f t="shared" si="52"/>
        <v>110.5263157894737</v>
      </c>
      <c r="G166" s="34">
        <v>2</v>
      </c>
      <c r="H166" s="66">
        <v>42.8</v>
      </c>
      <c r="I166" s="34">
        <v>0</v>
      </c>
      <c r="J166" s="34">
        <v>0</v>
      </c>
      <c r="K166" s="34">
        <v>0</v>
      </c>
      <c r="L166" s="34">
        <v>0</v>
      </c>
      <c r="M166" s="60"/>
      <c r="N166" s="46">
        <f t="shared" si="54"/>
        <v>2.6956235399449933E-2</v>
      </c>
    </row>
    <row r="167" spans="1:14">
      <c r="A167" s="214"/>
      <c r="B167" s="19" t="s">
        <v>23</v>
      </c>
      <c r="C167" s="34">
        <v>0</v>
      </c>
      <c r="D167" s="34">
        <v>0</v>
      </c>
      <c r="E167" s="34">
        <v>4.71</v>
      </c>
      <c r="F167" s="45">
        <f t="shared" si="52"/>
        <v>-100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0.97</v>
      </c>
      <c r="M167" s="60">
        <f>(K167-L167)/L167*100</f>
        <v>-100</v>
      </c>
      <c r="N167" s="46">
        <f t="shared" si="54"/>
        <v>0</v>
      </c>
    </row>
    <row r="168" spans="1:14">
      <c r="A168" s="214"/>
      <c r="B168" s="19" t="s">
        <v>24</v>
      </c>
      <c r="C168" s="34">
        <v>0</v>
      </c>
      <c r="D168" s="34">
        <v>6.56</v>
      </c>
      <c r="E168" s="34">
        <v>16.8</v>
      </c>
      <c r="F168" s="45">
        <f t="shared" si="52"/>
        <v>-60.952380952380956</v>
      </c>
      <c r="G168" s="34">
        <v>4</v>
      </c>
      <c r="H168" s="34">
        <v>4636.93</v>
      </c>
      <c r="I168" s="34">
        <v>3</v>
      </c>
      <c r="J168" s="34">
        <v>0</v>
      </c>
      <c r="K168" s="34">
        <v>5.61</v>
      </c>
      <c r="L168" s="34">
        <v>3.31</v>
      </c>
      <c r="M168" s="60"/>
      <c r="N168" s="46">
        <f t="shared" si="54"/>
        <v>0.35169346870766938</v>
      </c>
    </row>
    <row r="169" spans="1:14">
      <c r="A169" s="214"/>
      <c r="B169" s="19" t="s">
        <v>25</v>
      </c>
      <c r="C169" s="34">
        <v>0</v>
      </c>
      <c r="D169" s="34">
        <v>0</v>
      </c>
      <c r="E169" s="34"/>
      <c r="F169" s="45"/>
      <c r="G169" s="34"/>
      <c r="H169" s="34"/>
      <c r="I169" s="34"/>
      <c r="J169" s="34"/>
      <c r="K169" s="34"/>
      <c r="L169" s="34"/>
      <c r="M169" s="60"/>
      <c r="N169" s="46"/>
    </row>
    <row r="170" spans="1:14">
      <c r="A170" s="214"/>
      <c r="B170" s="19" t="s">
        <v>26</v>
      </c>
      <c r="C170" s="34">
        <v>0</v>
      </c>
      <c r="D170" s="34">
        <v>0.63</v>
      </c>
      <c r="E170" s="34">
        <v>0.72</v>
      </c>
      <c r="F170" s="45">
        <f>(D170-E170)/E170*100</f>
        <v>-12.499999999999996</v>
      </c>
      <c r="G170" s="34">
        <v>6</v>
      </c>
      <c r="H170" s="34">
        <v>859.31</v>
      </c>
      <c r="I170" s="34">
        <v>1</v>
      </c>
      <c r="J170" s="34">
        <v>0</v>
      </c>
      <c r="K170" s="34">
        <v>0.18</v>
      </c>
      <c r="L170" s="34">
        <v>4.38</v>
      </c>
      <c r="M170" s="60">
        <f>(K170-L170)/L170*100</f>
        <v>-95.890410958904113</v>
      </c>
      <c r="N170" s="46">
        <f>D170/D209*100</f>
        <v>5.0979203730553896E-2</v>
      </c>
    </row>
    <row r="171" spans="1:14">
      <c r="A171" s="214"/>
      <c r="B171" s="19" t="s">
        <v>27</v>
      </c>
      <c r="C171" s="34">
        <v>0.13</v>
      </c>
      <c r="D171" s="34">
        <v>0.13</v>
      </c>
      <c r="E171" s="34">
        <v>0.03</v>
      </c>
      <c r="F171" s="45">
        <f>(D171-E171)/E171*100</f>
        <v>333.33333333333337</v>
      </c>
      <c r="G171" s="34">
        <v>4</v>
      </c>
      <c r="H171" s="34">
        <v>78</v>
      </c>
      <c r="I171" s="34">
        <v>0</v>
      </c>
      <c r="J171" s="34">
        <v>0</v>
      </c>
      <c r="K171" s="34">
        <v>0</v>
      </c>
      <c r="L171" s="34"/>
      <c r="M171" s="21"/>
      <c r="N171" s="46">
        <f>D171/D210*100</f>
        <v>9.2901523905859637E-2</v>
      </c>
    </row>
    <row r="172" spans="1:14">
      <c r="A172" s="214"/>
      <c r="B172" s="23" t="s">
        <v>28</v>
      </c>
      <c r="C172" s="34"/>
      <c r="D172" s="34"/>
      <c r="E172" s="34"/>
      <c r="F172" s="45"/>
      <c r="G172" s="34"/>
      <c r="H172" s="34"/>
      <c r="I172" s="34"/>
      <c r="J172" s="34"/>
      <c r="K172" s="34"/>
      <c r="L172" s="34"/>
      <c r="M172" s="21"/>
      <c r="N172" s="46"/>
    </row>
    <row r="173" spans="1:14">
      <c r="A173" s="214"/>
      <c r="B173" s="23" t="s">
        <v>29</v>
      </c>
      <c r="C173" s="33"/>
      <c r="D173" s="33"/>
      <c r="E173" s="62"/>
      <c r="F173" s="45"/>
      <c r="G173" s="33"/>
      <c r="H173" s="33"/>
      <c r="I173" s="33"/>
      <c r="J173" s="33"/>
      <c r="K173" s="33"/>
      <c r="L173" s="33"/>
      <c r="M173" s="21"/>
      <c r="N173" s="46"/>
    </row>
    <row r="174" spans="1:14">
      <c r="A174" s="214"/>
      <c r="B174" s="23" t="s">
        <v>30</v>
      </c>
      <c r="C174" s="33"/>
      <c r="D174" s="33"/>
      <c r="E174" s="62"/>
      <c r="F174" s="45"/>
      <c r="G174" s="33"/>
      <c r="H174" s="33"/>
      <c r="I174" s="33"/>
      <c r="J174" s="33"/>
      <c r="K174" s="33"/>
      <c r="L174" s="33"/>
      <c r="M174" s="21"/>
      <c r="N174" s="46"/>
    </row>
    <row r="175" spans="1:14">
      <c r="A175" s="215"/>
      <c r="B175" s="24" t="s">
        <v>31</v>
      </c>
      <c r="C175" s="25">
        <f t="shared" ref="C175:L175" si="55">C163+C165+C166+C167+C168+C169+C170+C171</f>
        <v>23.13</v>
      </c>
      <c r="D175" s="25">
        <f t="shared" si="55"/>
        <v>161.01999999999998</v>
      </c>
      <c r="E175" s="25">
        <f t="shared" si="55"/>
        <v>261.839</v>
      </c>
      <c r="F175" s="26">
        <f t="shared" ref="F175:F179" si="56">(D175-E175)/E175*100</f>
        <v>-38.50419532613553</v>
      </c>
      <c r="G175" s="25">
        <f t="shared" si="55"/>
        <v>532</v>
      </c>
      <c r="H175" s="25">
        <f t="shared" si="55"/>
        <v>38315.33</v>
      </c>
      <c r="I175" s="25">
        <f t="shared" si="55"/>
        <v>135</v>
      </c>
      <c r="J175" s="25">
        <f t="shared" si="55"/>
        <v>18.760000000000002</v>
      </c>
      <c r="K175" s="25">
        <f t="shared" si="55"/>
        <v>261.48</v>
      </c>
      <c r="L175" s="25">
        <f t="shared" si="55"/>
        <v>131.78</v>
      </c>
      <c r="M175" s="26">
        <f t="shared" ref="M175:M178" si="57">(K175-L175)/L175*100</f>
        <v>98.421611777204447</v>
      </c>
      <c r="N175" s="47">
        <f>D175/D214*100</f>
        <v>0.60419360524896037</v>
      </c>
    </row>
    <row r="176" spans="1:14">
      <c r="A176" s="214" t="s">
        <v>44</v>
      </c>
      <c r="B176" s="19" t="s">
        <v>19</v>
      </c>
      <c r="C176" s="35">
        <v>2.39</v>
      </c>
      <c r="D176" s="35">
        <v>24.7</v>
      </c>
      <c r="E176" s="65">
        <v>41.39</v>
      </c>
      <c r="F176" s="45">
        <f t="shared" si="56"/>
        <v>-40.323749697994685</v>
      </c>
      <c r="G176" s="35">
        <v>155</v>
      </c>
      <c r="H176" s="35">
        <v>7494</v>
      </c>
      <c r="I176" s="35">
        <v>32</v>
      </c>
      <c r="J176" s="35">
        <v>2.14</v>
      </c>
      <c r="K176" s="35">
        <v>11.57</v>
      </c>
      <c r="L176" s="35">
        <v>67.28</v>
      </c>
      <c r="M176" s="21">
        <f t="shared" si="57"/>
        <v>-82.803210463733649</v>
      </c>
      <c r="N176" s="46">
        <f t="shared" ref="N176:N179" si="58">D176/D202*100</f>
        <v>0.1635348014331498</v>
      </c>
    </row>
    <row r="177" spans="1:14">
      <c r="A177" s="214"/>
      <c r="B177" s="19" t="s">
        <v>20</v>
      </c>
      <c r="C177" s="35">
        <v>0.73</v>
      </c>
      <c r="D177" s="35">
        <v>6.97</v>
      </c>
      <c r="E177" s="65">
        <v>13.62</v>
      </c>
      <c r="F177" s="45">
        <f t="shared" si="56"/>
        <v>-48.825256975036709</v>
      </c>
      <c r="G177" s="35">
        <v>80</v>
      </c>
      <c r="H177" s="35">
        <v>1000</v>
      </c>
      <c r="I177" s="35">
        <v>20</v>
      </c>
      <c r="J177" s="35">
        <v>1.2</v>
      </c>
      <c r="K177" s="35">
        <v>6.06</v>
      </c>
      <c r="L177" s="35">
        <v>21.9</v>
      </c>
      <c r="M177" s="21">
        <f t="shared" si="57"/>
        <v>-72.328767123287676</v>
      </c>
      <c r="N177" s="46">
        <f t="shared" si="58"/>
        <v>0.20729050644455183</v>
      </c>
    </row>
    <row r="178" spans="1:14">
      <c r="A178" s="214"/>
      <c r="B178" s="19" t="s">
        <v>21</v>
      </c>
      <c r="C178" s="35">
        <v>22.37</v>
      </c>
      <c r="D178" s="35">
        <v>22.37</v>
      </c>
      <c r="E178" s="65">
        <v>23.72</v>
      </c>
      <c r="F178" s="45">
        <f t="shared" si="56"/>
        <v>-5.6913996627318628</v>
      </c>
      <c r="G178" s="35">
        <v>8</v>
      </c>
      <c r="H178" s="35">
        <v>41586</v>
      </c>
      <c r="I178" s="35">
        <v>3</v>
      </c>
      <c r="J178" s="35">
        <v>0.85</v>
      </c>
      <c r="K178" s="35">
        <v>0.85</v>
      </c>
      <c r="L178" s="35"/>
      <c r="M178" s="21" t="e">
        <f t="shared" si="57"/>
        <v>#DIV/0!</v>
      </c>
      <c r="N178" s="46">
        <f t="shared" si="58"/>
        <v>2.9720069337333617</v>
      </c>
    </row>
    <row r="179" spans="1:14">
      <c r="A179" s="214"/>
      <c r="B179" s="19" t="s">
        <v>22</v>
      </c>
      <c r="C179" s="35"/>
      <c r="D179" s="35">
        <v>3.7999999999999999E-2</v>
      </c>
      <c r="E179" s="65">
        <v>0.5</v>
      </c>
      <c r="F179" s="45">
        <f t="shared" si="56"/>
        <v>-92.4</v>
      </c>
      <c r="G179" s="35">
        <v>1</v>
      </c>
      <c r="H179" s="35">
        <v>79.599999999999994</v>
      </c>
      <c r="I179" s="35"/>
      <c r="J179" s="35"/>
      <c r="K179" s="35"/>
      <c r="L179" s="35">
        <v>0.04</v>
      </c>
      <c r="M179" s="21"/>
      <c r="N179" s="46">
        <f t="shared" si="58"/>
        <v>2.5608423629477434E-2</v>
      </c>
    </row>
    <row r="180" spans="1:14">
      <c r="A180" s="214"/>
      <c r="B180" s="19" t="s">
        <v>23</v>
      </c>
      <c r="C180" s="35"/>
      <c r="D180" s="35"/>
      <c r="E180" s="65"/>
      <c r="F180" s="45"/>
      <c r="G180" s="35"/>
      <c r="H180" s="35"/>
      <c r="I180" s="35"/>
      <c r="J180" s="35"/>
      <c r="K180" s="35"/>
      <c r="L180" s="35"/>
      <c r="M180" s="21"/>
      <c r="N180" s="46"/>
    </row>
    <row r="181" spans="1:14">
      <c r="A181" s="214"/>
      <c r="B181" s="19" t="s">
        <v>24</v>
      </c>
      <c r="C181" s="35">
        <v>7.92</v>
      </c>
      <c r="D181" s="35">
        <v>177</v>
      </c>
      <c r="E181" s="65">
        <v>19.79</v>
      </c>
      <c r="F181" s="45">
        <f>(D181-E181)/E181*100</f>
        <v>794.39110661950485</v>
      </c>
      <c r="G181" s="35">
        <v>875</v>
      </c>
      <c r="H181" s="35">
        <v>37155</v>
      </c>
      <c r="I181" s="35">
        <v>1</v>
      </c>
      <c r="J181" s="35"/>
      <c r="K181" s="35">
        <v>0.38</v>
      </c>
      <c r="L181" s="35">
        <v>0.91</v>
      </c>
      <c r="M181" s="21">
        <f>(K181-L181)/L181*100</f>
        <v>-58.241758241758248</v>
      </c>
      <c r="N181" s="46">
        <f>D181/D207*100</f>
        <v>9.4892902379965687</v>
      </c>
    </row>
    <row r="182" spans="1:14">
      <c r="A182" s="214"/>
      <c r="B182" s="19" t="s">
        <v>25</v>
      </c>
      <c r="C182" s="35"/>
      <c r="D182" s="35">
        <v>1889.5</v>
      </c>
      <c r="E182" s="65">
        <v>1855.6</v>
      </c>
      <c r="F182" s="45">
        <f>(D182-E182)/E182*100</f>
        <v>1.8269023496443251</v>
      </c>
      <c r="G182" s="35">
        <v>250</v>
      </c>
      <c r="H182" s="35">
        <v>22567.69</v>
      </c>
      <c r="I182" s="35">
        <v>683</v>
      </c>
      <c r="J182" s="35">
        <v>19.920000000000002</v>
      </c>
      <c r="K182" s="35">
        <v>71.349999999999994</v>
      </c>
      <c r="L182" s="35">
        <v>77.81</v>
      </c>
      <c r="M182" s="21">
        <f>(K182-L182)/L182*100</f>
        <v>-8.3022747718802314</v>
      </c>
      <c r="N182" s="46">
        <f t="shared" ref="N182:N183" si="59">D182/D208*100</f>
        <v>25.663158702793403</v>
      </c>
    </row>
    <row r="183" spans="1:14">
      <c r="A183" s="214"/>
      <c r="B183" s="19" t="s">
        <v>26</v>
      </c>
      <c r="C183" s="35">
        <v>0.03</v>
      </c>
      <c r="D183" s="35">
        <v>4.9400000000000004</v>
      </c>
      <c r="E183" s="65">
        <v>1.59</v>
      </c>
      <c r="F183" s="45">
        <f>(D183-E183)/E183*100</f>
        <v>210.69182389937109</v>
      </c>
      <c r="G183" s="35">
        <v>17</v>
      </c>
      <c r="H183" s="35">
        <v>5376</v>
      </c>
      <c r="I183" s="35"/>
      <c r="J183" s="35"/>
      <c r="K183" s="35"/>
      <c r="L183" s="35">
        <v>0.09</v>
      </c>
      <c r="M183" s="21"/>
      <c r="N183" s="46">
        <f t="shared" si="59"/>
        <v>0.39974169274434329</v>
      </c>
    </row>
    <row r="184" spans="1:14">
      <c r="A184" s="214"/>
      <c r="B184" s="19" t="s">
        <v>27</v>
      </c>
      <c r="C184" s="35"/>
      <c r="D184" s="35"/>
      <c r="E184" s="65"/>
      <c r="F184" s="21"/>
      <c r="G184" s="35"/>
      <c r="H184" s="35"/>
      <c r="I184" s="35"/>
      <c r="J184" s="35"/>
      <c r="K184" s="35"/>
      <c r="L184" s="35"/>
      <c r="M184" s="21"/>
      <c r="N184" s="46"/>
    </row>
    <row r="185" spans="1:14">
      <c r="A185" s="214"/>
      <c r="B185" s="23" t="s">
        <v>28</v>
      </c>
      <c r="C185" s="35"/>
      <c r="D185" s="35"/>
      <c r="E185" s="65"/>
      <c r="F185" s="21"/>
      <c r="G185" s="35"/>
      <c r="H185" s="35"/>
      <c r="I185" s="35"/>
      <c r="J185" s="35"/>
      <c r="K185" s="35"/>
      <c r="L185" s="35"/>
      <c r="M185" s="21"/>
      <c r="N185" s="46"/>
    </row>
    <row r="186" spans="1:14">
      <c r="A186" s="214"/>
      <c r="B186" s="23" t="s">
        <v>29</v>
      </c>
      <c r="C186" s="33"/>
      <c r="D186" s="33"/>
      <c r="E186" s="62"/>
      <c r="F186" s="21"/>
      <c r="G186" s="33"/>
      <c r="H186" s="33"/>
      <c r="I186" s="33"/>
      <c r="J186" s="33"/>
      <c r="K186" s="33"/>
      <c r="L186" s="33"/>
      <c r="M186" s="21"/>
      <c r="N186" s="46"/>
    </row>
    <row r="187" spans="1:14">
      <c r="A187" s="214"/>
      <c r="B187" s="23" t="s">
        <v>30</v>
      </c>
      <c r="C187" s="33"/>
      <c r="D187" s="33"/>
      <c r="E187" s="62"/>
      <c r="F187" s="21"/>
      <c r="G187" s="33"/>
      <c r="H187" s="33"/>
      <c r="I187" s="33"/>
      <c r="J187" s="33"/>
      <c r="K187" s="33"/>
      <c r="L187" s="33"/>
      <c r="M187" s="21"/>
      <c r="N187" s="46"/>
    </row>
    <row r="188" spans="1:14">
      <c r="A188" s="215"/>
      <c r="B188" s="24" t="s">
        <v>31</v>
      </c>
      <c r="C188" s="25">
        <f t="shared" ref="C188:L188" si="60">C176+C178+C179+C180+C181+C182+C183+C184</f>
        <v>32.71</v>
      </c>
      <c r="D188" s="25">
        <f t="shared" si="60"/>
        <v>2118.5480000000002</v>
      </c>
      <c r="E188" s="25">
        <f t="shared" si="60"/>
        <v>1942.59</v>
      </c>
      <c r="F188" s="26">
        <f>(D188-E188)/E188*100</f>
        <v>9.0579072269496042</v>
      </c>
      <c r="G188" s="25">
        <f t="shared" si="60"/>
        <v>1306</v>
      </c>
      <c r="H188" s="25">
        <f t="shared" si="60"/>
        <v>114258.29000000001</v>
      </c>
      <c r="I188" s="25">
        <f t="shared" si="60"/>
        <v>719</v>
      </c>
      <c r="J188" s="25">
        <f t="shared" si="60"/>
        <v>22.910000000000004</v>
      </c>
      <c r="K188" s="25">
        <f t="shared" si="60"/>
        <v>84.149999999999991</v>
      </c>
      <c r="L188" s="25">
        <f t="shared" si="60"/>
        <v>146.13000000000002</v>
      </c>
      <c r="M188" s="26">
        <f>(K188-L188)/L188*100</f>
        <v>-42.414288647095063</v>
      </c>
      <c r="N188" s="47">
        <f>D188/D214*100</f>
        <v>7.9494047572535989</v>
      </c>
    </row>
    <row r="189" spans="1:14">
      <c r="A189" s="216" t="s">
        <v>47</v>
      </c>
      <c r="B189" s="19" t="s">
        <v>19</v>
      </c>
      <c r="C189" s="36">
        <v>31.87</v>
      </c>
      <c r="D189" s="36">
        <v>186.35</v>
      </c>
      <c r="E189" s="63">
        <v>209.12</v>
      </c>
      <c r="F189" s="60">
        <f>(D189-E189)/E189*100</f>
        <v>-10.888485080336654</v>
      </c>
      <c r="G189" s="33">
        <v>989</v>
      </c>
      <c r="H189" s="33">
        <v>92261.74</v>
      </c>
      <c r="I189" s="33">
        <v>132</v>
      </c>
      <c r="J189" s="33">
        <v>10.91</v>
      </c>
      <c r="K189" s="33">
        <v>63.45</v>
      </c>
      <c r="L189" s="33">
        <v>78.010000000000005</v>
      </c>
      <c r="M189" s="60">
        <f>(K189-L189)/L189*100</f>
        <v>-18.664273811049867</v>
      </c>
      <c r="N189" s="68">
        <f t="shared" ref="N189:N194" si="61">D189/D202*100</f>
        <v>1.2337939371282374</v>
      </c>
    </row>
    <row r="190" spans="1:14">
      <c r="A190" s="217"/>
      <c r="B190" s="19" t="s">
        <v>20</v>
      </c>
      <c r="C190" s="33">
        <v>1.97</v>
      </c>
      <c r="D190" s="33">
        <v>15.21</v>
      </c>
      <c r="E190" s="62">
        <v>60.1</v>
      </c>
      <c r="F190" s="21">
        <f>(D190-E190)/E190*100</f>
        <v>-74.692179700499167</v>
      </c>
      <c r="G190" s="33">
        <v>104</v>
      </c>
      <c r="H190" s="33">
        <v>1268.8</v>
      </c>
      <c r="I190" s="33">
        <v>44</v>
      </c>
      <c r="J190" s="33">
        <v>4.51</v>
      </c>
      <c r="K190" s="33">
        <v>16.52</v>
      </c>
      <c r="L190" s="33">
        <v>25.99</v>
      </c>
      <c r="M190" s="21">
        <f>(K190-L190)/L190*100</f>
        <v>-36.437091188918814</v>
      </c>
      <c r="N190" s="68">
        <f t="shared" si="61"/>
        <v>0.4523513060289287</v>
      </c>
    </row>
    <row r="191" spans="1:14">
      <c r="A191" s="217"/>
      <c r="B191" s="19" t="s">
        <v>21</v>
      </c>
      <c r="C191" s="33"/>
      <c r="D191" s="33"/>
      <c r="E191" s="62"/>
      <c r="F191" s="21"/>
      <c r="G191" s="33"/>
      <c r="H191" s="33"/>
      <c r="I191" s="33"/>
      <c r="J191" s="33"/>
      <c r="K191" s="33"/>
      <c r="L191" s="33"/>
      <c r="M191" s="21"/>
      <c r="N191" s="68"/>
    </row>
    <row r="192" spans="1:14">
      <c r="A192" s="217"/>
      <c r="B192" s="19" t="s">
        <v>22</v>
      </c>
      <c r="C192" s="33"/>
      <c r="D192" s="33"/>
      <c r="E192" s="62"/>
      <c r="F192" s="21"/>
      <c r="G192" s="33"/>
      <c r="H192" s="33"/>
      <c r="I192" s="33"/>
      <c r="J192" s="33"/>
      <c r="K192" s="33"/>
      <c r="L192" s="33"/>
      <c r="M192" s="21"/>
      <c r="N192" s="68"/>
    </row>
    <row r="193" spans="1:14">
      <c r="A193" s="217"/>
      <c r="B193" s="19" t="s">
        <v>23</v>
      </c>
      <c r="C193" s="33"/>
      <c r="D193" s="33"/>
      <c r="E193" s="62"/>
      <c r="F193" s="21"/>
      <c r="G193" s="33"/>
      <c r="H193" s="33"/>
      <c r="I193" s="33"/>
      <c r="J193" s="33"/>
      <c r="K193" s="33"/>
      <c r="L193" s="33"/>
      <c r="M193" s="21"/>
      <c r="N193" s="68"/>
    </row>
    <row r="194" spans="1:14">
      <c r="A194" s="217"/>
      <c r="B194" s="19" t="s">
        <v>24</v>
      </c>
      <c r="C194" s="33">
        <v>0.33</v>
      </c>
      <c r="D194" s="33">
        <v>3.37</v>
      </c>
      <c r="E194" s="62">
        <v>5.17</v>
      </c>
      <c r="F194" s="21">
        <f>(D194-E194)/E194*100</f>
        <v>-34.81624758220503</v>
      </c>
      <c r="G194" s="33">
        <v>208</v>
      </c>
      <c r="H194" s="33">
        <v>21734.799999999999</v>
      </c>
      <c r="I194" s="33"/>
      <c r="J194" s="33"/>
      <c r="K194" s="33"/>
      <c r="L194" s="33">
        <v>0.35</v>
      </c>
      <c r="M194" s="21"/>
      <c r="N194" s="68">
        <f t="shared" si="61"/>
        <v>0.18067179718671431</v>
      </c>
    </row>
    <row r="195" spans="1:14">
      <c r="A195" s="217"/>
      <c r="B195" s="19" t="s">
        <v>25</v>
      </c>
      <c r="C195" s="37"/>
      <c r="D195" s="37"/>
      <c r="E195" s="64"/>
      <c r="F195" s="21"/>
      <c r="G195" s="37"/>
      <c r="H195" s="37"/>
      <c r="I195" s="37"/>
      <c r="J195" s="37"/>
      <c r="K195" s="37"/>
      <c r="L195" s="37"/>
      <c r="M195" s="21"/>
      <c r="N195" s="68"/>
    </row>
    <row r="196" spans="1:14">
      <c r="A196" s="217"/>
      <c r="B196" s="19" t="s">
        <v>26</v>
      </c>
      <c r="C196" s="33">
        <v>0.2</v>
      </c>
      <c r="D196" s="33">
        <v>1.45</v>
      </c>
      <c r="E196" s="62">
        <v>1.45</v>
      </c>
      <c r="F196" s="21">
        <f>(D196-E196)/E196*100</f>
        <v>0</v>
      </c>
      <c r="G196" s="33">
        <v>136</v>
      </c>
      <c r="H196" s="33">
        <v>1606.32</v>
      </c>
      <c r="I196" s="33"/>
      <c r="J196" s="33"/>
      <c r="K196" s="33"/>
      <c r="L196" s="33"/>
      <c r="M196" s="21"/>
      <c r="N196" s="68">
        <f>D196/D209*100</f>
        <v>0.11733308795127484</v>
      </c>
    </row>
    <row r="197" spans="1:14">
      <c r="A197" s="217"/>
      <c r="B197" s="19" t="s">
        <v>27</v>
      </c>
      <c r="C197" s="33"/>
      <c r="D197" s="33"/>
      <c r="E197" s="62"/>
      <c r="F197" s="21"/>
      <c r="G197" s="33"/>
      <c r="H197" s="33"/>
      <c r="I197" s="33"/>
      <c r="J197" s="33"/>
      <c r="K197" s="33"/>
      <c r="L197" s="33"/>
      <c r="M197" s="21"/>
      <c r="N197" s="68"/>
    </row>
    <row r="198" spans="1:14">
      <c r="A198" s="217"/>
      <c r="B198" s="23" t="s">
        <v>28</v>
      </c>
      <c r="C198" s="35"/>
      <c r="D198" s="35"/>
      <c r="E198" s="65"/>
      <c r="F198" s="21"/>
      <c r="G198" s="35"/>
      <c r="H198" s="35"/>
      <c r="I198" s="35"/>
      <c r="J198" s="35"/>
      <c r="K198" s="35"/>
      <c r="L198" s="35"/>
      <c r="M198" s="21"/>
      <c r="N198" s="68"/>
    </row>
    <row r="199" spans="1:14">
      <c r="A199" s="217"/>
      <c r="B199" s="23" t="s">
        <v>29</v>
      </c>
      <c r="C199" s="35"/>
      <c r="D199" s="35"/>
      <c r="E199" s="65"/>
      <c r="F199" s="21"/>
      <c r="G199" s="35"/>
      <c r="H199" s="35"/>
      <c r="I199" s="35"/>
      <c r="J199" s="35"/>
      <c r="K199" s="35"/>
      <c r="L199" s="35"/>
      <c r="M199" s="21"/>
      <c r="N199" s="68"/>
    </row>
    <row r="200" spans="1:14">
      <c r="A200" s="217"/>
      <c r="B200" s="23" t="s">
        <v>30</v>
      </c>
      <c r="C200" s="35"/>
      <c r="D200" s="35"/>
      <c r="E200" s="65"/>
      <c r="F200" s="21"/>
      <c r="G200" s="35"/>
      <c r="H200" s="35"/>
      <c r="I200" s="35"/>
      <c r="J200" s="35"/>
      <c r="K200" s="35"/>
      <c r="L200" s="35"/>
      <c r="M200" s="21"/>
      <c r="N200" s="68"/>
    </row>
    <row r="201" spans="1:14">
      <c r="A201" s="213"/>
      <c r="B201" s="24" t="s">
        <v>31</v>
      </c>
      <c r="C201" s="25">
        <f t="shared" ref="C201:L201" si="62">C189+C191+C192+C193+C194+C195+C196+C197</f>
        <v>32.400000000000006</v>
      </c>
      <c r="D201" s="25">
        <f t="shared" si="62"/>
        <v>191.17</v>
      </c>
      <c r="E201" s="25">
        <f t="shared" si="62"/>
        <v>215.73999999999998</v>
      </c>
      <c r="F201" s="26">
        <f>(D201-E201)/E201*100</f>
        <v>-11.388708630759245</v>
      </c>
      <c r="G201" s="25">
        <f t="shared" si="62"/>
        <v>1333</v>
      </c>
      <c r="H201" s="25">
        <f t="shared" si="62"/>
        <v>115602.86000000002</v>
      </c>
      <c r="I201" s="25">
        <f t="shared" si="62"/>
        <v>132</v>
      </c>
      <c r="J201" s="25">
        <f t="shared" si="62"/>
        <v>10.91</v>
      </c>
      <c r="K201" s="25">
        <f t="shared" si="62"/>
        <v>63.45</v>
      </c>
      <c r="L201" s="25">
        <f t="shared" si="62"/>
        <v>78.36</v>
      </c>
      <c r="M201" s="26">
        <f>(K201-L201)/L201*100</f>
        <v>-19.027565084226641</v>
      </c>
      <c r="N201" s="47">
        <f>D201/D214*100</f>
        <v>0.71732512430408479</v>
      </c>
    </row>
    <row r="202" spans="1:14">
      <c r="A202" s="212" t="s">
        <v>50</v>
      </c>
      <c r="B202" s="19" t="s">
        <v>19</v>
      </c>
      <c r="C202" s="36">
        <f>C7+C20+C33+C46+C59+C72+C85+C98+C111+C124+C137+C150+C163+C176+C189</f>
        <v>2268.1501619999995</v>
      </c>
      <c r="D202" s="36">
        <f>D7+D20+D33+D46+D59+D72+D85+D98+D111+D124+D137+D150+D163+D176+D189</f>
        <v>15103.818749</v>
      </c>
      <c r="E202" s="63">
        <f>E7+E20+E33+E46+E59+E72+E85+E98+E111+E124+E137+E150+E163+E176+E189</f>
        <v>14880.630992</v>
      </c>
      <c r="F202" s="45">
        <f t="shared" ref="F202:F214" si="63">(D202-E202)/E202*100</f>
        <v>1.499854119895776</v>
      </c>
      <c r="G202" s="36">
        <f t="shared" ref="G202:L202" si="64">G7+G20+G33+G46+G59+G72+G85+G98+G111+G124+G137+G150+G163+G176+G189</f>
        <v>93387</v>
      </c>
      <c r="H202" s="36">
        <f t="shared" si="64"/>
        <v>5986398.1221299991</v>
      </c>
      <c r="I202" s="36">
        <f t="shared" si="64"/>
        <v>10959</v>
      </c>
      <c r="J202" s="36">
        <f t="shared" si="64"/>
        <v>1350.2294940000004</v>
      </c>
      <c r="K202" s="36">
        <f t="shared" si="64"/>
        <v>7959.7903539999988</v>
      </c>
      <c r="L202" s="36">
        <f t="shared" si="64"/>
        <v>8081.9502580000008</v>
      </c>
      <c r="M202" s="45">
        <f t="shared" ref="M202:M214" si="65">(K202-L202)/L202*100</f>
        <v>-1.51151516775398</v>
      </c>
      <c r="N202" s="67">
        <f>D202/D214*100</f>
        <v>56.673895807881955</v>
      </c>
    </row>
    <row r="203" spans="1:14">
      <c r="A203" s="214"/>
      <c r="B203" s="19" t="s">
        <v>20</v>
      </c>
      <c r="C203" s="36">
        <f t="shared" ref="C203:C213" si="66">C8+C21+C34+C47+C60+C73+C86+C99+C112+C125+C138+C151+C164+C177+C190</f>
        <v>415.43149100000005</v>
      </c>
      <c r="D203" s="36">
        <f t="shared" ref="D203:D213" si="67">D8+D21+D34+D47+D60+D73+D86+D99+D112+D125+D138+D151+D164+D177+D190</f>
        <v>3362.4308799999999</v>
      </c>
      <c r="E203" s="63">
        <f t="shared" ref="E203:E213" si="68">E8+E21+E34+E47+E60+E73+E86+E99+E112+E125+E138+E151+E164+E177+E190</f>
        <v>4198.9150990000007</v>
      </c>
      <c r="F203" s="21">
        <f t="shared" si="63"/>
        <v>-19.92143683017585</v>
      </c>
      <c r="G203" s="36">
        <f>G8+G21+G34+G47+G60+G73+G86+G99+G112+G125+G138+G151+G164+G177+G190</f>
        <v>46064</v>
      </c>
      <c r="H203" s="36">
        <f>H8+H21+H34+H47+H60+H73+H86+H99+H112+H125+H138+H151+H164+H177+H190</f>
        <v>548792.19999999995</v>
      </c>
      <c r="I203" s="36">
        <f t="shared" ref="I203:I213" si="69">I8+I21+I34+I47+I60+I73+I86+I99+I112+I125+I138+I151+I164+I177+I190</f>
        <v>5225</v>
      </c>
      <c r="J203" s="36">
        <f t="shared" ref="J203:J213" si="70">J8+J21+J34+J47+J60+J73+J86+J99+J112+J125+J138+J151+J164+J177+J190</f>
        <v>540.95174999999995</v>
      </c>
      <c r="K203" s="36">
        <f t="shared" ref="K203:K213" si="71">K8+K21+K34+K47+K60+K73+K86+K99+K112+K125+K138+K151+K164+K177+K190</f>
        <v>2758.5821400000004</v>
      </c>
      <c r="L203" s="36">
        <f t="shared" ref="L203:L213" si="72">L8+L21+L34+L47+L60+L73+L86+L99+L112+L125+L138+L151+L164+L177+L190</f>
        <v>2784.9187509999997</v>
      </c>
      <c r="M203" s="21">
        <f t="shared" si="65"/>
        <v>-0.94568687113555472</v>
      </c>
      <c r="N203" s="46">
        <f>D203/D214*100</f>
        <v>12.616813040539277</v>
      </c>
    </row>
    <row r="204" spans="1:14">
      <c r="A204" s="214"/>
      <c r="B204" s="19" t="s">
        <v>21</v>
      </c>
      <c r="C204" s="36">
        <f t="shared" si="66"/>
        <v>71.462800000000001</v>
      </c>
      <c r="D204" s="36">
        <f t="shared" si="67"/>
        <v>752.69003400000008</v>
      </c>
      <c r="E204" s="63">
        <f t="shared" si="68"/>
        <v>456.87219900000002</v>
      </c>
      <c r="F204" s="21">
        <f t="shared" si="63"/>
        <v>64.748486698793428</v>
      </c>
      <c r="G204" s="36">
        <f t="shared" ref="G204:G213" si="73">G9+G22+G35+G48+G61+G74+G87+G100+G113+G126+G139+G152+G165+G178+G191</f>
        <v>972</v>
      </c>
      <c r="H204" s="36">
        <f>H9+H22+H35+H48+H61+H74+H87+H100+H113+H126+H139+H152+H165+H178+H191</f>
        <v>1097781.0945629997</v>
      </c>
      <c r="I204" s="36">
        <f t="shared" si="69"/>
        <v>83</v>
      </c>
      <c r="J204" s="36">
        <f t="shared" si="70"/>
        <v>48.760000000000005</v>
      </c>
      <c r="K204" s="36">
        <f t="shared" si="71"/>
        <v>965.23959200000002</v>
      </c>
      <c r="L204" s="36">
        <f t="shared" si="72"/>
        <v>110.30137499999999</v>
      </c>
      <c r="M204" s="21">
        <f t="shared" si="65"/>
        <v>775.09298229509841</v>
      </c>
      <c r="N204" s="46">
        <f>D204/D214*100</f>
        <v>2.8243106774153683</v>
      </c>
    </row>
    <row r="205" spans="1:14">
      <c r="A205" s="214"/>
      <c r="B205" s="19" t="s">
        <v>22</v>
      </c>
      <c r="C205" s="36">
        <f t="shared" si="66"/>
        <v>3.5427549999999997</v>
      </c>
      <c r="D205" s="36">
        <f t="shared" si="67"/>
        <v>148.38867299999998</v>
      </c>
      <c r="E205" s="63">
        <f t="shared" si="68"/>
        <v>134.60606300000001</v>
      </c>
      <c r="F205" s="21">
        <f t="shared" si="63"/>
        <v>10.23921931362035</v>
      </c>
      <c r="G205" s="36">
        <f t="shared" si="73"/>
        <v>3260</v>
      </c>
      <c r="H205" s="36">
        <f t="shared" ref="H205:H213" si="74">H10+H23+H36+H49+H62+H75+H88+H101+H114+H127+H140+H153+H166+H179+H192</f>
        <v>250154.96999999997</v>
      </c>
      <c r="I205" s="36">
        <f t="shared" si="69"/>
        <v>553</v>
      </c>
      <c r="J205" s="36">
        <f t="shared" si="70"/>
        <v>8.17</v>
      </c>
      <c r="K205" s="36">
        <f t="shared" si="71"/>
        <v>58.225000000000001</v>
      </c>
      <c r="L205" s="36">
        <f t="shared" si="72"/>
        <v>74.965500000000006</v>
      </c>
      <c r="M205" s="21">
        <f t="shared" si="65"/>
        <v>-22.330938898560007</v>
      </c>
      <c r="N205" s="46">
        <f>D205/D214*100</f>
        <v>0.55679721350129829</v>
      </c>
    </row>
    <row r="206" spans="1:14">
      <c r="A206" s="214"/>
      <c r="B206" s="19" t="s">
        <v>23</v>
      </c>
      <c r="C206" s="36">
        <f t="shared" si="66"/>
        <v>5.8894399999999996</v>
      </c>
      <c r="D206" s="36">
        <f t="shared" si="67"/>
        <v>41.814021000000004</v>
      </c>
      <c r="E206" s="63">
        <f t="shared" si="68"/>
        <v>133.32650400000003</v>
      </c>
      <c r="F206" s="21">
        <f t="shared" si="63"/>
        <v>-68.63787788210513</v>
      </c>
      <c r="G206" s="36">
        <f t="shared" si="73"/>
        <v>1247</v>
      </c>
      <c r="H206" s="36">
        <f t="shared" si="74"/>
        <v>101096.17709999999</v>
      </c>
      <c r="I206" s="36">
        <f t="shared" si="69"/>
        <v>3</v>
      </c>
      <c r="J206" s="36">
        <f t="shared" si="70"/>
        <v>0</v>
      </c>
      <c r="K206" s="36">
        <f t="shared" si="71"/>
        <v>1.3599999999999999</v>
      </c>
      <c r="L206" s="36">
        <f t="shared" si="72"/>
        <v>9.4600000000000009</v>
      </c>
      <c r="M206" s="21">
        <f t="shared" si="65"/>
        <v>-85.623678646934465</v>
      </c>
      <c r="N206" s="46">
        <f>D206/D214*100</f>
        <v>0.15689829895631438</v>
      </c>
    </row>
    <row r="207" spans="1:14">
      <c r="A207" s="214"/>
      <c r="B207" s="19" t="s">
        <v>24</v>
      </c>
      <c r="C207" s="36">
        <f t="shared" si="66"/>
        <v>131.22529900000004</v>
      </c>
      <c r="D207" s="36">
        <f t="shared" si="67"/>
        <v>1865.2606839999999</v>
      </c>
      <c r="E207" s="63">
        <f t="shared" si="68"/>
        <v>1205.2147590000002</v>
      </c>
      <c r="F207" s="21">
        <f t="shared" si="63"/>
        <v>54.765834891339857</v>
      </c>
      <c r="G207" s="36">
        <f t="shared" si="73"/>
        <v>3472</v>
      </c>
      <c r="H207" s="36">
        <f t="shared" si="74"/>
        <v>1355409.351553</v>
      </c>
      <c r="I207" s="36">
        <f t="shared" si="69"/>
        <v>237</v>
      </c>
      <c r="J207" s="36">
        <f t="shared" si="70"/>
        <v>90.845699999999979</v>
      </c>
      <c r="K207" s="36">
        <f t="shared" si="71"/>
        <v>463.46195600000004</v>
      </c>
      <c r="L207" s="36">
        <f t="shared" si="72"/>
        <v>575.98248299999989</v>
      </c>
      <c r="M207" s="21">
        <f t="shared" si="65"/>
        <v>-19.53540781551856</v>
      </c>
      <c r="N207" s="46">
        <f>D207/D214*100</f>
        <v>6.9989974996590583</v>
      </c>
    </row>
    <row r="208" spans="1:14">
      <c r="A208" s="214"/>
      <c r="B208" s="19" t="s">
        <v>25</v>
      </c>
      <c r="C208" s="36">
        <f t="shared" si="66"/>
        <v>37.443399999999997</v>
      </c>
      <c r="D208" s="36">
        <f t="shared" si="67"/>
        <v>7362.6945999999998</v>
      </c>
      <c r="E208" s="63">
        <f t="shared" si="68"/>
        <v>6772.1553999999996</v>
      </c>
      <c r="F208" s="21">
        <f t="shared" si="63"/>
        <v>8.7201070430250347</v>
      </c>
      <c r="G208" s="36">
        <f t="shared" si="73"/>
        <v>2572</v>
      </c>
      <c r="H208" s="36">
        <f t="shared" si="74"/>
        <v>99874.9</v>
      </c>
      <c r="I208" s="36">
        <f t="shared" si="69"/>
        <v>2214</v>
      </c>
      <c r="J208" s="36">
        <f t="shared" si="70"/>
        <v>75.439400000000006</v>
      </c>
      <c r="K208" s="36">
        <f t="shared" si="71"/>
        <v>372.8895</v>
      </c>
      <c r="L208" s="36">
        <f t="shared" si="72"/>
        <v>417.39420000000001</v>
      </c>
      <c r="M208" s="21">
        <f t="shared" si="65"/>
        <v>-10.662510403834077</v>
      </c>
      <c r="N208" s="46">
        <f>D208/D214*100</f>
        <v>27.626959351143039</v>
      </c>
    </row>
    <row r="209" spans="1:14">
      <c r="A209" s="214"/>
      <c r="B209" s="19" t="s">
        <v>26</v>
      </c>
      <c r="C209" s="36">
        <f t="shared" si="66"/>
        <v>157.47140099999982</v>
      </c>
      <c r="D209" s="36">
        <f t="shared" si="67"/>
        <v>1235.7980390000002</v>
      </c>
      <c r="E209" s="63">
        <f t="shared" si="68"/>
        <v>807.6307780000003</v>
      </c>
      <c r="F209" s="21">
        <f t="shared" si="63"/>
        <v>53.015223374758477</v>
      </c>
      <c r="G209" s="36">
        <f t="shared" si="73"/>
        <v>62344</v>
      </c>
      <c r="H209" s="36">
        <f t="shared" si="74"/>
        <v>5058064.6600380009</v>
      </c>
      <c r="I209" s="36">
        <f t="shared" si="69"/>
        <v>972</v>
      </c>
      <c r="J209" s="36">
        <f t="shared" si="70"/>
        <v>69.078336000000007</v>
      </c>
      <c r="K209" s="36">
        <f t="shared" si="71"/>
        <v>332.48668600000002</v>
      </c>
      <c r="L209" s="36">
        <f t="shared" si="72"/>
        <v>914.88209700000016</v>
      </c>
      <c r="M209" s="21">
        <f t="shared" si="65"/>
        <v>-63.657974389239811</v>
      </c>
      <c r="N209" s="46">
        <f>D209/D214*100</f>
        <v>4.6370716218047789</v>
      </c>
    </row>
    <row r="210" spans="1:14">
      <c r="A210" s="214"/>
      <c r="B210" s="19" t="s">
        <v>27</v>
      </c>
      <c r="C210" s="36">
        <f t="shared" si="66"/>
        <v>51.913958000000001</v>
      </c>
      <c r="D210" s="36">
        <f t="shared" si="67"/>
        <v>139.933119</v>
      </c>
      <c r="E210" s="63">
        <f t="shared" si="68"/>
        <v>103.91648900000001</v>
      </c>
      <c r="F210" s="21">
        <f t="shared" si="63"/>
        <v>34.659206009163753</v>
      </c>
      <c r="G210" s="36">
        <f t="shared" si="73"/>
        <v>180</v>
      </c>
      <c r="H210" s="36">
        <f t="shared" si="74"/>
        <v>75451.332933999991</v>
      </c>
      <c r="I210" s="36">
        <f t="shared" si="69"/>
        <v>1</v>
      </c>
      <c r="J210" s="36">
        <f t="shared" si="70"/>
        <v>0</v>
      </c>
      <c r="K210" s="36">
        <f t="shared" si="71"/>
        <v>7.0000000000000007E-2</v>
      </c>
      <c r="L210" s="36">
        <f t="shared" si="72"/>
        <v>1.1950000000000001</v>
      </c>
      <c r="M210" s="21">
        <f t="shared" si="65"/>
        <v>-94.142259414225933</v>
      </c>
      <c r="N210" s="46">
        <f>D210/D214*100</f>
        <v>0.52506952963819276</v>
      </c>
    </row>
    <row r="211" spans="1:14">
      <c r="A211" s="214"/>
      <c r="B211" s="23" t="s">
        <v>28</v>
      </c>
      <c r="C211" s="36">
        <f t="shared" si="66"/>
        <v>28.3</v>
      </c>
      <c r="D211" s="36">
        <f t="shared" si="67"/>
        <v>67.829599999999999</v>
      </c>
      <c r="E211" s="63">
        <f t="shared" si="68"/>
        <v>36.58</v>
      </c>
      <c r="F211" s="21">
        <f t="shared" si="63"/>
        <v>85.428102788408978</v>
      </c>
      <c r="G211" s="36">
        <f t="shared" si="73"/>
        <v>16</v>
      </c>
      <c r="H211" s="36">
        <f t="shared" si="74"/>
        <v>4066</v>
      </c>
      <c r="I211" s="36">
        <f t="shared" si="69"/>
        <v>0</v>
      </c>
      <c r="J211" s="36">
        <f t="shared" si="70"/>
        <v>0</v>
      </c>
      <c r="K211" s="36">
        <f t="shared" si="71"/>
        <v>0</v>
      </c>
      <c r="L211" s="36">
        <f t="shared" si="72"/>
        <v>0</v>
      </c>
      <c r="M211" s="21" t="e">
        <f t="shared" si="65"/>
        <v>#DIV/0!</v>
      </c>
      <c r="N211" s="46">
        <f>D211/D214*100</f>
        <v>0.25451627478943534</v>
      </c>
    </row>
    <row r="212" spans="1:14">
      <c r="A212" s="214"/>
      <c r="B212" s="23" t="s">
        <v>29</v>
      </c>
      <c r="C212" s="36">
        <f t="shared" si="66"/>
        <v>4.1295900000000003</v>
      </c>
      <c r="D212" s="36">
        <f t="shared" si="67"/>
        <v>5.6264470000000006</v>
      </c>
      <c r="E212" s="63">
        <f t="shared" si="68"/>
        <v>15.501835</v>
      </c>
      <c r="F212" s="21">
        <f t="shared" si="63"/>
        <v>-63.704638837918218</v>
      </c>
      <c r="G212" s="36">
        <f t="shared" si="73"/>
        <v>17</v>
      </c>
      <c r="H212" s="36">
        <f t="shared" si="74"/>
        <v>6908.0344340000001</v>
      </c>
      <c r="I212" s="36">
        <f t="shared" si="69"/>
        <v>0</v>
      </c>
      <c r="J212" s="36">
        <f t="shared" si="70"/>
        <v>0</v>
      </c>
      <c r="K212" s="36">
        <f t="shared" si="71"/>
        <v>0</v>
      </c>
      <c r="L212" s="36">
        <f t="shared" si="72"/>
        <v>0</v>
      </c>
      <c r="M212" s="21" t="e">
        <f t="shared" si="65"/>
        <v>#DIV/0!</v>
      </c>
      <c r="N212" s="46">
        <f>D212/D214*100</f>
        <v>2.1112056251845718E-2</v>
      </c>
    </row>
    <row r="213" spans="1:14">
      <c r="A213" s="214"/>
      <c r="B213" s="23" t="s">
        <v>30</v>
      </c>
      <c r="C213" s="36">
        <f t="shared" si="66"/>
        <v>19.21</v>
      </c>
      <c r="D213" s="36">
        <f t="shared" si="67"/>
        <v>61.84</v>
      </c>
      <c r="E213" s="63">
        <f t="shared" si="68"/>
        <v>48.16</v>
      </c>
      <c r="F213" s="21">
        <f t="shared" si="63"/>
        <v>28.405315614617955</v>
      </c>
      <c r="G213" s="36">
        <f t="shared" si="73"/>
        <v>57</v>
      </c>
      <c r="H213" s="36">
        <f t="shared" si="74"/>
        <v>60817.2</v>
      </c>
      <c r="I213" s="36">
        <f t="shared" si="69"/>
        <v>0</v>
      </c>
      <c r="J213" s="36">
        <f t="shared" si="70"/>
        <v>0</v>
      </c>
      <c r="K213" s="36">
        <f t="shared" si="71"/>
        <v>0</v>
      </c>
      <c r="L213" s="36">
        <f t="shared" si="72"/>
        <v>1.1950000000000001</v>
      </c>
      <c r="M213" s="21">
        <f t="shared" si="65"/>
        <v>-100</v>
      </c>
      <c r="N213" s="46">
        <f>D213/D214*100</f>
        <v>0.23204156346165514</v>
      </c>
    </row>
    <row r="214" spans="1:14">
      <c r="A214" s="220"/>
      <c r="B214" s="69" t="s">
        <v>31</v>
      </c>
      <c r="C214" s="70">
        <f t="shared" ref="C214:L214" si="75">C202+C204+C205+C206+C207+C208+C209+C210</f>
        <v>2727.0992149999993</v>
      </c>
      <c r="D214" s="70">
        <f t="shared" si="75"/>
        <v>26650.397918999999</v>
      </c>
      <c r="E214" s="70">
        <f t="shared" si="75"/>
        <v>24494.353183999996</v>
      </c>
      <c r="F214" s="71">
        <f t="shared" si="63"/>
        <v>8.802211345627029</v>
      </c>
      <c r="G214" s="70">
        <f t="shared" si="75"/>
        <v>167434</v>
      </c>
      <c r="H214" s="70">
        <f t="shared" si="75"/>
        <v>14024230.608318001</v>
      </c>
      <c r="I214" s="70">
        <f t="shared" si="75"/>
        <v>15022</v>
      </c>
      <c r="J214" s="70">
        <f t="shared" si="75"/>
        <v>1642.5229300000005</v>
      </c>
      <c r="K214" s="70">
        <f t="shared" si="75"/>
        <v>10153.523087999998</v>
      </c>
      <c r="L214" s="70">
        <f t="shared" si="75"/>
        <v>10186.130912999999</v>
      </c>
      <c r="M214" s="71">
        <f t="shared" si="65"/>
        <v>-0.32011983037038511</v>
      </c>
      <c r="N214" s="76">
        <f>D214/D214*100</f>
        <v>100</v>
      </c>
    </row>
    <row r="219" spans="1:14">
      <c r="A219" s="183" t="s">
        <v>101</v>
      </c>
      <c r="B219" s="183"/>
      <c r="C219" s="183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</row>
    <row r="220" spans="1:14">
      <c r="A220" s="183"/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</row>
    <row r="221" spans="1:14" ht="14.25" thickBot="1">
      <c r="A221" s="223" t="str">
        <f>A3</f>
        <v>财字3号表                                             （2020年1-7月）                                           单位：万元</v>
      </c>
      <c r="B221" s="223"/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</row>
    <row r="222" spans="1:14" ht="14.25" thickBot="1">
      <c r="A222" s="182" t="s">
        <v>2</v>
      </c>
      <c r="B222" s="72" t="s">
        <v>3</v>
      </c>
      <c r="C222" s="191" t="s">
        <v>4</v>
      </c>
      <c r="D222" s="191"/>
      <c r="E222" s="191"/>
      <c r="F222" s="224"/>
      <c r="G222" s="185" t="s">
        <v>5</v>
      </c>
      <c r="H222" s="224"/>
      <c r="I222" s="185" t="s">
        <v>6</v>
      </c>
      <c r="J222" s="192"/>
      <c r="K222" s="192"/>
      <c r="L222" s="192"/>
      <c r="M222" s="192"/>
      <c r="N222" s="187" t="s">
        <v>7</v>
      </c>
    </row>
    <row r="223" spans="1:14">
      <c r="A223" s="182"/>
      <c r="B223" s="41" t="s">
        <v>8</v>
      </c>
      <c r="C223" s="179" t="s">
        <v>9</v>
      </c>
      <c r="D223" s="179" t="s">
        <v>10</v>
      </c>
      <c r="E223" s="179" t="s">
        <v>11</v>
      </c>
      <c r="F223" s="16" t="s">
        <v>12</v>
      </c>
      <c r="G223" s="179" t="s">
        <v>13</v>
      </c>
      <c r="H223" s="178" t="s">
        <v>14</v>
      </c>
      <c r="I223" s="19" t="s">
        <v>13</v>
      </c>
      <c r="J223" s="225" t="s">
        <v>15</v>
      </c>
      <c r="K223" s="226"/>
      <c r="L223" s="227"/>
      <c r="M223" s="39" t="s">
        <v>12</v>
      </c>
      <c r="N223" s="188"/>
    </row>
    <row r="224" spans="1:14">
      <c r="A224" s="182"/>
      <c r="B224" s="73" t="s">
        <v>16</v>
      </c>
      <c r="C224" s="180"/>
      <c r="D224" s="180"/>
      <c r="E224" s="180"/>
      <c r="F224" s="18" t="s">
        <v>17</v>
      </c>
      <c r="G224" s="228"/>
      <c r="H224" s="178"/>
      <c r="I224" s="41" t="s">
        <v>18</v>
      </c>
      <c r="J224" s="15" t="s">
        <v>9</v>
      </c>
      <c r="K224" s="42" t="s">
        <v>10</v>
      </c>
      <c r="L224" s="15" t="s">
        <v>11</v>
      </c>
      <c r="M224" s="16" t="s">
        <v>17</v>
      </c>
      <c r="N224" s="77" t="s">
        <v>17</v>
      </c>
    </row>
    <row r="225" spans="1:14">
      <c r="A225" s="214"/>
      <c r="B225" s="19" t="s">
        <v>19</v>
      </c>
      <c r="C225" s="20">
        <v>306.89</v>
      </c>
      <c r="D225" s="20">
        <v>2539.91</v>
      </c>
      <c r="E225" s="20">
        <v>2745.46</v>
      </c>
      <c r="F225" s="21">
        <f t="shared" ref="F225:F232" si="76">(D225-E225)/E225*100</f>
        <v>-7.4869056551543345</v>
      </c>
      <c r="G225" s="22">
        <v>15740</v>
      </c>
      <c r="H225" s="22">
        <v>836971.57</v>
      </c>
      <c r="I225" s="22">
        <v>1517</v>
      </c>
      <c r="J225" s="34">
        <v>163.49</v>
      </c>
      <c r="K225" s="34">
        <v>1491.15</v>
      </c>
      <c r="L225" s="34">
        <v>1401.1</v>
      </c>
      <c r="M225" s="21">
        <f t="shared" ref="M225:M232" si="77">(K225-L225)/L225*100</f>
        <v>6.4270929983584457</v>
      </c>
      <c r="N225" s="46">
        <f t="shared" ref="N225:N232" si="78">D225/D381*100</f>
        <v>33.355708286051332</v>
      </c>
    </row>
    <row r="226" spans="1:14">
      <c r="A226" s="214"/>
      <c r="B226" s="19" t="s">
        <v>20</v>
      </c>
      <c r="C226" s="20">
        <v>84.6</v>
      </c>
      <c r="D226" s="20">
        <v>662.23</v>
      </c>
      <c r="E226" s="20">
        <v>785.12</v>
      </c>
      <c r="F226" s="21">
        <f t="shared" si="76"/>
        <v>-15.65238434888934</v>
      </c>
      <c r="G226" s="22">
        <v>8957</v>
      </c>
      <c r="H226" s="22">
        <v>109275.4</v>
      </c>
      <c r="I226" s="22">
        <v>781</v>
      </c>
      <c r="J226" s="34">
        <v>53.37</v>
      </c>
      <c r="K226" s="34">
        <v>481.59</v>
      </c>
      <c r="L226" s="34">
        <v>584.85</v>
      </c>
      <c r="M226" s="21">
        <f t="shared" si="77"/>
        <v>-17.655809181841505</v>
      </c>
      <c r="N226" s="46">
        <f t="shared" si="78"/>
        <v>36.726256592546207</v>
      </c>
    </row>
    <row r="227" spans="1:14">
      <c r="A227" s="214"/>
      <c r="B227" s="19" t="s">
        <v>21</v>
      </c>
      <c r="C227" s="20">
        <v>1.1399999999999999</v>
      </c>
      <c r="D227" s="20">
        <v>135.34</v>
      </c>
      <c r="E227" s="20">
        <v>94.49</v>
      </c>
      <c r="F227" s="21">
        <f t="shared" si="76"/>
        <v>43.23208805164569</v>
      </c>
      <c r="G227" s="22">
        <v>58</v>
      </c>
      <c r="H227" s="22">
        <v>150628.98000000001</v>
      </c>
      <c r="I227" s="22">
        <v>6</v>
      </c>
      <c r="J227" s="34">
        <v>6.96</v>
      </c>
      <c r="K227" s="34">
        <v>24.77</v>
      </c>
      <c r="L227" s="34">
        <v>10.89</v>
      </c>
      <c r="M227" s="21">
        <f t="shared" si="77"/>
        <v>127.45638200183653</v>
      </c>
      <c r="N227" s="46">
        <f t="shared" si="78"/>
        <v>67.823477068022456</v>
      </c>
    </row>
    <row r="228" spans="1:14">
      <c r="A228" s="214"/>
      <c r="B228" s="19" t="s">
        <v>22</v>
      </c>
      <c r="C228" s="20">
        <v>7.64</v>
      </c>
      <c r="D228" s="20">
        <v>55.22</v>
      </c>
      <c r="E228" s="20">
        <v>61.12</v>
      </c>
      <c r="F228" s="21">
        <f t="shared" si="76"/>
        <v>-9.6531413612565427</v>
      </c>
      <c r="G228" s="22">
        <v>1173</v>
      </c>
      <c r="H228" s="22">
        <v>76373.919999999998</v>
      </c>
      <c r="I228" s="22">
        <v>61</v>
      </c>
      <c r="J228" s="34">
        <v>1.1200000000000001</v>
      </c>
      <c r="K228" s="34">
        <v>11.68</v>
      </c>
      <c r="L228" s="34">
        <v>64.099999999999994</v>
      </c>
      <c r="M228" s="21">
        <f t="shared" si="77"/>
        <v>-81.778471138845561</v>
      </c>
      <c r="N228" s="46">
        <f t="shared" si="78"/>
        <v>58.771478769697318</v>
      </c>
    </row>
    <row r="229" spans="1:14">
      <c r="A229" s="214"/>
      <c r="B229" s="19" t="s">
        <v>23</v>
      </c>
      <c r="C229" s="20">
        <v>0.63</v>
      </c>
      <c r="D229" s="20">
        <v>13.49</v>
      </c>
      <c r="E229" s="20">
        <v>13.27</v>
      </c>
      <c r="F229" s="21">
        <f t="shared" si="76"/>
        <v>1.6578749058025672</v>
      </c>
      <c r="G229" s="22">
        <v>185</v>
      </c>
      <c r="H229" s="22">
        <v>10296.67</v>
      </c>
      <c r="I229" s="22">
        <v>1</v>
      </c>
      <c r="J229" s="34">
        <v>0.64</v>
      </c>
      <c r="K229" s="34">
        <v>0.64</v>
      </c>
      <c r="L229" s="34">
        <v>0.28999999999999998</v>
      </c>
      <c r="M229" s="21">
        <f t="shared" si="77"/>
        <v>120.68965517241381</v>
      </c>
      <c r="N229" s="46">
        <f t="shared" si="78"/>
        <v>62.341045353503311</v>
      </c>
    </row>
    <row r="230" spans="1:14">
      <c r="A230" s="214"/>
      <c r="B230" s="19" t="s">
        <v>24</v>
      </c>
      <c r="C230" s="20">
        <v>9.16</v>
      </c>
      <c r="D230" s="20">
        <v>163.76</v>
      </c>
      <c r="E230" s="20">
        <v>113.85</v>
      </c>
      <c r="F230" s="21">
        <f t="shared" si="76"/>
        <v>43.838383838383841</v>
      </c>
      <c r="G230" s="22">
        <v>312</v>
      </c>
      <c r="H230" s="22">
        <v>243213.87</v>
      </c>
      <c r="I230" s="22">
        <v>203</v>
      </c>
      <c r="J230" s="34">
        <v>15.94</v>
      </c>
      <c r="K230" s="34">
        <v>128.47999999999999</v>
      </c>
      <c r="L230" s="34">
        <v>48.54</v>
      </c>
      <c r="M230" s="21">
        <f t="shared" si="77"/>
        <v>164.68891635764317</v>
      </c>
      <c r="N230" s="46">
        <f t="shared" si="78"/>
        <v>32.714509041780083</v>
      </c>
    </row>
    <row r="231" spans="1:14">
      <c r="A231" s="214"/>
      <c r="B231" s="19" t="s">
        <v>25</v>
      </c>
      <c r="C231" s="20">
        <v>34.35</v>
      </c>
      <c r="D231" s="20">
        <v>1126.46</v>
      </c>
      <c r="E231" s="20">
        <v>696.63</v>
      </c>
      <c r="F231" s="21">
        <f t="shared" si="76"/>
        <v>61.701333563010493</v>
      </c>
      <c r="G231" s="22">
        <v>503</v>
      </c>
      <c r="H231" s="22">
        <v>39687.26</v>
      </c>
      <c r="I231" s="22">
        <v>479</v>
      </c>
      <c r="J231" s="34">
        <v>8.4499999999999993</v>
      </c>
      <c r="K231" s="34">
        <v>97.27</v>
      </c>
      <c r="L231" s="34">
        <v>244.22</v>
      </c>
      <c r="M231" s="21">
        <f t="shared" si="77"/>
        <v>-60.171157153386289</v>
      </c>
      <c r="N231" s="46">
        <f t="shared" si="78"/>
        <v>24.010741506162361</v>
      </c>
    </row>
    <row r="232" spans="1:14">
      <c r="A232" s="214"/>
      <c r="B232" s="19" t="s">
        <v>26</v>
      </c>
      <c r="C232" s="20">
        <v>18.29</v>
      </c>
      <c r="D232" s="20">
        <v>150.71</v>
      </c>
      <c r="E232" s="20">
        <v>131</v>
      </c>
      <c r="F232" s="21">
        <f t="shared" si="76"/>
        <v>15.045801526717565</v>
      </c>
      <c r="G232" s="22">
        <v>4400</v>
      </c>
      <c r="H232" s="22">
        <v>522412.16</v>
      </c>
      <c r="I232" s="22">
        <v>215</v>
      </c>
      <c r="J232" s="34">
        <v>9.48</v>
      </c>
      <c r="K232" s="34">
        <v>91.97</v>
      </c>
      <c r="L232" s="34">
        <v>72.89</v>
      </c>
      <c r="M232" s="21">
        <f t="shared" si="77"/>
        <v>26.17643023734394</v>
      </c>
      <c r="N232" s="46">
        <f t="shared" si="78"/>
        <v>21.588650874741163</v>
      </c>
    </row>
    <row r="233" spans="1:14">
      <c r="A233" s="214"/>
      <c r="B233" s="19" t="s">
        <v>27</v>
      </c>
      <c r="C233" s="20"/>
      <c r="D233" s="20"/>
      <c r="E233" s="20"/>
      <c r="F233" s="21"/>
      <c r="G233" s="22"/>
      <c r="H233" s="22"/>
      <c r="I233" s="22"/>
      <c r="J233" s="34"/>
      <c r="K233" s="34"/>
      <c r="L233" s="34"/>
      <c r="M233" s="21"/>
      <c r="N233" s="46">
        <f>D233/D389*100</f>
        <v>0</v>
      </c>
    </row>
    <row r="234" spans="1:14">
      <c r="A234" s="214"/>
      <c r="B234" s="23" t="s">
        <v>28</v>
      </c>
      <c r="C234" s="20"/>
      <c r="D234" s="20"/>
      <c r="E234" s="20"/>
      <c r="F234" s="21"/>
      <c r="G234" s="22"/>
      <c r="H234" s="22"/>
      <c r="I234" s="22"/>
      <c r="J234" s="34"/>
      <c r="K234" s="34"/>
      <c r="L234" s="34"/>
      <c r="M234" s="21"/>
      <c r="N234" s="46"/>
    </row>
    <row r="235" spans="1:14">
      <c r="A235" s="214"/>
      <c r="B235" s="23" t="s">
        <v>29</v>
      </c>
      <c r="C235" s="20"/>
      <c r="D235" s="20"/>
      <c r="E235" s="20"/>
      <c r="F235" s="21"/>
      <c r="G235" s="22"/>
      <c r="H235" s="22"/>
      <c r="I235" s="22"/>
      <c r="J235" s="34"/>
      <c r="K235" s="34"/>
      <c r="L235" s="34"/>
      <c r="M235" s="21"/>
      <c r="N235" s="46"/>
    </row>
    <row r="236" spans="1:14">
      <c r="A236" s="214"/>
      <c r="B236" s="23" t="s">
        <v>30</v>
      </c>
      <c r="C236" s="20"/>
      <c r="D236" s="20"/>
      <c r="E236" s="20"/>
      <c r="F236" s="21"/>
      <c r="G236" s="22"/>
      <c r="H236" s="22"/>
      <c r="I236" s="22"/>
      <c r="J236" s="34"/>
      <c r="K236" s="34"/>
      <c r="L236" s="34"/>
      <c r="M236" s="21"/>
      <c r="N236" s="46" t="e">
        <f>D236/D392*100</f>
        <v>#DIV/0!</v>
      </c>
    </row>
    <row r="237" spans="1:14">
      <c r="A237" s="215"/>
      <c r="B237" s="24" t="s">
        <v>31</v>
      </c>
      <c r="C237" s="25">
        <f t="shared" ref="C237:L237" si="79">C225+C227+C228+C229+C230+C231+C232+C233</f>
        <v>378.1</v>
      </c>
      <c r="D237" s="25">
        <f t="shared" si="79"/>
        <v>4184.8899999999994</v>
      </c>
      <c r="E237" s="25">
        <f t="shared" si="79"/>
        <v>3855.8199999999997</v>
      </c>
      <c r="F237" s="26">
        <f t="shared" ref="F237:F241" si="80">(D237-E237)/E237*100</f>
        <v>8.5343714177528973</v>
      </c>
      <c r="G237" s="25">
        <f t="shared" si="79"/>
        <v>22371</v>
      </c>
      <c r="H237" s="25">
        <f t="shared" si="79"/>
        <v>1879584.4299999997</v>
      </c>
      <c r="I237" s="25">
        <f t="shared" si="79"/>
        <v>2482</v>
      </c>
      <c r="J237" s="25">
        <f t="shared" si="79"/>
        <v>206.07999999999998</v>
      </c>
      <c r="K237" s="25">
        <f t="shared" si="79"/>
        <v>1845.9600000000003</v>
      </c>
      <c r="L237" s="25">
        <f t="shared" si="79"/>
        <v>1842.03</v>
      </c>
      <c r="M237" s="26">
        <f t="shared" ref="M237:M239" si="81">(K237-L237)/L237*100</f>
        <v>0.21335157407861388</v>
      </c>
      <c r="N237" s="47">
        <f>D237/D393*100</f>
        <v>30.270889480234143</v>
      </c>
    </row>
    <row r="238" spans="1:14">
      <c r="A238" s="214" t="s">
        <v>32</v>
      </c>
      <c r="B238" s="19" t="s">
        <v>19</v>
      </c>
      <c r="C238" s="28">
        <v>167.9</v>
      </c>
      <c r="D238" s="28">
        <v>1242.74</v>
      </c>
      <c r="E238" s="28">
        <v>1316.73</v>
      </c>
      <c r="F238" s="21">
        <f t="shared" si="80"/>
        <v>-5.6192233791285995</v>
      </c>
      <c r="G238" s="30">
        <v>6877</v>
      </c>
      <c r="H238" s="30">
        <v>441825.48</v>
      </c>
      <c r="I238" s="30">
        <v>574</v>
      </c>
      <c r="J238" s="30">
        <v>136.84</v>
      </c>
      <c r="K238" s="30">
        <v>499.62</v>
      </c>
      <c r="L238" s="33">
        <v>604.87</v>
      </c>
      <c r="M238" s="21">
        <f t="shared" si="81"/>
        <v>-17.400433150924993</v>
      </c>
      <c r="N238" s="46">
        <f t="shared" ref="N238:N241" si="82">D238/D381*100</f>
        <v>16.320449510182421</v>
      </c>
    </row>
    <row r="239" spans="1:14">
      <c r="A239" s="214"/>
      <c r="B239" s="19" t="s">
        <v>20</v>
      </c>
      <c r="C239" s="30">
        <v>29.23</v>
      </c>
      <c r="D239" s="30">
        <v>282.7</v>
      </c>
      <c r="E239" s="30">
        <v>454.58</v>
      </c>
      <c r="F239" s="21">
        <f t="shared" si="80"/>
        <v>-37.810726384794755</v>
      </c>
      <c r="G239" s="30">
        <v>2844</v>
      </c>
      <c r="H239" s="30">
        <v>34684.6</v>
      </c>
      <c r="I239" s="30">
        <v>315</v>
      </c>
      <c r="J239" s="30">
        <v>44.74</v>
      </c>
      <c r="K239" s="30">
        <v>180.92</v>
      </c>
      <c r="L239" s="33">
        <v>286.42</v>
      </c>
      <c r="M239" s="21">
        <f t="shared" si="81"/>
        <v>-36.83401997067245</v>
      </c>
      <c r="N239" s="46">
        <f t="shared" si="82"/>
        <v>15.678106909552289</v>
      </c>
    </row>
    <row r="240" spans="1:14">
      <c r="A240" s="214"/>
      <c r="B240" s="19" t="s">
        <v>21</v>
      </c>
      <c r="C240" s="30">
        <v>0.9</v>
      </c>
      <c r="D240" s="30">
        <v>3.92</v>
      </c>
      <c r="E240" s="30">
        <v>6.25</v>
      </c>
      <c r="F240" s="21">
        <f t="shared" si="80"/>
        <v>-37.28</v>
      </c>
      <c r="G240" s="30">
        <v>45</v>
      </c>
      <c r="H240" s="30">
        <v>4808.91</v>
      </c>
      <c r="I240" s="30"/>
      <c r="J240" s="30"/>
      <c r="K240" s="30"/>
      <c r="L240" s="33"/>
      <c r="M240" s="21"/>
      <c r="N240" s="46">
        <f t="shared" si="82"/>
        <v>1.9644453236784987</v>
      </c>
    </row>
    <row r="241" spans="1:14">
      <c r="A241" s="214"/>
      <c r="B241" s="19" t="s">
        <v>22</v>
      </c>
      <c r="C241" s="31">
        <v>1.5</v>
      </c>
      <c r="D241" s="30">
        <v>17.739999999999998</v>
      </c>
      <c r="E241" s="30">
        <v>1.9</v>
      </c>
      <c r="F241" s="21">
        <f t="shared" si="80"/>
        <v>833.68421052631572</v>
      </c>
      <c r="G241" s="30">
        <v>1420</v>
      </c>
      <c r="H241" s="30">
        <v>61135.14</v>
      </c>
      <c r="I241" s="30">
        <v>8</v>
      </c>
      <c r="J241" s="30">
        <v>0.12</v>
      </c>
      <c r="K241" s="30">
        <v>0.25</v>
      </c>
      <c r="L241" s="33"/>
      <c r="M241" s="21"/>
      <c r="N241" s="46">
        <f t="shared" si="82"/>
        <v>18.880949535936807</v>
      </c>
    </row>
    <row r="242" spans="1:14">
      <c r="A242" s="214"/>
      <c r="B242" s="19" t="s">
        <v>23</v>
      </c>
      <c r="C242" s="30"/>
      <c r="D242" s="30"/>
      <c r="E242" s="30"/>
      <c r="F242" s="21"/>
      <c r="G242" s="30"/>
      <c r="H242" s="30"/>
      <c r="I242" s="30"/>
      <c r="J242" s="30"/>
      <c r="K242" s="30"/>
      <c r="L242" s="33"/>
      <c r="M242" s="21"/>
      <c r="N242" s="46"/>
    </row>
    <row r="243" spans="1:14">
      <c r="A243" s="214"/>
      <c r="B243" s="19" t="s">
        <v>24</v>
      </c>
      <c r="C243" s="30">
        <v>2.4900000000000002</v>
      </c>
      <c r="D243" s="30">
        <v>9.9700000000000006</v>
      </c>
      <c r="E243" s="30">
        <v>18.3</v>
      </c>
      <c r="F243" s="21">
        <f>(D243-E243)/E243*100</f>
        <v>-45.519125683060111</v>
      </c>
      <c r="G243" s="30">
        <v>21</v>
      </c>
      <c r="H243" s="30">
        <v>6922.36</v>
      </c>
      <c r="I243" s="30">
        <v>2</v>
      </c>
      <c r="J243" s="30"/>
      <c r="K243" s="30">
        <v>0.02</v>
      </c>
      <c r="L243" s="33">
        <v>5.13</v>
      </c>
      <c r="M243" s="21">
        <f>(K243-L243)/L243*100</f>
        <v>-99.610136452241733</v>
      </c>
      <c r="N243" s="46">
        <f>D243/D386*100</f>
        <v>1.9917174837966991</v>
      </c>
    </row>
    <row r="244" spans="1:14">
      <c r="A244" s="214"/>
      <c r="B244" s="19" t="s">
        <v>25</v>
      </c>
      <c r="C244" s="74"/>
      <c r="D244" s="32">
        <v>4.82</v>
      </c>
      <c r="E244" s="32">
        <v>6.19</v>
      </c>
      <c r="F244" s="21"/>
      <c r="G244" s="32">
        <v>17</v>
      </c>
      <c r="H244" s="32">
        <v>160.63999999999999</v>
      </c>
      <c r="I244" s="32"/>
      <c r="J244" s="32"/>
      <c r="K244" s="32"/>
      <c r="L244" s="37"/>
      <c r="M244" s="21"/>
      <c r="N244" s="46">
        <f>D244/D387*100</f>
        <v>0.1027393552009859</v>
      </c>
    </row>
    <row r="245" spans="1:14">
      <c r="A245" s="214"/>
      <c r="B245" s="19" t="s">
        <v>26</v>
      </c>
      <c r="C245" s="30">
        <v>9.9600000000000009</v>
      </c>
      <c r="D245" s="30">
        <v>74.64</v>
      </c>
      <c r="E245" s="30">
        <v>58.06</v>
      </c>
      <c r="F245" s="21">
        <f>(D245-E245)/E245*100</f>
        <v>28.55666551842921</v>
      </c>
      <c r="G245" s="30">
        <v>16722</v>
      </c>
      <c r="H245" s="30">
        <v>320006.24</v>
      </c>
      <c r="I245" s="30">
        <v>127</v>
      </c>
      <c r="J245" s="30">
        <v>9.0299999999999994</v>
      </c>
      <c r="K245" s="30">
        <v>31.8</v>
      </c>
      <c r="L245" s="33">
        <v>32.659999999999997</v>
      </c>
      <c r="M245" s="21">
        <f>(K245-L245)/L245*100</f>
        <v>-2.6331904470299938</v>
      </c>
      <c r="N245" s="46">
        <f>D245/D388*100</f>
        <v>10.69190432811811</v>
      </c>
    </row>
    <row r="246" spans="1:14">
      <c r="A246" s="214"/>
      <c r="B246" s="19" t="s">
        <v>27</v>
      </c>
      <c r="C246" s="30">
        <v>4.03</v>
      </c>
      <c r="D246" s="30">
        <v>4.03</v>
      </c>
      <c r="E246" s="30"/>
      <c r="F246" s="21"/>
      <c r="G246" s="30">
        <v>1</v>
      </c>
      <c r="H246" s="30">
        <v>1667.07</v>
      </c>
      <c r="I246" s="30"/>
      <c r="J246" s="30"/>
      <c r="K246" s="30"/>
      <c r="L246" s="30"/>
      <c r="M246" s="21"/>
      <c r="N246" s="46"/>
    </row>
    <row r="247" spans="1:14">
      <c r="A247" s="214"/>
      <c r="B247" s="23" t="s">
        <v>28</v>
      </c>
      <c r="C247" s="75"/>
      <c r="D247" s="75"/>
      <c r="E247" s="75"/>
      <c r="F247" s="21"/>
      <c r="G247" s="75"/>
      <c r="H247" s="75"/>
      <c r="I247" s="75"/>
      <c r="J247" s="75"/>
      <c r="K247" s="75"/>
      <c r="L247" s="75"/>
      <c r="M247" s="21"/>
      <c r="N247" s="46"/>
    </row>
    <row r="248" spans="1:14">
      <c r="A248" s="214"/>
      <c r="B248" s="23" t="s">
        <v>29</v>
      </c>
      <c r="C248" s="34">
        <v>4.03</v>
      </c>
      <c r="D248" s="34">
        <v>4.03</v>
      </c>
      <c r="E248" s="34"/>
      <c r="F248" s="21"/>
      <c r="G248" s="34">
        <v>1</v>
      </c>
      <c r="H248" s="34">
        <v>1667.07</v>
      </c>
      <c r="I248" s="34"/>
      <c r="J248" s="34"/>
      <c r="K248" s="34"/>
      <c r="L248" s="34"/>
      <c r="M248" s="21"/>
      <c r="N248" s="46"/>
    </row>
    <row r="249" spans="1:14">
      <c r="A249" s="214"/>
      <c r="B249" s="23" t="s">
        <v>30</v>
      </c>
      <c r="C249" s="33"/>
      <c r="D249" s="33"/>
      <c r="E249" s="62"/>
      <c r="F249" s="21"/>
      <c r="G249" s="33"/>
      <c r="H249" s="33"/>
      <c r="I249" s="33"/>
      <c r="J249" s="33"/>
      <c r="K249" s="33"/>
      <c r="L249" s="33"/>
      <c r="M249" s="21"/>
      <c r="N249" s="46"/>
    </row>
    <row r="250" spans="1:14">
      <c r="A250" s="215"/>
      <c r="B250" s="24" t="s">
        <v>31</v>
      </c>
      <c r="C250" s="25">
        <f t="shared" ref="C250:L250" si="83">C238+C240+C241+C242+C243+C244+C245+C246</f>
        <v>186.78000000000003</v>
      </c>
      <c r="D250" s="25">
        <f t="shared" si="83"/>
        <v>1357.8600000000001</v>
      </c>
      <c r="E250" s="25">
        <f t="shared" si="83"/>
        <v>1407.43</v>
      </c>
      <c r="F250" s="26">
        <f t="shared" ref="F250:F254" si="84">(D250-E250)/E250*100</f>
        <v>-3.5220224096402615</v>
      </c>
      <c r="G250" s="25">
        <f t="shared" si="83"/>
        <v>25103</v>
      </c>
      <c r="H250" s="25">
        <f t="shared" si="83"/>
        <v>836525.84</v>
      </c>
      <c r="I250" s="25">
        <f t="shared" si="83"/>
        <v>711</v>
      </c>
      <c r="J250" s="25">
        <f t="shared" si="83"/>
        <v>145.99</v>
      </c>
      <c r="K250" s="25">
        <f t="shared" si="83"/>
        <v>531.68999999999994</v>
      </c>
      <c r="L250" s="25">
        <f t="shared" si="83"/>
        <v>642.66</v>
      </c>
      <c r="M250" s="26">
        <f t="shared" ref="M250:M252" si="85">(K250-L250)/L250*100</f>
        <v>-17.267295303893199</v>
      </c>
      <c r="N250" s="47">
        <f>D250/D393*100</f>
        <v>9.8219140741168207</v>
      </c>
    </row>
    <row r="251" spans="1:14">
      <c r="A251" s="214" t="s">
        <v>33</v>
      </c>
      <c r="B251" s="19" t="s">
        <v>19</v>
      </c>
      <c r="C251" s="33">
        <v>198.12287700000002</v>
      </c>
      <c r="D251" s="33">
        <v>1680.5994230000001</v>
      </c>
      <c r="E251" s="62">
        <v>1677.914696</v>
      </c>
      <c r="F251" s="21">
        <f t="shared" si="84"/>
        <v>0.16000378364884804</v>
      </c>
      <c r="G251" s="33">
        <v>9971</v>
      </c>
      <c r="H251" s="33">
        <v>673777.1051680001</v>
      </c>
      <c r="I251" s="33">
        <v>1396</v>
      </c>
      <c r="J251" s="33">
        <v>104</v>
      </c>
      <c r="K251" s="33">
        <v>743.83742299999994</v>
      </c>
      <c r="L251" s="33">
        <v>922</v>
      </c>
      <c r="M251" s="21">
        <f t="shared" si="85"/>
        <v>-19.323489913232113</v>
      </c>
      <c r="N251" s="46">
        <f t="shared" ref="N251:N254" si="86">D251/D381*100</f>
        <v>22.070697032294134</v>
      </c>
    </row>
    <row r="252" spans="1:14">
      <c r="A252" s="214"/>
      <c r="B252" s="19" t="s">
        <v>20</v>
      </c>
      <c r="C252" s="33">
        <v>30.97879800000004</v>
      </c>
      <c r="D252" s="33">
        <v>321.42166700000001</v>
      </c>
      <c r="E252" s="62">
        <v>508.599062</v>
      </c>
      <c r="F252" s="21">
        <f t="shared" si="84"/>
        <v>-36.802544279957793</v>
      </c>
      <c r="G252" s="33">
        <v>3569</v>
      </c>
      <c r="H252" s="33">
        <v>43541.799999999996</v>
      </c>
      <c r="I252" s="33">
        <v>582</v>
      </c>
      <c r="J252" s="33">
        <v>49.6</v>
      </c>
      <c r="K252" s="33">
        <v>267.007903</v>
      </c>
      <c r="L252" s="33">
        <v>86</v>
      </c>
      <c r="M252" s="21">
        <f t="shared" si="85"/>
        <v>210.47430581395349</v>
      </c>
      <c r="N252" s="46">
        <f t="shared" si="86"/>
        <v>17.825550966651981</v>
      </c>
    </row>
    <row r="253" spans="1:14">
      <c r="A253" s="214"/>
      <c r="B253" s="19" t="s">
        <v>21</v>
      </c>
      <c r="C253" s="33">
        <v>6.8774599999999975</v>
      </c>
      <c r="D253" s="33">
        <v>22.498408999999999</v>
      </c>
      <c r="E253" s="62">
        <v>30.884132000000001</v>
      </c>
      <c r="F253" s="21">
        <f t="shared" si="84"/>
        <v>-27.152205540372648</v>
      </c>
      <c r="G253" s="33">
        <v>299</v>
      </c>
      <c r="H253" s="33">
        <v>33933.136422999996</v>
      </c>
      <c r="I253" s="33">
        <v>14</v>
      </c>
      <c r="J253" s="33">
        <v>0</v>
      </c>
      <c r="K253" s="33">
        <v>3</v>
      </c>
      <c r="L253" s="33">
        <v>0</v>
      </c>
      <c r="M253" s="21"/>
      <c r="N253" s="46">
        <f t="shared" si="86"/>
        <v>11.274717946493942</v>
      </c>
    </row>
    <row r="254" spans="1:14">
      <c r="A254" s="214"/>
      <c r="B254" s="19" t="s">
        <v>22</v>
      </c>
      <c r="C254" s="33">
        <v>0.1248399999999994</v>
      </c>
      <c r="D254" s="33">
        <v>3.3896559999999996</v>
      </c>
      <c r="E254" s="62">
        <v>1.6375630000000001</v>
      </c>
      <c r="F254" s="21">
        <f t="shared" si="84"/>
        <v>106.99392939386145</v>
      </c>
      <c r="G254" s="33">
        <v>627</v>
      </c>
      <c r="H254" s="33">
        <v>62386.18</v>
      </c>
      <c r="I254" s="33">
        <v>73</v>
      </c>
      <c r="J254" s="33">
        <v>1</v>
      </c>
      <c r="K254" s="33">
        <v>12</v>
      </c>
      <c r="L254" s="33">
        <v>1</v>
      </c>
      <c r="M254" s="21">
        <f>(K254-L254)/L254*100</f>
        <v>1100</v>
      </c>
      <c r="N254" s="46">
        <f t="shared" si="86"/>
        <v>3.6076620000104511</v>
      </c>
    </row>
    <row r="255" spans="1:14">
      <c r="A255" s="214"/>
      <c r="B255" s="19" t="s">
        <v>23</v>
      </c>
      <c r="C255" s="33">
        <v>0</v>
      </c>
      <c r="D255" s="33">
        <v>0</v>
      </c>
      <c r="E255" s="62"/>
      <c r="F255" s="21"/>
      <c r="G255" s="33">
        <v>1</v>
      </c>
      <c r="H255" s="33">
        <v>3130.4349000000002</v>
      </c>
      <c r="I255" s="33">
        <v>0</v>
      </c>
      <c r="J255" s="33">
        <v>0</v>
      </c>
      <c r="K255" s="33">
        <v>1</v>
      </c>
      <c r="L255" s="33">
        <v>0</v>
      </c>
      <c r="M255" s="21"/>
      <c r="N255" s="46"/>
    </row>
    <row r="256" spans="1:14">
      <c r="A256" s="214"/>
      <c r="B256" s="19" t="s">
        <v>24</v>
      </c>
      <c r="C256" s="33">
        <v>3.1219569999999983</v>
      </c>
      <c r="D256" s="33">
        <v>23.586189999999998</v>
      </c>
      <c r="E256" s="62">
        <v>19.534215</v>
      </c>
      <c r="F256" s="21">
        <f>(D256-E256)/E256*100</f>
        <v>20.742963052264958</v>
      </c>
      <c r="G256" s="33">
        <v>44</v>
      </c>
      <c r="H256" s="33">
        <v>58820.052100000001</v>
      </c>
      <c r="I256" s="33">
        <v>3</v>
      </c>
      <c r="J256" s="33">
        <v>0</v>
      </c>
      <c r="K256" s="33">
        <v>2</v>
      </c>
      <c r="L256" s="33">
        <v>2</v>
      </c>
      <c r="M256" s="21">
        <f>(K256-L256)/L256*100</f>
        <v>0</v>
      </c>
      <c r="N256" s="46">
        <f>D256/D386*100</f>
        <v>4.7118382145587621</v>
      </c>
    </row>
    <row r="257" spans="1:14">
      <c r="A257" s="214"/>
      <c r="B257" s="19" t="s">
        <v>25</v>
      </c>
      <c r="C257" s="33">
        <v>0</v>
      </c>
      <c r="D257" s="33">
        <v>0</v>
      </c>
      <c r="E257" s="62"/>
      <c r="F257" s="21"/>
      <c r="G257" s="33"/>
      <c r="H257" s="33"/>
      <c r="I257" s="33"/>
      <c r="J257" s="33">
        <v>0</v>
      </c>
      <c r="K257" s="33">
        <v>0</v>
      </c>
      <c r="L257" s="33"/>
      <c r="M257" s="21"/>
      <c r="N257" s="46"/>
    </row>
    <row r="258" spans="1:14">
      <c r="A258" s="214"/>
      <c r="B258" s="19" t="s">
        <v>26</v>
      </c>
      <c r="C258" s="33">
        <v>24.264378000000221</v>
      </c>
      <c r="D258" s="33">
        <v>242.55956800000007</v>
      </c>
      <c r="E258" s="62">
        <v>128.929383</v>
      </c>
      <c r="F258" s="21">
        <f>(D258-E258)/E258*100</f>
        <v>88.133660734264168</v>
      </c>
      <c r="G258" s="33">
        <v>9174</v>
      </c>
      <c r="H258" s="33">
        <v>829545.75</v>
      </c>
      <c r="I258" s="33">
        <v>15</v>
      </c>
      <c r="J258" s="33">
        <v>6</v>
      </c>
      <c r="K258" s="33">
        <v>29.259999999999998</v>
      </c>
      <c r="L258" s="33">
        <v>30</v>
      </c>
      <c r="M258" s="21">
        <f>(K258-L258)/L258*100</f>
        <v>-2.4666666666666734</v>
      </c>
      <c r="N258" s="46">
        <f>D258/D388*100</f>
        <v>34.745762257846458</v>
      </c>
    </row>
    <row r="259" spans="1:14">
      <c r="A259" s="214"/>
      <c r="B259" s="19" t="s">
        <v>27</v>
      </c>
      <c r="C259" s="33">
        <v>0</v>
      </c>
      <c r="D259" s="33">
        <v>0</v>
      </c>
      <c r="E259" s="62"/>
      <c r="F259" s="21"/>
      <c r="G259" s="33"/>
      <c r="H259" s="33"/>
      <c r="I259" s="33"/>
      <c r="J259" s="33">
        <v>0</v>
      </c>
      <c r="K259" s="33">
        <v>0</v>
      </c>
      <c r="L259" s="33">
        <v>0</v>
      </c>
      <c r="M259" s="21"/>
      <c r="N259" s="46"/>
    </row>
    <row r="260" spans="1:14">
      <c r="A260" s="214"/>
      <c r="B260" s="23" t="s">
        <v>28</v>
      </c>
      <c r="C260" s="35">
        <v>0</v>
      </c>
      <c r="D260" s="35">
        <v>0</v>
      </c>
      <c r="E260" s="65"/>
      <c r="F260" s="21"/>
      <c r="G260" s="33"/>
      <c r="H260" s="33"/>
      <c r="I260" s="33"/>
      <c r="J260" s="33">
        <v>0</v>
      </c>
      <c r="K260" s="33">
        <v>0</v>
      </c>
      <c r="L260" s="37">
        <v>0</v>
      </c>
      <c r="M260" s="21"/>
      <c r="N260" s="46"/>
    </row>
    <row r="261" spans="1:14">
      <c r="A261" s="214"/>
      <c r="B261" s="23" t="s">
        <v>29</v>
      </c>
      <c r="C261" s="35">
        <v>0</v>
      </c>
      <c r="D261" s="35">
        <v>0</v>
      </c>
      <c r="E261" s="65"/>
      <c r="F261" s="21"/>
      <c r="G261" s="33"/>
      <c r="H261" s="33"/>
      <c r="I261" s="33">
        <v>0</v>
      </c>
      <c r="J261" s="33">
        <v>0</v>
      </c>
      <c r="K261" s="33">
        <v>0</v>
      </c>
      <c r="L261" s="37">
        <v>0</v>
      </c>
      <c r="M261" s="21"/>
      <c r="N261" s="46"/>
    </row>
    <row r="262" spans="1:14">
      <c r="A262" s="214"/>
      <c r="B262" s="23" t="s">
        <v>30</v>
      </c>
      <c r="C262" s="35">
        <v>0</v>
      </c>
      <c r="D262" s="35">
        <v>0</v>
      </c>
      <c r="E262" s="65"/>
      <c r="F262" s="21"/>
      <c r="G262" s="33"/>
      <c r="H262" s="33"/>
      <c r="I262" s="33"/>
      <c r="J262" s="33">
        <v>0</v>
      </c>
      <c r="K262" s="33">
        <v>0</v>
      </c>
      <c r="L262" s="37">
        <v>0</v>
      </c>
      <c r="M262" s="21"/>
      <c r="N262" s="46"/>
    </row>
    <row r="263" spans="1:14">
      <c r="A263" s="215"/>
      <c r="B263" s="24" t="s">
        <v>31</v>
      </c>
      <c r="C263" s="25">
        <f t="shared" ref="C263:L263" si="87">C251+C253+C254+C255+C256+C257+C258+C259</f>
        <v>232.51151200000024</v>
      </c>
      <c r="D263" s="25">
        <f t="shared" si="87"/>
        <v>1972.6332460000003</v>
      </c>
      <c r="E263" s="25">
        <f t="shared" si="87"/>
        <v>1858.8999889999998</v>
      </c>
      <c r="F263" s="26">
        <f t="shared" ref="F263:F267" si="88">(D263-E263)/E263*100</f>
        <v>6.1183096278990057</v>
      </c>
      <c r="G263" s="25">
        <f t="shared" si="87"/>
        <v>20116</v>
      </c>
      <c r="H263" s="25">
        <f t="shared" si="87"/>
        <v>1661592.6585910001</v>
      </c>
      <c r="I263" s="25">
        <f t="shared" si="87"/>
        <v>1501</v>
      </c>
      <c r="J263" s="25">
        <f t="shared" si="87"/>
        <v>111</v>
      </c>
      <c r="K263" s="25">
        <f t="shared" si="87"/>
        <v>791.09742299999994</v>
      </c>
      <c r="L263" s="25">
        <f t="shared" si="87"/>
        <v>955</v>
      </c>
      <c r="M263" s="26">
        <f t="shared" ref="M263:M265" si="89">(K263-L263)/L263*100</f>
        <v>-17.162573507853409</v>
      </c>
      <c r="N263" s="47">
        <f>D263/D393*100</f>
        <v>14.268801085500824</v>
      </c>
    </row>
    <row r="264" spans="1:14">
      <c r="A264" s="211" t="s">
        <v>34</v>
      </c>
      <c r="B264" s="27" t="s">
        <v>19</v>
      </c>
      <c r="C264" s="36" t="s">
        <v>105</v>
      </c>
      <c r="D264" s="36" t="s">
        <v>106</v>
      </c>
      <c r="E264" s="63">
        <v>631.47</v>
      </c>
      <c r="F264" s="29">
        <f t="shared" si="88"/>
        <v>-2.8800259711466931</v>
      </c>
      <c r="G264" s="33">
        <v>2023</v>
      </c>
      <c r="H264" s="33">
        <v>141214.35</v>
      </c>
      <c r="I264" s="33">
        <v>302</v>
      </c>
      <c r="J264" s="33">
        <v>98.2928</v>
      </c>
      <c r="K264" s="33">
        <v>470.86470000000003</v>
      </c>
      <c r="L264" s="33" t="s">
        <v>112</v>
      </c>
      <c r="M264" s="29">
        <f t="shared" si="89"/>
        <v>50.397566117286331</v>
      </c>
      <c r="N264" s="48">
        <f t="shared" ref="N264:N272" si="90">D264/D381*100</f>
        <v>8.0540277106860341</v>
      </c>
    </row>
    <row r="265" spans="1:14">
      <c r="A265" s="212"/>
      <c r="B265" s="19" t="s">
        <v>20</v>
      </c>
      <c r="C265" s="33" t="s">
        <v>107</v>
      </c>
      <c r="D265" s="33" t="s">
        <v>108</v>
      </c>
      <c r="E265" s="62">
        <v>162.76</v>
      </c>
      <c r="F265" s="21">
        <f t="shared" si="88"/>
        <v>-24.916257065618083</v>
      </c>
      <c r="G265" s="33">
        <v>762</v>
      </c>
      <c r="H265" s="33">
        <v>9284.2000000000007</v>
      </c>
      <c r="I265" s="33">
        <v>123</v>
      </c>
      <c r="J265" s="33">
        <v>41.475900000000003</v>
      </c>
      <c r="K265" s="33">
        <v>149.7456</v>
      </c>
      <c r="L265" s="33">
        <v>118.7867</v>
      </c>
      <c r="M265" s="21">
        <f t="shared" si="89"/>
        <v>26.062597917106885</v>
      </c>
      <c r="N265" s="46">
        <f t="shared" si="90"/>
        <v>6.7773733159562077</v>
      </c>
    </row>
    <row r="266" spans="1:14">
      <c r="A266" s="212"/>
      <c r="B266" s="19" t="s">
        <v>21</v>
      </c>
      <c r="C266" s="33">
        <v>2.1697000000000002</v>
      </c>
      <c r="D266" s="33" t="s">
        <v>109</v>
      </c>
      <c r="E266" s="62">
        <v>0.63</v>
      </c>
      <c r="F266" s="21">
        <f t="shared" si="88"/>
        <v>405.15873015873024</v>
      </c>
      <c r="G266" s="33">
        <v>3</v>
      </c>
      <c r="H266" s="33">
        <v>4939.7</v>
      </c>
      <c r="I266" s="33">
        <v>1</v>
      </c>
      <c r="J266" s="33">
        <v>0</v>
      </c>
      <c r="K266" s="33">
        <v>2.7199999999999998E-2</v>
      </c>
      <c r="L266" s="33">
        <v>0</v>
      </c>
      <c r="M266" s="21"/>
      <c r="N266" s="46">
        <f t="shared" si="90"/>
        <v>1.5948589904609241</v>
      </c>
    </row>
    <row r="267" spans="1:14">
      <c r="A267" s="212"/>
      <c r="B267" s="19" t="s">
        <v>22</v>
      </c>
      <c r="C267" s="33" t="s">
        <v>110</v>
      </c>
      <c r="D267" s="33" t="s">
        <v>111</v>
      </c>
      <c r="E267" s="62">
        <v>0.03</v>
      </c>
      <c r="F267" s="21">
        <f t="shared" si="88"/>
        <v>-37.333333333333329</v>
      </c>
      <c r="G267" s="33">
        <v>2</v>
      </c>
      <c r="H267" s="33">
        <v>200</v>
      </c>
      <c r="I267" s="33">
        <v>4</v>
      </c>
      <c r="J267" s="33">
        <v>0</v>
      </c>
      <c r="K267" s="33">
        <v>0.48249999999999998</v>
      </c>
      <c r="L267" s="33">
        <v>0</v>
      </c>
      <c r="M267" s="21"/>
      <c r="N267" s="46">
        <f t="shared" si="90"/>
        <v>2.0009123521736866E-2</v>
      </c>
    </row>
    <row r="268" spans="1:14">
      <c r="A268" s="212"/>
      <c r="B268" s="19" t="s">
        <v>23</v>
      </c>
      <c r="C268" s="33" t="s">
        <v>110</v>
      </c>
      <c r="D268" s="33" t="s">
        <v>110</v>
      </c>
      <c r="E268" s="62">
        <v>0.77</v>
      </c>
      <c r="F268" s="21"/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21"/>
      <c r="N268" s="46">
        <f t="shared" si="90"/>
        <v>0</v>
      </c>
    </row>
    <row r="269" spans="1:14">
      <c r="A269" s="212"/>
      <c r="B269" s="19" t="s">
        <v>24</v>
      </c>
      <c r="C269" s="37">
        <v>4.96</v>
      </c>
      <c r="D269" s="37">
        <v>94.01</v>
      </c>
      <c r="E269" s="64">
        <v>122.25700000000001</v>
      </c>
      <c r="F269" s="21">
        <f t="shared" ref="F269:F271" si="91">(D269-E269)/E269*100</f>
        <v>-23.104607507136603</v>
      </c>
      <c r="G269" s="33">
        <v>145</v>
      </c>
      <c r="H269" s="33">
        <v>76507.850000000006</v>
      </c>
      <c r="I269" s="33">
        <v>58</v>
      </c>
      <c r="J269" s="33">
        <v>5.3757000000000001</v>
      </c>
      <c r="K269" s="33">
        <v>125.5158</v>
      </c>
      <c r="L269" s="33">
        <v>65.044499999999999</v>
      </c>
      <c r="M269" s="21">
        <f>(K269-L269)/L269*100</f>
        <v>92.969121140142519</v>
      </c>
      <c r="N269" s="46">
        <f t="shared" si="90"/>
        <v>18.780477497665764</v>
      </c>
    </row>
    <row r="270" spans="1:14">
      <c r="A270" s="212"/>
      <c r="B270" s="19" t="s">
        <v>25</v>
      </c>
      <c r="C270" s="37">
        <v>78.1999</v>
      </c>
      <c r="D270" s="37">
        <v>1572.5486000000001</v>
      </c>
      <c r="E270" s="64">
        <v>967.51</v>
      </c>
      <c r="F270" s="21">
        <f t="shared" si="91"/>
        <v>62.535643042449188</v>
      </c>
      <c r="G270" s="37">
        <v>269</v>
      </c>
      <c r="H270" s="37">
        <v>62276.289299999997</v>
      </c>
      <c r="I270" s="37">
        <v>27</v>
      </c>
      <c r="J270" s="37">
        <v>4.4550000000000001</v>
      </c>
      <c r="K270" s="33">
        <v>143.56639999999999</v>
      </c>
      <c r="L270" s="33">
        <v>5.4169</v>
      </c>
      <c r="M270" s="21">
        <f>(K270-L270)/L270*100</f>
        <v>2550.3424467869072</v>
      </c>
      <c r="N270" s="46">
        <f t="shared" si="90"/>
        <v>33.519217673488193</v>
      </c>
    </row>
    <row r="271" spans="1:14">
      <c r="A271" s="212"/>
      <c r="B271" s="19" t="s">
        <v>26</v>
      </c>
      <c r="C271" s="33">
        <v>5.3125</v>
      </c>
      <c r="D271" s="33">
        <v>43.283299999999997</v>
      </c>
      <c r="E271" s="62">
        <v>38.189300000000003</v>
      </c>
      <c r="F271" s="21">
        <f t="shared" si="91"/>
        <v>13.338814798909626</v>
      </c>
      <c r="G271" s="33">
        <v>304</v>
      </c>
      <c r="H271" s="33">
        <v>32472.73</v>
      </c>
      <c r="I271" s="33">
        <v>44</v>
      </c>
      <c r="J271" s="33">
        <v>5.0814000000000004</v>
      </c>
      <c r="K271" s="33">
        <v>58.090200000000003</v>
      </c>
      <c r="L271" s="33">
        <v>23.1252</v>
      </c>
      <c r="M271" s="21">
        <f>(K271-L271)/L271*100</f>
        <v>151.19869233563387</v>
      </c>
      <c r="N271" s="46">
        <f t="shared" si="90"/>
        <v>6.2001728644859933</v>
      </c>
    </row>
    <row r="272" spans="1:14">
      <c r="A272" s="212"/>
      <c r="B272" s="19" t="s">
        <v>27</v>
      </c>
      <c r="C272" s="33">
        <v>0</v>
      </c>
      <c r="D272" s="33">
        <v>0</v>
      </c>
      <c r="E272" s="62"/>
      <c r="F272" s="21"/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21"/>
      <c r="N272" s="46">
        <f t="shared" si="90"/>
        <v>0</v>
      </c>
    </row>
    <row r="273" spans="1:14">
      <c r="A273" s="212"/>
      <c r="B273" s="23" t="s">
        <v>28</v>
      </c>
      <c r="C273" s="35">
        <v>0</v>
      </c>
      <c r="D273" s="35">
        <v>0</v>
      </c>
      <c r="E273" s="65"/>
      <c r="F273" s="21"/>
      <c r="G273" s="33">
        <v>0</v>
      </c>
      <c r="H273" s="33">
        <v>0</v>
      </c>
      <c r="I273" s="35">
        <v>0</v>
      </c>
      <c r="J273" s="33">
        <v>0</v>
      </c>
      <c r="K273" s="33">
        <v>0</v>
      </c>
      <c r="L273" s="33">
        <v>0</v>
      </c>
      <c r="M273" s="21"/>
      <c r="N273" s="46"/>
    </row>
    <row r="274" spans="1:14">
      <c r="A274" s="212"/>
      <c r="B274" s="23" t="s">
        <v>29</v>
      </c>
      <c r="C274" s="35">
        <v>0</v>
      </c>
      <c r="D274" s="35">
        <v>0</v>
      </c>
      <c r="E274" s="65"/>
      <c r="F274" s="21"/>
      <c r="G274" s="33">
        <v>0</v>
      </c>
      <c r="H274" s="33">
        <v>0</v>
      </c>
      <c r="I274" s="35">
        <v>0</v>
      </c>
      <c r="J274" s="33">
        <v>0</v>
      </c>
      <c r="K274" s="33">
        <v>0</v>
      </c>
      <c r="L274" s="35">
        <v>0</v>
      </c>
      <c r="M274" s="21"/>
      <c r="N274" s="46"/>
    </row>
    <row r="275" spans="1:14">
      <c r="A275" s="212"/>
      <c r="B275" s="23" t="s">
        <v>30</v>
      </c>
      <c r="C275" s="35">
        <v>0</v>
      </c>
      <c r="D275" s="35">
        <v>0</v>
      </c>
      <c r="E275" s="65"/>
      <c r="F275" s="21"/>
      <c r="G275" s="33">
        <v>0</v>
      </c>
      <c r="H275" s="33">
        <v>0</v>
      </c>
      <c r="I275" s="35">
        <v>0</v>
      </c>
      <c r="J275" s="33">
        <v>0</v>
      </c>
      <c r="K275" s="33">
        <v>0</v>
      </c>
      <c r="L275" s="35">
        <v>0</v>
      </c>
      <c r="M275" s="21"/>
      <c r="N275" s="46" t="e">
        <f>D275/D392*100</f>
        <v>#DIV/0!</v>
      </c>
    </row>
    <row r="276" spans="1:14">
      <c r="A276" s="213"/>
      <c r="B276" s="24" t="s">
        <v>31</v>
      </c>
      <c r="C276" s="25">
        <f t="shared" ref="C276:L276" si="92">C264+C266+C267+C268+C269+C270+C271+C272</f>
        <v>156.72629999999998</v>
      </c>
      <c r="D276" s="25">
        <f t="shared" si="92"/>
        <v>2326.3267000000001</v>
      </c>
      <c r="E276" s="25">
        <f t="shared" si="92"/>
        <v>1760.8562999999999</v>
      </c>
      <c r="F276" s="26">
        <f t="shared" ref="F276:F278" si="93">(D276-E276)/E276*100</f>
        <v>32.113375747924472</v>
      </c>
      <c r="G276" s="25">
        <f t="shared" si="92"/>
        <v>2746</v>
      </c>
      <c r="H276" s="25">
        <f t="shared" si="92"/>
        <v>317610.91930000001</v>
      </c>
      <c r="I276" s="25">
        <f t="shared" si="92"/>
        <v>436</v>
      </c>
      <c r="J276" s="25">
        <f t="shared" si="92"/>
        <v>113.20489999999999</v>
      </c>
      <c r="K276" s="25">
        <f t="shared" si="92"/>
        <v>798.54679999999996</v>
      </c>
      <c r="L276" s="25">
        <f t="shared" si="92"/>
        <v>406.66660000000002</v>
      </c>
      <c r="M276" s="26">
        <f t="shared" ref="M276:M278" si="94">(K276-L276)/L276*100</f>
        <v>96.363999403934315</v>
      </c>
      <c r="N276" s="47">
        <f>D276/D393*100</f>
        <v>16.827199384121879</v>
      </c>
    </row>
    <row r="277" spans="1:14">
      <c r="A277" s="214" t="s">
        <v>35</v>
      </c>
      <c r="B277" s="19" t="s">
        <v>19</v>
      </c>
      <c r="C277" s="36">
        <v>10.25436</v>
      </c>
      <c r="D277" s="36">
        <v>80.652619000000001</v>
      </c>
      <c r="E277" s="63">
        <v>137.28863000000001</v>
      </c>
      <c r="F277" s="21">
        <f t="shared" si="93"/>
        <v>-41.253242165793338</v>
      </c>
      <c r="G277" s="33">
        <v>520</v>
      </c>
      <c r="H277" s="33">
        <v>36141.98302</v>
      </c>
      <c r="I277" s="33">
        <v>45</v>
      </c>
      <c r="J277" s="33">
        <v>27.658175</v>
      </c>
      <c r="K277" s="33">
        <v>43.906091000000004</v>
      </c>
      <c r="L277" s="33">
        <v>156.616342</v>
      </c>
      <c r="M277" s="21">
        <f t="shared" si="94"/>
        <v>-71.965830360154882</v>
      </c>
      <c r="N277" s="46">
        <f>D277/D381*100</f>
        <v>1.0591813221216664</v>
      </c>
    </row>
    <row r="278" spans="1:14">
      <c r="A278" s="214"/>
      <c r="B278" s="19" t="s">
        <v>20</v>
      </c>
      <c r="C278" s="33">
        <v>0.82556600000000002</v>
      </c>
      <c r="D278" s="33">
        <v>14.49826</v>
      </c>
      <c r="E278" s="62">
        <v>40.200595</v>
      </c>
      <c r="F278" s="21">
        <f t="shared" si="93"/>
        <v>-63.935210411686683</v>
      </c>
      <c r="G278" s="33">
        <v>166</v>
      </c>
      <c r="H278" s="33">
        <v>2025.2</v>
      </c>
      <c r="I278" s="33">
        <v>18</v>
      </c>
      <c r="J278" s="33">
        <v>12.529615</v>
      </c>
      <c r="K278" s="33">
        <v>16.309277000000002</v>
      </c>
      <c r="L278" s="33">
        <v>34.054318000000002</v>
      </c>
      <c r="M278" s="21">
        <f t="shared" si="94"/>
        <v>-52.10804985141678</v>
      </c>
      <c r="N278" s="46">
        <f>D278/D382*100</f>
        <v>0.80405118600101011</v>
      </c>
    </row>
    <row r="279" spans="1:14">
      <c r="A279" s="214"/>
      <c r="B279" s="19" t="s">
        <v>21</v>
      </c>
      <c r="C279" s="33"/>
      <c r="D279" s="33"/>
      <c r="E279" s="62"/>
      <c r="F279" s="21"/>
      <c r="G279" s="33"/>
      <c r="H279" s="33"/>
      <c r="I279" s="33"/>
      <c r="J279" s="33"/>
      <c r="K279" s="33"/>
      <c r="L279" s="33"/>
      <c r="M279" s="21"/>
      <c r="N279" s="46"/>
    </row>
    <row r="280" spans="1:14">
      <c r="A280" s="214"/>
      <c r="B280" s="19" t="s">
        <v>22</v>
      </c>
      <c r="C280" s="33"/>
      <c r="D280" s="33"/>
      <c r="E280" s="62">
        <v>1.8773999999999999E-2</v>
      </c>
      <c r="F280" s="21"/>
      <c r="G280" s="33"/>
      <c r="H280" s="33"/>
      <c r="I280" s="33"/>
      <c r="J280" s="33"/>
      <c r="K280" s="33"/>
      <c r="L280" s="33"/>
      <c r="M280" s="21"/>
      <c r="N280" s="46">
        <f>D280/D384*100</f>
        <v>0</v>
      </c>
    </row>
    <row r="281" spans="1:14">
      <c r="A281" s="214"/>
      <c r="B281" s="19" t="s">
        <v>23</v>
      </c>
      <c r="C281" s="33"/>
      <c r="D281" s="33">
        <v>1.887E-3</v>
      </c>
      <c r="E281" s="62"/>
      <c r="F281" s="21"/>
      <c r="G281" s="33">
        <v>1</v>
      </c>
      <c r="H281" s="33">
        <v>0.1</v>
      </c>
      <c r="I281" s="33"/>
      <c r="J281" s="33"/>
      <c r="K281" s="33"/>
      <c r="L281" s="33"/>
      <c r="M281" s="21"/>
      <c r="N281" s="46"/>
    </row>
    <row r="282" spans="1:14">
      <c r="A282" s="214"/>
      <c r="B282" s="19" t="s">
        <v>24</v>
      </c>
      <c r="C282" s="33">
        <v>0.235849</v>
      </c>
      <c r="D282" s="33">
        <v>0.235849</v>
      </c>
      <c r="E282" s="62">
        <v>0.490566</v>
      </c>
      <c r="F282" s="21">
        <f>(D282-E282)/E282*100</f>
        <v>-51.923084763314208</v>
      </c>
      <c r="G282" s="33">
        <v>2</v>
      </c>
      <c r="H282" s="33">
        <v>204.5</v>
      </c>
      <c r="I282" s="33"/>
      <c r="J282" s="33"/>
      <c r="K282" s="33"/>
      <c r="L282" s="33">
        <v>2.8570880000000001</v>
      </c>
      <c r="M282" s="21"/>
      <c r="N282" s="46">
        <f>D282/D386*100</f>
        <v>4.7115805098893446E-2</v>
      </c>
    </row>
    <row r="283" spans="1:14">
      <c r="A283" s="214"/>
      <c r="B283" s="19" t="s">
        <v>25</v>
      </c>
      <c r="C283" s="37"/>
      <c r="D283" s="37"/>
      <c r="E283" s="64"/>
      <c r="F283" s="21"/>
      <c r="G283" s="37"/>
      <c r="H283" s="37"/>
      <c r="I283" s="37"/>
      <c r="J283" s="37"/>
      <c r="K283" s="37"/>
      <c r="L283" s="37"/>
      <c r="M283" s="21"/>
      <c r="N283" s="46"/>
    </row>
    <row r="284" spans="1:14">
      <c r="A284" s="214"/>
      <c r="B284" s="19" t="s">
        <v>26</v>
      </c>
      <c r="C284" s="33">
        <v>9.9541000000000004E-2</v>
      </c>
      <c r="D284" s="33">
        <v>2.2123379999999999</v>
      </c>
      <c r="E284" s="62">
        <v>15.958487999999999</v>
      </c>
      <c r="F284" s="21">
        <f>(D284-E284)/E284*100</f>
        <v>-86.136919738260914</v>
      </c>
      <c r="G284" s="33">
        <v>1274</v>
      </c>
      <c r="H284" s="33">
        <v>22443</v>
      </c>
      <c r="I284" s="33">
        <v>27</v>
      </c>
      <c r="J284" s="33">
        <v>1.032867</v>
      </c>
      <c r="K284" s="33">
        <v>5.2714639999999999</v>
      </c>
      <c r="L284" s="33">
        <v>2.6587529999999999</v>
      </c>
      <c r="M284" s="21">
        <f>(K284-L284)/L284*100</f>
        <v>98.268285922009298</v>
      </c>
      <c r="N284" s="46">
        <f>D284/D388*100</f>
        <v>0.31690924755439659</v>
      </c>
    </row>
    <row r="285" spans="1:14">
      <c r="A285" s="214"/>
      <c r="B285" s="19" t="s">
        <v>27</v>
      </c>
      <c r="C285" s="33"/>
      <c r="D285" s="33"/>
      <c r="E285" s="62"/>
      <c r="F285" s="21"/>
      <c r="G285" s="33"/>
      <c r="H285" s="33"/>
      <c r="I285" s="33"/>
      <c r="J285" s="33"/>
      <c r="K285" s="33"/>
      <c r="L285" s="33"/>
      <c r="M285" s="21"/>
      <c r="N285" s="46"/>
    </row>
    <row r="286" spans="1:14">
      <c r="A286" s="214"/>
      <c r="B286" s="23" t="s">
        <v>28</v>
      </c>
      <c r="C286" s="35"/>
      <c r="D286" s="35"/>
      <c r="E286" s="65"/>
      <c r="F286" s="21"/>
      <c r="G286" s="35"/>
      <c r="H286" s="35"/>
      <c r="I286" s="35"/>
      <c r="J286" s="35"/>
      <c r="K286" s="35"/>
      <c r="L286" s="35"/>
      <c r="M286" s="21"/>
      <c r="N286" s="46"/>
    </row>
    <row r="287" spans="1:14">
      <c r="A287" s="214"/>
      <c r="B287" s="23" t="s">
        <v>29</v>
      </c>
      <c r="C287" s="35"/>
      <c r="D287" s="35"/>
      <c r="E287" s="65"/>
      <c r="F287" s="21"/>
      <c r="G287" s="35"/>
      <c r="H287" s="35"/>
      <c r="I287" s="35"/>
      <c r="J287" s="35"/>
      <c r="K287" s="35"/>
      <c r="L287" s="35"/>
      <c r="M287" s="21"/>
      <c r="N287" s="46"/>
    </row>
    <row r="288" spans="1:14">
      <c r="A288" s="214"/>
      <c r="B288" s="23" t="s">
        <v>30</v>
      </c>
      <c r="C288" s="35"/>
      <c r="D288" s="35"/>
      <c r="E288" s="65"/>
      <c r="F288" s="21"/>
      <c r="G288" s="35"/>
      <c r="H288" s="35"/>
      <c r="I288" s="35"/>
      <c r="J288" s="35"/>
      <c r="K288" s="35"/>
      <c r="L288" s="35"/>
      <c r="M288" s="21"/>
      <c r="N288" s="46"/>
    </row>
    <row r="289" spans="1:14">
      <c r="A289" s="215"/>
      <c r="B289" s="24" t="s">
        <v>31</v>
      </c>
      <c r="C289" s="25">
        <f t="shared" ref="C289:L289" si="95">C277+C279+C280+C281+C282+C283+C284+C285</f>
        <v>10.58975</v>
      </c>
      <c r="D289" s="25">
        <f t="shared" si="95"/>
        <v>83.102693000000002</v>
      </c>
      <c r="E289" s="25">
        <f t="shared" si="95"/>
        <v>153.75645800000001</v>
      </c>
      <c r="F289" s="26">
        <f t="shared" ref="F289:F295" si="96">(D289-E289)/E289*100</f>
        <v>-45.951738170243232</v>
      </c>
      <c r="G289" s="25">
        <f t="shared" si="95"/>
        <v>1797</v>
      </c>
      <c r="H289" s="25">
        <f t="shared" si="95"/>
        <v>58789.583019999998</v>
      </c>
      <c r="I289" s="25">
        <f t="shared" si="95"/>
        <v>72</v>
      </c>
      <c r="J289" s="25">
        <f t="shared" si="95"/>
        <v>28.691041999999999</v>
      </c>
      <c r="K289" s="25">
        <f t="shared" si="95"/>
        <v>49.177555000000005</v>
      </c>
      <c r="L289" s="25">
        <f t="shared" si="95"/>
        <v>162.132183</v>
      </c>
      <c r="M289" s="26">
        <f t="shared" ref="M289:M292" si="97">(K289-L289)/L289*100</f>
        <v>-69.668233604182078</v>
      </c>
      <c r="N289" s="47">
        <f>D289/D393*100</f>
        <v>0.6011131559761016</v>
      </c>
    </row>
    <row r="290" spans="1:14">
      <c r="A290" s="211" t="s">
        <v>36</v>
      </c>
      <c r="B290" s="27" t="s">
        <v>19</v>
      </c>
      <c r="C290" s="50">
        <v>18.1569</v>
      </c>
      <c r="D290" s="50">
        <v>126.7379</v>
      </c>
      <c r="E290" s="63">
        <v>179</v>
      </c>
      <c r="F290" s="29">
        <f t="shared" si="96"/>
        <v>-29.196703910614531</v>
      </c>
      <c r="G290" s="51">
        <v>1025</v>
      </c>
      <c r="H290" s="51">
        <v>56367.758600000001</v>
      </c>
      <c r="I290" s="52">
        <v>106</v>
      </c>
      <c r="J290" s="51">
        <v>21.931699999999999</v>
      </c>
      <c r="K290" s="51">
        <v>130.8099</v>
      </c>
      <c r="L290" s="51">
        <v>141.83909999999997</v>
      </c>
      <c r="M290" s="29">
        <f t="shared" si="97"/>
        <v>-7.7758530616733861</v>
      </c>
      <c r="N290" s="48">
        <f t="shared" ref="N290:N295" si="98">D290/D381*100</f>
        <v>1.6644024477980499</v>
      </c>
    </row>
    <row r="291" spans="1:14">
      <c r="A291" s="214"/>
      <c r="B291" s="19" t="s">
        <v>20</v>
      </c>
      <c r="C291" s="51">
        <v>3.9741</v>
      </c>
      <c r="D291" s="51">
        <v>40.630699999999997</v>
      </c>
      <c r="E291" s="62">
        <v>77</v>
      </c>
      <c r="F291" s="21">
        <f t="shared" si="96"/>
        <v>-47.232857142857149</v>
      </c>
      <c r="G291" s="51">
        <v>508</v>
      </c>
      <c r="H291" s="51">
        <v>6197.6</v>
      </c>
      <c r="I291" s="52">
        <v>59</v>
      </c>
      <c r="J291" s="51">
        <v>19.7455</v>
      </c>
      <c r="K291" s="51">
        <v>57.572899999999997</v>
      </c>
      <c r="L291" s="51">
        <v>77.739099999999993</v>
      </c>
      <c r="M291" s="21">
        <f t="shared" si="97"/>
        <v>-25.940871453361304</v>
      </c>
      <c r="N291" s="46">
        <f t="shared" si="98"/>
        <v>2.2533160891756143</v>
      </c>
    </row>
    <row r="292" spans="1:14">
      <c r="A292" s="214"/>
      <c r="B292" s="19" t="s">
        <v>21</v>
      </c>
      <c r="C292" s="51">
        <v>0.81559999999999999</v>
      </c>
      <c r="D292" s="51">
        <v>0.81559999999999999</v>
      </c>
      <c r="E292" s="62">
        <v>1.1200000000000001</v>
      </c>
      <c r="F292" s="21">
        <f t="shared" si="96"/>
        <v>-27.178571428571434</v>
      </c>
      <c r="G292" s="51">
        <v>1</v>
      </c>
      <c r="H292" s="51">
        <v>1330</v>
      </c>
      <c r="I292" s="52">
        <v>0</v>
      </c>
      <c r="J292" s="51">
        <v>0</v>
      </c>
      <c r="K292" s="51">
        <v>0</v>
      </c>
      <c r="L292" s="51">
        <v>0</v>
      </c>
      <c r="M292" s="21" t="e">
        <f t="shared" si="97"/>
        <v>#DIV/0!</v>
      </c>
      <c r="N292" s="46">
        <f t="shared" si="98"/>
        <v>0.40872489948780194</v>
      </c>
    </row>
    <row r="293" spans="1:14">
      <c r="A293" s="214"/>
      <c r="B293" s="19" t="s">
        <v>22</v>
      </c>
      <c r="C293" s="51">
        <v>0.1109</v>
      </c>
      <c r="D293" s="51">
        <v>2.4603999999999999</v>
      </c>
      <c r="E293" s="62">
        <v>2.94</v>
      </c>
      <c r="F293" s="21">
        <f t="shared" si="96"/>
        <v>-16.312925170068031</v>
      </c>
      <c r="G293" s="51">
        <v>246</v>
      </c>
      <c r="H293" s="51">
        <v>20584.7</v>
      </c>
      <c r="I293" s="52">
        <v>0</v>
      </c>
      <c r="J293" s="51">
        <v>0</v>
      </c>
      <c r="K293" s="51">
        <v>0</v>
      </c>
      <c r="L293" s="51">
        <v>0</v>
      </c>
      <c r="M293" s="21"/>
      <c r="N293" s="46">
        <f t="shared" si="98"/>
        <v>2.6186408251532645</v>
      </c>
    </row>
    <row r="294" spans="1:14">
      <c r="A294" s="214"/>
      <c r="B294" s="19" t="s">
        <v>23</v>
      </c>
      <c r="C294" s="51">
        <v>1.3491</v>
      </c>
      <c r="D294" s="51">
        <v>7.2359</v>
      </c>
      <c r="E294" s="62">
        <v>12.98</v>
      </c>
      <c r="F294" s="21">
        <f t="shared" si="96"/>
        <v>-44.253466872110941</v>
      </c>
      <c r="G294" s="51">
        <v>66</v>
      </c>
      <c r="H294" s="51">
        <v>66066</v>
      </c>
      <c r="I294" s="52">
        <v>0</v>
      </c>
      <c r="J294" s="51">
        <v>0</v>
      </c>
      <c r="K294" s="51">
        <v>0</v>
      </c>
      <c r="L294" s="51">
        <v>0</v>
      </c>
      <c r="M294" s="21"/>
      <c r="N294" s="46">
        <f t="shared" si="98"/>
        <v>33.43910823375942</v>
      </c>
    </row>
    <row r="295" spans="1:14">
      <c r="A295" s="214"/>
      <c r="B295" s="19" t="s">
        <v>24</v>
      </c>
      <c r="C295" s="51">
        <v>1.7035</v>
      </c>
      <c r="D295" s="51">
        <v>4.2397</v>
      </c>
      <c r="E295" s="62">
        <v>1.85</v>
      </c>
      <c r="F295" s="21">
        <f t="shared" si="96"/>
        <v>129.17297297297296</v>
      </c>
      <c r="G295" s="51">
        <v>28</v>
      </c>
      <c r="H295" s="51">
        <v>4397.5667000000003</v>
      </c>
      <c r="I295" s="52">
        <v>0</v>
      </c>
      <c r="J295" s="51">
        <v>0</v>
      </c>
      <c r="K295" s="51">
        <v>0</v>
      </c>
      <c r="L295" s="51">
        <v>0</v>
      </c>
      <c r="M295" s="21"/>
      <c r="N295" s="46">
        <f t="shared" si="98"/>
        <v>0.84696936971442971</v>
      </c>
    </row>
    <row r="296" spans="1:14">
      <c r="A296" s="214"/>
      <c r="B296" s="19" t="s">
        <v>25</v>
      </c>
      <c r="C296" s="52">
        <v>0</v>
      </c>
      <c r="D296" s="52">
        <v>0</v>
      </c>
      <c r="E296" s="62"/>
      <c r="F296" s="21"/>
      <c r="G296" s="52">
        <v>0</v>
      </c>
      <c r="H296" s="52">
        <v>0</v>
      </c>
      <c r="I296" s="52">
        <v>0</v>
      </c>
      <c r="J296" s="52">
        <v>0</v>
      </c>
      <c r="K296" s="52">
        <v>0</v>
      </c>
      <c r="L296" s="51">
        <v>0</v>
      </c>
      <c r="M296" s="21"/>
      <c r="N296" s="46"/>
    </row>
    <row r="297" spans="1:14">
      <c r="A297" s="214"/>
      <c r="B297" s="19" t="s">
        <v>26</v>
      </c>
      <c r="C297" s="51">
        <v>17.739000000000001</v>
      </c>
      <c r="D297" s="51">
        <v>84.427000000000007</v>
      </c>
      <c r="E297" s="62">
        <v>73.37</v>
      </c>
      <c r="F297" s="21">
        <f>(D297-E297)/E297*100</f>
        <v>15.070192176638955</v>
      </c>
      <c r="G297" s="51">
        <v>428</v>
      </c>
      <c r="H297" s="51">
        <v>182744.78</v>
      </c>
      <c r="I297" s="52">
        <v>125</v>
      </c>
      <c r="J297" s="51">
        <v>19.572700000000001</v>
      </c>
      <c r="K297" s="51">
        <v>97.186800000000005</v>
      </c>
      <c r="L297" s="51">
        <v>45.869900000000001</v>
      </c>
      <c r="M297" s="21">
        <f>(K297-L297)/L297*100</f>
        <v>111.87488963350694</v>
      </c>
      <c r="N297" s="46">
        <f>D297/D388*100</f>
        <v>12.093855931270468</v>
      </c>
    </row>
    <row r="298" spans="1:14">
      <c r="A298" s="214"/>
      <c r="B298" s="19" t="s">
        <v>27</v>
      </c>
      <c r="C298" s="51">
        <v>0</v>
      </c>
      <c r="D298" s="51">
        <v>0</v>
      </c>
      <c r="E298" s="62"/>
      <c r="F298" s="21"/>
      <c r="G298" s="51">
        <v>0</v>
      </c>
      <c r="H298" s="51">
        <v>0</v>
      </c>
      <c r="I298" s="52">
        <v>0</v>
      </c>
      <c r="J298" s="51">
        <v>0</v>
      </c>
      <c r="K298" s="51">
        <v>0</v>
      </c>
      <c r="L298" s="51">
        <v>0</v>
      </c>
      <c r="M298" s="21"/>
      <c r="N298" s="46">
        <f>D298/D389*100</f>
        <v>0</v>
      </c>
    </row>
    <row r="299" spans="1:14">
      <c r="A299" s="214"/>
      <c r="B299" s="23" t="s">
        <v>28</v>
      </c>
      <c r="C299" s="53">
        <v>0</v>
      </c>
      <c r="D299" s="53">
        <v>0</v>
      </c>
      <c r="E299" s="65"/>
      <c r="F299" s="21"/>
      <c r="G299" s="53">
        <v>0</v>
      </c>
      <c r="H299" s="53">
        <v>0</v>
      </c>
      <c r="I299" s="52">
        <v>0</v>
      </c>
      <c r="J299" s="51">
        <v>0</v>
      </c>
      <c r="K299" s="51">
        <v>0</v>
      </c>
      <c r="L299" s="53">
        <v>0</v>
      </c>
      <c r="M299" s="21"/>
      <c r="N299" s="46"/>
    </row>
    <row r="300" spans="1:14">
      <c r="A300" s="214"/>
      <c r="B300" s="23" t="s">
        <v>29</v>
      </c>
      <c r="C300" s="78">
        <v>0</v>
      </c>
      <c r="D300" s="78">
        <v>0</v>
      </c>
      <c r="E300" s="78"/>
      <c r="F300" s="21"/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21"/>
      <c r="N300" s="46"/>
    </row>
    <row r="301" spans="1:14">
      <c r="A301" s="214"/>
      <c r="B301" s="23" t="s">
        <v>30</v>
      </c>
      <c r="C301" s="35">
        <v>0</v>
      </c>
      <c r="D301" s="35">
        <v>0</v>
      </c>
      <c r="E301" s="65"/>
      <c r="F301" s="21"/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21"/>
      <c r="N301" s="46"/>
    </row>
    <row r="302" spans="1:14">
      <c r="A302" s="215"/>
      <c r="B302" s="24" t="s">
        <v>31</v>
      </c>
      <c r="C302" s="25">
        <f t="shared" ref="C302:L302" si="99">C290+C292+C293+C294+C295+C296+C297+C298</f>
        <v>39.875</v>
      </c>
      <c r="D302" s="25">
        <f t="shared" si="99"/>
        <v>225.91649999999998</v>
      </c>
      <c r="E302" s="25">
        <f t="shared" si="99"/>
        <v>271.26</v>
      </c>
      <c r="F302" s="26">
        <f t="shared" ref="F302:F304" si="100">(D302-E302)/E302*100</f>
        <v>-16.715881442158818</v>
      </c>
      <c r="G302" s="25">
        <f t="shared" si="99"/>
        <v>1794</v>
      </c>
      <c r="H302" s="25">
        <f t="shared" si="99"/>
        <v>331490.80530000001</v>
      </c>
      <c r="I302" s="25">
        <f t="shared" si="99"/>
        <v>231</v>
      </c>
      <c r="J302" s="25">
        <f t="shared" si="99"/>
        <v>41.504400000000004</v>
      </c>
      <c r="K302" s="25">
        <f t="shared" si="99"/>
        <v>227.9967</v>
      </c>
      <c r="L302" s="25">
        <f t="shared" si="99"/>
        <v>187.70899999999997</v>
      </c>
      <c r="M302" s="26">
        <f t="shared" ref="M302:M304" si="101">(K302-L302)/L302*100</f>
        <v>21.462849410523756</v>
      </c>
      <c r="N302" s="47">
        <f>D302/D393*100</f>
        <v>1.6341393449436703</v>
      </c>
    </row>
    <row r="303" spans="1:14">
      <c r="A303" s="212" t="s">
        <v>95</v>
      </c>
      <c r="B303" s="19" t="s">
        <v>19</v>
      </c>
      <c r="C303" s="55">
        <v>9.2737879999999997</v>
      </c>
      <c r="D303" s="55">
        <v>48.677503999999999</v>
      </c>
      <c r="E303" s="55">
        <v>1.4063209999999999</v>
      </c>
      <c r="F303" s="21">
        <f t="shared" si="100"/>
        <v>3361.3366365147081</v>
      </c>
      <c r="G303" s="55">
        <v>348</v>
      </c>
      <c r="H303" s="55">
        <v>-37134.763447999998</v>
      </c>
      <c r="I303" s="55">
        <v>18</v>
      </c>
      <c r="J303" s="55">
        <v>1904</v>
      </c>
      <c r="K303" s="55">
        <v>14112.39</v>
      </c>
      <c r="L303" s="55">
        <v>12.248459</v>
      </c>
      <c r="M303" s="21">
        <f t="shared" si="101"/>
        <v>115117.67758703358</v>
      </c>
      <c r="N303" s="46">
        <f>D303/D381*100</f>
        <v>0.63926384144205772</v>
      </c>
    </row>
    <row r="304" spans="1:14">
      <c r="A304" s="212"/>
      <c r="B304" s="19" t="s">
        <v>20</v>
      </c>
      <c r="C304" s="55">
        <v>1.4528350000000001</v>
      </c>
      <c r="D304" s="55">
        <v>14.312291</v>
      </c>
      <c r="E304" s="55">
        <v>0.137736</v>
      </c>
      <c r="F304" s="21">
        <f t="shared" si="100"/>
        <v>10291.103996050415</v>
      </c>
      <c r="G304" s="55">
        <v>176</v>
      </c>
      <c r="H304" s="55">
        <v>2147.1999999999998</v>
      </c>
      <c r="I304" s="55">
        <v>12</v>
      </c>
      <c r="J304" s="55">
        <v>1904</v>
      </c>
      <c r="K304" s="55">
        <v>11472.39</v>
      </c>
      <c r="L304" s="55">
        <v>11.831459000000001</v>
      </c>
      <c r="M304" s="21">
        <f t="shared" si="101"/>
        <v>96865.133378732062</v>
      </c>
      <c r="N304" s="46">
        <f>D304/D382*100</f>
        <v>0.79373763147726584</v>
      </c>
    </row>
    <row r="305" spans="1:14">
      <c r="A305" s="212"/>
      <c r="B305" s="19" t="s">
        <v>21</v>
      </c>
      <c r="C305" s="55"/>
      <c r="D305" s="55"/>
      <c r="E305" s="55"/>
      <c r="F305" s="21"/>
      <c r="G305" s="55"/>
      <c r="H305" s="55"/>
      <c r="I305" s="55"/>
      <c r="J305" s="55"/>
      <c r="K305" s="55"/>
      <c r="L305" s="33"/>
      <c r="M305" s="21"/>
      <c r="N305" s="46"/>
    </row>
    <row r="306" spans="1:14">
      <c r="A306" s="212"/>
      <c r="B306" s="19" t="s">
        <v>22</v>
      </c>
      <c r="C306" s="55"/>
      <c r="D306" s="55">
        <v>0</v>
      </c>
      <c r="E306" s="55"/>
      <c r="F306" s="21"/>
      <c r="G306" s="55"/>
      <c r="H306" s="55"/>
      <c r="I306" s="55"/>
      <c r="J306" s="55"/>
      <c r="K306" s="55"/>
      <c r="L306" s="33"/>
      <c r="M306" s="21"/>
      <c r="N306" s="46"/>
    </row>
    <row r="307" spans="1:14">
      <c r="A307" s="212"/>
      <c r="B307" s="19" t="s">
        <v>23</v>
      </c>
      <c r="C307" s="55"/>
      <c r="D307" s="55"/>
      <c r="E307" s="55"/>
      <c r="F307" s="21"/>
      <c r="G307" s="55"/>
      <c r="H307" s="55"/>
      <c r="I307" s="55"/>
      <c r="J307" s="55"/>
      <c r="K307" s="55"/>
      <c r="L307" s="33"/>
      <c r="M307" s="21"/>
      <c r="N307" s="46"/>
    </row>
    <row r="308" spans="1:14">
      <c r="A308" s="212"/>
      <c r="B308" s="19" t="s">
        <v>24</v>
      </c>
      <c r="C308" s="55">
        <v>0.92122800000000005</v>
      </c>
      <c r="D308" s="55">
        <v>10.273014</v>
      </c>
      <c r="E308" s="55">
        <v>9.4339999999999993E-2</v>
      </c>
      <c r="F308" s="21"/>
      <c r="G308" s="55">
        <v>40</v>
      </c>
      <c r="H308" s="55">
        <v>4584.6522699999996</v>
      </c>
      <c r="I308" s="55"/>
      <c r="J308" s="55"/>
      <c r="K308" s="55"/>
      <c r="L308" s="33">
        <v>0</v>
      </c>
      <c r="M308" s="21"/>
      <c r="N308" s="46">
        <f>D308/D386*100</f>
        <v>2.0522509122455626</v>
      </c>
    </row>
    <row r="309" spans="1:14">
      <c r="A309" s="212"/>
      <c r="B309" s="19" t="s">
        <v>25</v>
      </c>
      <c r="C309" s="55"/>
      <c r="D309" s="55"/>
      <c r="E309" s="55"/>
      <c r="F309" s="21"/>
      <c r="G309" s="55"/>
      <c r="H309" s="55"/>
      <c r="I309" s="55"/>
      <c r="J309" s="55"/>
      <c r="K309" s="55"/>
      <c r="L309" s="55"/>
      <c r="M309" s="21"/>
      <c r="N309" s="46"/>
    </row>
    <row r="310" spans="1:14">
      <c r="A310" s="212"/>
      <c r="B310" s="19" t="s">
        <v>26</v>
      </c>
      <c r="C310" s="55">
        <v>0.216665</v>
      </c>
      <c r="D310" s="55">
        <v>0.73297699999999999</v>
      </c>
      <c r="E310" s="55">
        <v>2.9464000000000001E-2</v>
      </c>
      <c r="F310" s="21">
        <f>(D310-E310)/E310*100</f>
        <v>2387.7036383383111</v>
      </c>
      <c r="G310" s="55">
        <v>59</v>
      </c>
      <c r="H310" s="55">
        <v>3248</v>
      </c>
      <c r="I310" s="55"/>
      <c r="J310" s="55"/>
      <c r="K310" s="55"/>
      <c r="L310" s="33"/>
      <c r="M310" s="21"/>
      <c r="N310" s="46">
        <f>D310/D388*100</f>
        <v>0.10499624810706093</v>
      </c>
    </row>
    <row r="311" spans="1:14">
      <c r="A311" s="212"/>
      <c r="B311" s="19" t="s">
        <v>27</v>
      </c>
      <c r="C311" s="79"/>
      <c r="D311" s="79"/>
      <c r="E311" s="55"/>
      <c r="F311" s="21"/>
      <c r="G311" s="79"/>
      <c r="H311" s="79"/>
      <c r="I311" s="79"/>
      <c r="J311" s="79"/>
      <c r="K311" s="79"/>
      <c r="L311" s="80"/>
      <c r="M311" s="21"/>
      <c r="N311" s="46"/>
    </row>
    <row r="312" spans="1:14">
      <c r="A312" s="212"/>
      <c r="B312" s="23" t="s">
        <v>28</v>
      </c>
      <c r="C312" s="33"/>
      <c r="D312" s="33"/>
      <c r="E312" s="62"/>
      <c r="F312" s="21"/>
      <c r="G312" s="55"/>
      <c r="H312" s="55"/>
      <c r="I312" s="55"/>
      <c r="J312" s="55"/>
      <c r="K312" s="55"/>
      <c r="L312" s="35"/>
      <c r="M312" s="21"/>
      <c r="N312" s="46"/>
    </row>
    <row r="313" spans="1:14">
      <c r="A313" s="212"/>
      <c r="B313" s="23" t="s">
        <v>29</v>
      </c>
      <c r="C313" s="33"/>
      <c r="D313" s="33"/>
      <c r="E313" s="62"/>
      <c r="F313" s="21"/>
      <c r="G313" s="33"/>
      <c r="H313" s="33"/>
      <c r="I313" s="33"/>
      <c r="J313" s="33"/>
      <c r="K313" s="33"/>
      <c r="L313" s="33"/>
      <c r="M313" s="21"/>
      <c r="N313" s="46"/>
    </row>
    <row r="314" spans="1:14">
      <c r="A314" s="212"/>
      <c r="B314" s="23" t="s">
        <v>30</v>
      </c>
      <c r="C314" s="33"/>
      <c r="D314" s="33"/>
      <c r="E314" s="62"/>
      <c r="F314" s="21"/>
      <c r="G314" s="33"/>
      <c r="H314" s="33"/>
      <c r="I314" s="33"/>
      <c r="J314" s="33"/>
      <c r="K314" s="33"/>
      <c r="L314" s="33"/>
      <c r="M314" s="21"/>
      <c r="N314" s="46"/>
    </row>
    <row r="315" spans="1:14">
      <c r="A315" s="213"/>
      <c r="B315" s="24" t="s">
        <v>31</v>
      </c>
      <c r="C315" s="25">
        <f t="shared" ref="C315:L315" si="102">C303+C305+C306+C307+C308+C309+C310+C311</f>
        <v>10.411681</v>
      </c>
      <c r="D315" s="25">
        <f t="shared" si="102"/>
        <v>59.683495000000001</v>
      </c>
      <c r="E315" s="25">
        <f t="shared" si="102"/>
        <v>1.530125</v>
      </c>
      <c r="F315" s="26">
        <f t="shared" ref="F315:F319" si="103">(D315-E315)/E315*100</f>
        <v>3800.5633526672659</v>
      </c>
      <c r="G315" s="25">
        <f t="shared" si="102"/>
        <v>447</v>
      </c>
      <c r="H315" s="25">
        <f t="shared" si="102"/>
        <v>-29302.111177999999</v>
      </c>
      <c r="I315" s="25">
        <f t="shared" si="102"/>
        <v>18</v>
      </c>
      <c r="J315" s="25">
        <f t="shared" si="102"/>
        <v>1904</v>
      </c>
      <c r="K315" s="25">
        <f t="shared" si="102"/>
        <v>14112.39</v>
      </c>
      <c r="L315" s="25">
        <f t="shared" si="102"/>
        <v>12.248459</v>
      </c>
      <c r="M315" s="26">
        <f t="shared" ref="M315:M317" si="104">(K315-L315)/L315*100</f>
        <v>115117.67758703358</v>
      </c>
      <c r="N315" s="47">
        <f>D315/D393*100</f>
        <v>0.43171325433622082</v>
      </c>
    </row>
    <row r="316" spans="1:14">
      <c r="A316" s="212" t="s">
        <v>40</v>
      </c>
      <c r="B316" s="19" t="s">
        <v>19</v>
      </c>
      <c r="C316" s="56">
        <v>101.53103499999999</v>
      </c>
      <c r="D316" s="56">
        <v>675.01738499999999</v>
      </c>
      <c r="E316" s="56">
        <v>461.34727500000002</v>
      </c>
      <c r="F316" s="60">
        <f t="shared" si="103"/>
        <v>46.314375651183795</v>
      </c>
      <c r="G316" s="56">
        <v>3887</v>
      </c>
      <c r="H316" s="56">
        <v>238050.16199200001</v>
      </c>
      <c r="I316" s="58">
        <v>401</v>
      </c>
      <c r="J316" s="56">
        <v>21.64</v>
      </c>
      <c r="K316" s="56">
        <v>200.35</v>
      </c>
      <c r="L316" s="56">
        <v>168.36</v>
      </c>
      <c r="M316" s="21">
        <f t="shared" si="104"/>
        <v>19.000950344499866</v>
      </c>
      <c r="N316" s="46">
        <f t="shared" ref="N316:N319" si="105">D316/D381*100</f>
        <v>8.8647562244619706</v>
      </c>
    </row>
    <row r="317" spans="1:14">
      <c r="A317" s="212"/>
      <c r="B317" s="19" t="s">
        <v>20</v>
      </c>
      <c r="C317" s="56">
        <v>20.009823999999998</v>
      </c>
      <c r="D317" s="56">
        <v>151.67336700000001</v>
      </c>
      <c r="E317" s="56">
        <v>141.72679299999999</v>
      </c>
      <c r="F317" s="21">
        <f t="shared" si="103"/>
        <v>7.0181324148074307</v>
      </c>
      <c r="G317" s="56">
        <v>1696</v>
      </c>
      <c r="H317" s="56">
        <v>20691.2</v>
      </c>
      <c r="I317" s="58">
        <v>172</v>
      </c>
      <c r="J317" s="56">
        <v>6.67</v>
      </c>
      <c r="K317" s="56">
        <v>55.26</v>
      </c>
      <c r="L317" s="56">
        <v>50.35</v>
      </c>
      <c r="M317" s="21">
        <f t="shared" si="104"/>
        <v>9.7517378351539161</v>
      </c>
      <c r="N317" s="46">
        <f t="shared" si="105"/>
        <v>8.411571500381184</v>
      </c>
    </row>
    <row r="318" spans="1:14">
      <c r="A318" s="212"/>
      <c r="B318" s="19" t="s">
        <v>21</v>
      </c>
      <c r="C318" s="56">
        <v>9.6698090000000008</v>
      </c>
      <c r="D318" s="56">
        <v>26.681505000000001</v>
      </c>
      <c r="E318" s="56">
        <v>2.8018869999999998</v>
      </c>
      <c r="F318" s="21">
        <f t="shared" si="103"/>
        <v>852.26913148174788</v>
      </c>
      <c r="G318" s="56">
        <v>74</v>
      </c>
      <c r="H318" s="56">
        <v>104640</v>
      </c>
      <c r="I318" s="58"/>
      <c r="J318" s="56"/>
      <c r="K318" s="56"/>
      <c r="L318" s="56"/>
      <c r="M318" s="21"/>
      <c r="N318" s="46">
        <f t="shared" si="105"/>
        <v>13.37100962396798</v>
      </c>
    </row>
    <row r="319" spans="1:14">
      <c r="A319" s="212"/>
      <c r="B319" s="19" t="s">
        <v>22</v>
      </c>
      <c r="C319" s="56">
        <v>1.008777</v>
      </c>
      <c r="D319" s="56">
        <v>14.877979</v>
      </c>
      <c r="E319" s="56">
        <v>6.9779499999999999</v>
      </c>
      <c r="F319" s="21">
        <f t="shared" si="103"/>
        <v>113.21418181557621</v>
      </c>
      <c r="G319" s="56">
        <v>719</v>
      </c>
      <c r="H319" s="56">
        <v>26731.13</v>
      </c>
      <c r="I319" s="58">
        <v>24</v>
      </c>
      <c r="J319" s="56">
        <v>0.49</v>
      </c>
      <c r="K319" s="56">
        <v>1.61</v>
      </c>
      <c r="L319" s="56">
        <v>1.06</v>
      </c>
      <c r="M319" s="21">
        <f>(K319-L319)/L319*100</f>
        <v>51.886792452830186</v>
      </c>
      <c r="N319" s="46">
        <f t="shared" si="105"/>
        <v>15.834857423659951</v>
      </c>
    </row>
    <row r="320" spans="1:14">
      <c r="A320" s="212"/>
      <c r="B320" s="19" t="s">
        <v>23</v>
      </c>
      <c r="C320" s="56">
        <v>0.33962399999999998</v>
      </c>
      <c r="D320" s="56">
        <v>0.91124700000000003</v>
      </c>
      <c r="E320" s="56"/>
      <c r="F320" s="21"/>
      <c r="G320" s="56">
        <v>8</v>
      </c>
      <c r="H320" s="56">
        <v>0.96</v>
      </c>
      <c r="I320" s="58"/>
      <c r="J320" s="56"/>
      <c r="K320" s="56"/>
      <c r="L320" s="56"/>
      <c r="M320" s="21"/>
      <c r="N320" s="46"/>
    </row>
    <row r="321" spans="1:14">
      <c r="A321" s="212"/>
      <c r="B321" s="19" t="s">
        <v>24</v>
      </c>
      <c r="C321" s="56">
        <v>1.8899049999999999</v>
      </c>
      <c r="D321" s="56">
        <v>48.412075999999999</v>
      </c>
      <c r="E321" s="56">
        <v>4.6472389999999999</v>
      </c>
      <c r="F321" s="21">
        <f>(D321-E321)/E321*100</f>
        <v>941.73846019109408</v>
      </c>
      <c r="G321" s="56">
        <v>55</v>
      </c>
      <c r="H321" s="56">
        <v>26014.959999999999</v>
      </c>
      <c r="I321" s="58">
        <v>7</v>
      </c>
      <c r="J321" s="56">
        <v>0.06</v>
      </c>
      <c r="K321" s="56">
        <v>0.27</v>
      </c>
      <c r="L321" s="56">
        <v>0.03</v>
      </c>
      <c r="M321" s="21"/>
      <c r="N321" s="46">
        <f t="shared" ref="N321:N324" si="106">D321/D386*100</f>
        <v>9.6713318150546197</v>
      </c>
    </row>
    <row r="322" spans="1:14">
      <c r="A322" s="212"/>
      <c r="B322" s="19" t="s">
        <v>25</v>
      </c>
      <c r="C322" s="56"/>
      <c r="D322" s="56">
        <v>51.414999999999999</v>
      </c>
      <c r="E322" s="56">
        <v>58</v>
      </c>
      <c r="F322" s="21"/>
      <c r="G322" s="56">
        <v>4</v>
      </c>
      <c r="H322" s="56">
        <v>925.47</v>
      </c>
      <c r="I322" s="58"/>
      <c r="J322" s="56"/>
      <c r="K322" s="56"/>
      <c r="L322" s="56"/>
      <c r="M322" s="21"/>
      <c r="N322" s="46">
        <f t="shared" si="106"/>
        <v>1.0959219808420519</v>
      </c>
    </row>
    <row r="323" spans="1:14">
      <c r="A323" s="212"/>
      <c r="B323" s="19" t="s">
        <v>26</v>
      </c>
      <c r="C323" s="56">
        <v>7.4511190000000003</v>
      </c>
      <c r="D323" s="56">
        <v>39.716686000000003</v>
      </c>
      <c r="E323" s="56">
        <v>27.980083</v>
      </c>
      <c r="F323" s="21">
        <f>(D323-E323)/E323*100</f>
        <v>41.946276571088092</v>
      </c>
      <c r="G323" s="56">
        <v>1126</v>
      </c>
      <c r="H323" s="56">
        <v>76443.88</v>
      </c>
      <c r="I323" s="58">
        <v>18</v>
      </c>
      <c r="J323" s="56">
        <v>1.53</v>
      </c>
      <c r="K323" s="56">
        <v>54.54</v>
      </c>
      <c r="L323" s="56">
        <v>3.3</v>
      </c>
      <c r="M323" s="21">
        <f>(K323-L323)/L323*100</f>
        <v>1552.727272727273</v>
      </c>
      <c r="N323" s="46">
        <f t="shared" si="106"/>
        <v>5.689268581751179</v>
      </c>
    </row>
    <row r="324" spans="1:14">
      <c r="A324" s="212"/>
      <c r="B324" s="19" t="s">
        <v>27</v>
      </c>
      <c r="C324" s="56">
        <v>9.4150999999999999E-2</v>
      </c>
      <c r="D324" s="56">
        <v>0.287024</v>
      </c>
      <c r="E324" s="58">
        <v>1.6749339999999999</v>
      </c>
      <c r="F324" s="21">
        <f>(D324-E324)/E324*100</f>
        <v>-82.863563579221633</v>
      </c>
      <c r="G324" s="56">
        <v>37</v>
      </c>
      <c r="H324" s="56">
        <v>570.79999999999995</v>
      </c>
      <c r="I324" s="58">
        <v>4</v>
      </c>
      <c r="J324" s="58"/>
      <c r="K324" s="58">
        <v>0.94</v>
      </c>
      <c r="L324" s="58"/>
      <c r="M324" s="21"/>
      <c r="N324" s="46">
        <f t="shared" si="106"/>
        <v>5.8779511708022554</v>
      </c>
    </row>
    <row r="325" spans="1:14">
      <c r="A325" s="212"/>
      <c r="B325" s="23" t="s">
        <v>28</v>
      </c>
      <c r="C325" s="56"/>
      <c r="D325" s="56"/>
      <c r="E325" s="56"/>
      <c r="F325" s="21"/>
      <c r="G325" s="56"/>
      <c r="H325" s="56"/>
      <c r="I325" s="56"/>
      <c r="J325" s="56"/>
      <c r="K325" s="56"/>
      <c r="L325" s="56"/>
      <c r="M325" s="21"/>
      <c r="N325" s="46"/>
    </row>
    <row r="326" spans="1:14">
      <c r="A326" s="212"/>
      <c r="B326" s="23" t="s">
        <v>29</v>
      </c>
      <c r="C326" s="33"/>
      <c r="D326" s="33"/>
      <c r="E326" s="62"/>
      <c r="F326" s="21"/>
      <c r="G326" s="56"/>
      <c r="H326" s="56"/>
      <c r="I326" s="56"/>
      <c r="J326" s="56"/>
      <c r="K326" s="56"/>
      <c r="L326" s="56"/>
      <c r="M326" s="21"/>
      <c r="N326" s="46"/>
    </row>
    <row r="327" spans="1:14">
      <c r="A327" s="212"/>
      <c r="B327" s="23" t="s">
        <v>30</v>
      </c>
      <c r="C327" s="33"/>
      <c r="D327" s="33"/>
      <c r="E327" s="62"/>
      <c r="F327" s="21"/>
      <c r="G327" s="33"/>
      <c r="H327" s="33"/>
      <c r="I327" s="33"/>
      <c r="J327" s="33"/>
      <c r="K327" s="33"/>
      <c r="L327" s="33"/>
      <c r="M327" s="21"/>
      <c r="N327" s="46"/>
    </row>
    <row r="328" spans="1:14">
      <c r="A328" s="213"/>
      <c r="B328" s="24" t="s">
        <v>31</v>
      </c>
      <c r="C328" s="25">
        <f t="shared" ref="C328:L328" si="107">C316+C318+C319+C320+C321+C322+C323+C324</f>
        <v>121.98441999999999</v>
      </c>
      <c r="D328" s="25">
        <f t="shared" si="107"/>
        <v>857.31890199999987</v>
      </c>
      <c r="E328" s="25">
        <f t="shared" si="107"/>
        <v>563.42936800000007</v>
      </c>
      <c r="F328" s="26">
        <f t="shared" ref="F328:F330" si="108">(D328-E328)/E328*100</f>
        <v>52.160847604237723</v>
      </c>
      <c r="G328" s="25">
        <f t="shared" si="107"/>
        <v>5910</v>
      </c>
      <c r="H328" s="25">
        <f t="shared" si="107"/>
        <v>473377.36199200002</v>
      </c>
      <c r="I328" s="25">
        <f t="shared" si="107"/>
        <v>454</v>
      </c>
      <c r="J328" s="25">
        <f t="shared" si="107"/>
        <v>23.72</v>
      </c>
      <c r="K328" s="25">
        <f t="shared" si="107"/>
        <v>257.71000000000004</v>
      </c>
      <c r="L328" s="25">
        <f t="shared" si="107"/>
        <v>172.75000000000003</v>
      </c>
      <c r="M328" s="26">
        <f t="shared" ref="M328:M330" si="109">(K328-L328)/L328*100</f>
        <v>49.180897250361795</v>
      </c>
      <c r="N328" s="47">
        <f>D328/D393*100</f>
        <v>6.2013113204308077</v>
      </c>
    </row>
    <row r="329" spans="1:14">
      <c r="A329" s="212" t="s">
        <v>41</v>
      </c>
      <c r="B329" s="19" t="s">
        <v>19</v>
      </c>
      <c r="C329" s="59">
        <v>46.31</v>
      </c>
      <c r="D329" s="59">
        <v>233.21</v>
      </c>
      <c r="E329" s="63">
        <v>195.01</v>
      </c>
      <c r="F329" s="29">
        <f t="shared" si="108"/>
        <v>19.58873903902365</v>
      </c>
      <c r="G329" s="58">
        <v>1862</v>
      </c>
      <c r="H329" s="58">
        <v>78317.070000000007</v>
      </c>
      <c r="I329" s="58">
        <v>221</v>
      </c>
      <c r="J329" s="58">
        <v>27.03</v>
      </c>
      <c r="K329" s="58">
        <v>70.3</v>
      </c>
      <c r="L329" s="58">
        <v>24.14</v>
      </c>
      <c r="M329" s="60">
        <f t="shared" si="109"/>
        <v>191.2178956089478</v>
      </c>
      <c r="N329" s="46">
        <f t="shared" ref="N329:N330" si="110">D329/D381*100</f>
        <v>3.0626615625711273</v>
      </c>
    </row>
    <row r="330" spans="1:14">
      <c r="A330" s="212"/>
      <c r="B330" s="19" t="s">
        <v>20</v>
      </c>
      <c r="C330" s="58">
        <v>16.14</v>
      </c>
      <c r="D330" s="58">
        <v>94.1</v>
      </c>
      <c r="E330" s="62">
        <v>81.760000000000005</v>
      </c>
      <c r="F330" s="81">
        <f t="shared" si="108"/>
        <v>15.092954990215249</v>
      </c>
      <c r="G330" s="58">
        <v>1134</v>
      </c>
      <c r="H330" s="58">
        <v>13834.8</v>
      </c>
      <c r="I330" s="58">
        <v>110</v>
      </c>
      <c r="J330" s="58">
        <v>23.38</v>
      </c>
      <c r="K330" s="58">
        <v>36.75</v>
      </c>
      <c r="L330" s="58">
        <v>12.47</v>
      </c>
      <c r="M330" s="21">
        <f t="shared" si="109"/>
        <v>194.70729751403368</v>
      </c>
      <c r="N330" s="46">
        <f t="shared" si="110"/>
        <v>5.2186411750579076</v>
      </c>
    </row>
    <row r="331" spans="1:14">
      <c r="A331" s="212"/>
      <c r="B331" s="19" t="s">
        <v>21</v>
      </c>
      <c r="C331" s="58"/>
      <c r="D331" s="58">
        <v>0</v>
      </c>
      <c r="E331" s="62"/>
      <c r="F331" s="21"/>
      <c r="G331" s="58"/>
      <c r="H331" s="58"/>
      <c r="I331" s="58"/>
      <c r="J331" s="58"/>
      <c r="K331" s="58"/>
      <c r="L331" s="58">
        <v>0</v>
      </c>
      <c r="M331" s="21"/>
      <c r="N331" s="46"/>
    </row>
    <row r="332" spans="1:14">
      <c r="A332" s="212"/>
      <c r="B332" s="19" t="s">
        <v>22</v>
      </c>
      <c r="C332" s="58"/>
      <c r="D332" s="58">
        <v>0</v>
      </c>
      <c r="E332" s="62"/>
      <c r="F332" s="21"/>
      <c r="G332" s="58"/>
      <c r="H332" s="58"/>
      <c r="I332" s="58"/>
      <c r="J332" s="58"/>
      <c r="K332" s="58"/>
      <c r="L332" s="58">
        <v>0</v>
      </c>
      <c r="M332" s="21"/>
      <c r="N332" s="46"/>
    </row>
    <row r="333" spans="1:14">
      <c r="A333" s="212"/>
      <c r="B333" s="19" t="s">
        <v>23</v>
      </c>
      <c r="C333" s="58"/>
      <c r="D333" s="58">
        <v>0</v>
      </c>
      <c r="E333" s="62"/>
      <c r="F333" s="21"/>
      <c r="G333" s="58"/>
      <c r="H333" s="58"/>
      <c r="I333" s="58"/>
      <c r="J333" s="58"/>
      <c r="K333" s="58"/>
      <c r="L333" s="58">
        <v>0</v>
      </c>
      <c r="M333" s="21"/>
      <c r="N333" s="46"/>
    </row>
    <row r="334" spans="1:14">
      <c r="A334" s="212"/>
      <c r="B334" s="19" t="s">
        <v>24</v>
      </c>
      <c r="C334" s="58">
        <v>0.5</v>
      </c>
      <c r="D334" s="58">
        <v>38.19</v>
      </c>
      <c r="E334" s="62">
        <v>28.73</v>
      </c>
      <c r="F334" s="81">
        <f>(D334-E334)/E334*100</f>
        <v>32.927253741733367</v>
      </c>
      <c r="G334" s="58">
        <v>44</v>
      </c>
      <c r="H334" s="58">
        <v>7850</v>
      </c>
      <c r="I334" s="58">
        <v>2</v>
      </c>
      <c r="J334" s="58">
        <v>3</v>
      </c>
      <c r="K334" s="58">
        <v>6</v>
      </c>
      <c r="L334" s="58">
        <v>2.92</v>
      </c>
      <c r="M334" s="21">
        <f>(K334-L334)/L334*100</f>
        <v>105.47945205479452</v>
      </c>
      <c r="N334" s="46">
        <f>D334/D386*100</f>
        <v>7.6292568411430217</v>
      </c>
    </row>
    <row r="335" spans="1:14">
      <c r="A335" s="212"/>
      <c r="B335" s="19" t="s">
        <v>25</v>
      </c>
      <c r="C335" s="58"/>
      <c r="D335" s="58">
        <v>0</v>
      </c>
      <c r="E335" s="62"/>
      <c r="F335" s="21"/>
      <c r="G335" s="58"/>
      <c r="H335" s="58"/>
      <c r="I335" s="61"/>
      <c r="J335" s="61"/>
      <c r="K335" s="61"/>
      <c r="L335" s="61">
        <v>0</v>
      </c>
      <c r="M335" s="21"/>
      <c r="N335" s="46"/>
    </row>
    <row r="336" spans="1:14">
      <c r="A336" s="212"/>
      <c r="B336" s="19" t="s">
        <v>26</v>
      </c>
      <c r="C336" s="58">
        <v>0.18</v>
      </c>
      <c r="D336" s="58">
        <v>6.41</v>
      </c>
      <c r="E336" s="62">
        <v>6.22</v>
      </c>
      <c r="F336" s="81">
        <f>(D336-E336)/E336*100</f>
        <v>3.0546623794212282</v>
      </c>
      <c r="G336" s="58">
        <v>79</v>
      </c>
      <c r="H336" s="58">
        <v>11983.26</v>
      </c>
      <c r="I336" s="58">
        <v>19</v>
      </c>
      <c r="J336" s="58">
        <v>0.38</v>
      </c>
      <c r="K336" s="58">
        <v>4.59</v>
      </c>
      <c r="L336" s="58">
        <v>3.75</v>
      </c>
      <c r="M336" s="21">
        <f>(K336-L336)/L336*100</f>
        <v>22.399999999999995</v>
      </c>
      <c r="N336" s="46">
        <f>D336/D388*100</f>
        <v>0.91820882560607031</v>
      </c>
    </row>
    <row r="337" spans="1:14">
      <c r="A337" s="212"/>
      <c r="B337" s="19" t="s">
        <v>27</v>
      </c>
      <c r="C337" s="33"/>
      <c r="D337" s="33">
        <v>0</v>
      </c>
      <c r="E337" s="62"/>
      <c r="F337" s="21"/>
      <c r="G337" s="33"/>
      <c r="H337" s="33"/>
      <c r="I337" s="33"/>
      <c r="J337" s="33"/>
      <c r="K337" s="33"/>
      <c r="L337" s="33">
        <v>0</v>
      </c>
      <c r="M337" s="21"/>
      <c r="N337" s="46"/>
    </row>
    <row r="338" spans="1:14">
      <c r="A338" s="212"/>
      <c r="B338" s="23" t="s">
        <v>28</v>
      </c>
      <c r="C338" s="35"/>
      <c r="D338" s="35">
        <v>0</v>
      </c>
      <c r="E338" s="62"/>
      <c r="F338" s="21"/>
      <c r="G338" s="33"/>
      <c r="H338" s="33"/>
      <c r="I338" s="33"/>
      <c r="J338" s="33"/>
      <c r="K338" s="33"/>
      <c r="L338" s="33">
        <v>0</v>
      </c>
      <c r="M338" s="21"/>
      <c r="N338" s="46"/>
    </row>
    <row r="339" spans="1:14">
      <c r="A339" s="212"/>
      <c r="B339" s="23" t="s">
        <v>29</v>
      </c>
      <c r="C339" s="33"/>
      <c r="D339" s="33">
        <v>0</v>
      </c>
      <c r="E339" s="62"/>
      <c r="F339" s="21"/>
      <c r="G339" s="33"/>
      <c r="H339" s="33"/>
      <c r="I339" s="33"/>
      <c r="J339" s="33"/>
      <c r="K339" s="33"/>
      <c r="L339" s="33">
        <v>0</v>
      </c>
      <c r="M339" s="21"/>
      <c r="N339" s="46"/>
    </row>
    <row r="340" spans="1:14">
      <c r="A340" s="212"/>
      <c r="B340" s="23" t="s">
        <v>30</v>
      </c>
      <c r="C340" s="33"/>
      <c r="D340" s="33">
        <v>0</v>
      </c>
      <c r="E340" s="62"/>
      <c r="F340" s="21"/>
      <c r="G340" s="33"/>
      <c r="H340" s="33"/>
      <c r="I340" s="33"/>
      <c r="J340" s="33"/>
      <c r="K340" s="33"/>
      <c r="L340" s="33">
        <v>0</v>
      </c>
      <c r="M340" s="21"/>
      <c r="N340" s="46"/>
    </row>
    <row r="341" spans="1:14">
      <c r="A341" s="213"/>
      <c r="B341" s="24" t="s">
        <v>31</v>
      </c>
      <c r="C341" s="25">
        <f t="shared" ref="C341:L341" si="111">C329+C331+C332+C333+C334+C335+C336+C337</f>
        <v>46.99</v>
      </c>
      <c r="D341" s="25">
        <f t="shared" si="111"/>
        <v>277.81</v>
      </c>
      <c r="E341" s="25">
        <f t="shared" si="111"/>
        <v>229.95999999999998</v>
      </c>
      <c r="F341" s="26">
        <f t="shared" ref="F341:F345" si="112">(D341-E341)/E341*100</f>
        <v>20.807966602887472</v>
      </c>
      <c r="G341" s="25">
        <f t="shared" si="111"/>
        <v>1985</v>
      </c>
      <c r="H341" s="25">
        <f t="shared" si="111"/>
        <v>98150.33</v>
      </c>
      <c r="I341" s="25">
        <f t="shared" si="111"/>
        <v>242</v>
      </c>
      <c r="J341" s="25">
        <f t="shared" si="111"/>
        <v>30.41</v>
      </c>
      <c r="K341" s="25">
        <f t="shared" si="111"/>
        <v>80.89</v>
      </c>
      <c r="L341" s="25">
        <f t="shared" si="111"/>
        <v>30.810000000000002</v>
      </c>
      <c r="M341" s="26">
        <f t="shared" ref="M341:M343" si="113">(K341-L341)/L341*100</f>
        <v>162.54462836741317</v>
      </c>
      <c r="N341" s="47">
        <f>D341/D393*100</f>
        <v>2.0095046241367989</v>
      </c>
    </row>
    <row r="342" spans="1:14">
      <c r="A342" s="211" t="s">
        <v>68</v>
      </c>
      <c r="B342" s="27" t="s">
        <v>19</v>
      </c>
      <c r="C342" s="63">
        <v>51.251604999999998</v>
      </c>
      <c r="D342" s="63">
        <v>321.790367</v>
      </c>
      <c r="E342" s="63">
        <v>368.03548999999998</v>
      </c>
      <c r="F342" s="29">
        <f t="shared" si="112"/>
        <v>-12.565397701183651</v>
      </c>
      <c r="G342" s="62">
        <v>2220</v>
      </c>
      <c r="H342" s="62">
        <v>7955.5120239999997</v>
      </c>
      <c r="I342" s="62">
        <v>227</v>
      </c>
      <c r="J342" s="65">
        <v>27.971305999999998</v>
      </c>
      <c r="K342" s="62">
        <v>232.06922900000001</v>
      </c>
      <c r="L342" s="62">
        <v>127.68461000000001</v>
      </c>
      <c r="M342" s="29">
        <f t="shared" si="113"/>
        <v>81.751919044902905</v>
      </c>
      <c r="N342" s="48">
        <f t="shared" ref="N342:N345" si="114">D342/D381*100</f>
        <v>4.2259550971937587</v>
      </c>
    </row>
    <row r="343" spans="1:14">
      <c r="A343" s="212"/>
      <c r="B343" s="19" t="s">
        <v>20</v>
      </c>
      <c r="C343" s="63">
        <v>13.676335999999999</v>
      </c>
      <c r="D343" s="63">
        <v>92.478787999999994</v>
      </c>
      <c r="E343" s="62">
        <v>110.30798799999999</v>
      </c>
      <c r="F343" s="21">
        <f t="shared" si="112"/>
        <v>-16.163108695265116</v>
      </c>
      <c r="G343" s="62">
        <v>1167</v>
      </c>
      <c r="H343" s="62">
        <v>0</v>
      </c>
      <c r="I343" s="62">
        <v>112</v>
      </c>
      <c r="J343" s="65">
        <v>13.858510000000001</v>
      </c>
      <c r="K343" s="62">
        <v>81.539058999999995</v>
      </c>
      <c r="L343" s="62">
        <v>31.065542000000001</v>
      </c>
      <c r="M343" s="21">
        <f t="shared" si="113"/>
        <v>162.47428420852916</v>
      </c>
      <c r="N343" s="46">
        <f t="shared" si="114"/>
        <v>5.1287312526700433</v>
      </c>
    </row>
    <row r="344" spans="1:14">
      <c r="A344" s="212"/>
      <c r="B344" s="19" t="s">
        <v>21</v>
      </c>
      <c r="C344" s="63">
        <v>0</v>
      </c>
      <c r="D344" s="63">
        <v>4.909408</v>
      </c>
      <c r="E344" s="62">
        <v>9.6226000000000006E-2</v>
      </c>
      <c r="F344" s="21">
        <f t="shared" si="112"/>
        <v>5001.9558123584065</v>
      </c>
      <c r="G344" s="62">
        <v>4</v>
      </c>
      <c r="H344" s="62">
        <v>5173.6899999999996</v>
      </c>
      <c r="I344" s="62">
        <v>0</v>
      </c>
      <c r="J344" s="65">
        <v>0</v>
      </c>
      <c r="K344" s="62">
        <v>0</v>
      </c>
      <c r="L344" s="62">
        <v>0</v>
      </c>
      <c r="M344" s="21"/>
      <c r="N344" s="46">
        <f t="shared" si="114"/>
        <v>2.4602713233749518</v>
      </c>
    </row>
    <row r="345" spans="1:14">
      <c r="A345" s="212"/>
      <c r="B345" s="19" t="s">
        <v>22</v>
      </c>
      <c r="C345" s="63">
        <v>9.4339999999999993E-2</v>
      </c>
      <c r="D345" s="63">
        <v>0.20330400000000001</v>
      </c>
      <c r="E345" s="62">
        <v>7.5471999999999997E-2</v>
      </c>
      <c r="F345" s="21">
        <f t="shared" si="112"/>
        <v>169.37672249311004</v>
      </c>
      <c r="G345" s="62">
        <v>16</v>
      </c>
      <c r="H345" s="62">
        <v>2451.6999999999998</v>
      </c>
      <c r="I345" s="62">
        <v>0</v>
      </c>
      <c r="J345" s="65">
        <v>0</v>
      </c>
      <c r="K345" s="62">
        <v>0</v>
      </c>
      <c r="L345" s="62">
        <v>0</v>
      </c>
      <c r="M345" s="21"/>
      <c r="N345" s="46">
        <f t="shared" si="114"/>
        <v>0.2163795132161272</v>
      </c>
    </row>
    <row r="346" spans="1:14">
      <c r="A346" s="212"/>
      <c r="B346" s="19" t="s">
        <v>23</v>
      </c>
      <c r="C346" s="63">
        <v>0</v>
      </c>
      <c r="D346" s="63">
        <v>0</v>
      </c>
      <c r="E346" s="62"/>
      <c r="F346" s="21"/>
      <c r="G346" s="62">
        <v>0</v>
      </c>
      <c r="H346" s="62">
        <v>0</v>
      </c>
      <c r="I346" s="62">
        <v>0</v>
      </c>
      <c r="J346" s="65">
        <v>0</v>
      </c>
      <c r="K346" s="62">
        <v>0</v>
      </c>
      <c r="L346" s="62">
        <v>0</v>
      </c>
      <c r="M346" s="21"/>
      <c r="N346" s="46"/>
    </row>
    <row r="347" spans="1:14">
      <c r="A347" s="212"/>
      <c r="B347" s="19" t="s">
        <v>24</v>
      </c>
      <c r="C347" s="63">
        <v>1.5245300000000099</v>
      </c>
      <c r="D347" s="63">
        <v>106.20617300000001</v>
      </c>
      <c r="E347" s="62">
        <v>78.566981999999996</v>
      </c>
      <c r="F347" s="21">
        <f>(D347-E347)/E347*100</f>
        <v>35.179143065467386</v>
      </c>
      <c r="G347" s="62">
        <v>53</v>
      </c>
      <c r="H347" s="62">
        <v>1780.5</v>
      </c>
      <c r="I347" s="62">
        <v>3</v>
      </c>
      <c r="J347" s="65">
        <v>0</v>
      </c>
      <c r="K347" s="62">
        <v>15.58</v>
      </c>
      <c r="L347" s="62">
        <v>16.850000000000001</v>
      </c>
      <c r="M347" s="21"/>
      <c r="N347" s="46">
        <f>D347/D386*100</f>
        <v>21.216919924898388</v>
      </c>
    </row>
    <row r="348" spans="1:14">
      <c r="A348" s="212"/>
      <c r="B348" s="19" t="s">
        <v>25</v>
      </c>
      <c r="C348" s="63">
        <v>0</v>
      </c>
      <c r="D348" s="63">
        <v>0</v>
      </c>
      <c r="E348" s="64"/>
      <c r="F348" s="21"/>
      <c r="G348" s="62">
        <v>0</v>
      </c>
      <c r="H348" s="62">
        <v>0</v>
      </c>
      <c r="I348" s="62">
        <v>0</v>
      </c>
      <c r="J348" s="65">
        <v>0</v>
      </c>
      <c r="K348" s="62">
        <v>0</v>
      </c>
      <c r="L348" s="64">
        <v>0</v>
      </c>
      <c r="M348" s="21"/>
      <c r="N348" s="46"/>
    </row>
    <row r="349" spans="1:14">
      <c r="A349" s="212"/>
      <c r="B349" s="19" t="s">
        <v>26</v>
      </c>
      <c r="C349" s="63">
        <v>2.0275280000000002</v>
      </c>
      <c r="D349" s="63">
        <v>51.496409</v>
      </c>
      <c r="E349" s="62">
        <v>11.403616</v>
      </c>
      <c r="F349" s="21">
        <f>(D349-E349)/E349*100</f>
        <v>351.57964806952464</v>
      </c>
      <c r="G349" s="62">
        <v>554</v>
      </c>
      <c r="H349" s="62">
        <v>849463.64000100002</v>
      </c>
      <c r="I349" s="62">
        <v>32</v>
      </c>
      <c r="J349" s="65">
        <v>0.75079200000000001</v>
      </c>
      <c r="K349" s="62">
        <v>5.3002599999999997</v>
      </c>
      <c r="L349" s="62">
        <v>6.3707779999999996</v>
      </c>
      <c r="M349" s="21">
        <f>(K349-L349)/L349*100</f>
        <v>-16.803567790307554</v>
      </c>
      <c r="N349" s="46">
        <f>D349/D388*100</f>
        <v>7.3766703948236927</v>
      </c>
    </row>
    <row r="350" spans="1:14">
      <c r="A350" s="212"/>
      <c r="B350" s="19" t="s">
        <v>27</v>
      </c>
      <c r="C350" s="63">
        <v>0</v>
      </c>
      <c r="D350" s="63">
        <v>0.56603800000000004</v>
      </c>
      <c r="E350" s="62">
        <v>0.56603800000000004</v>
      </c>
      <c r="F350" s="21">
        <f>(D350-E350)/E350*100</f>
        <v>0</v>
      </c>
      <c r="G350" s="62">
        <v>1</v>
      </c>
      <c r="H350" s="62">
        <v>0</v>
      </c>
      <c r="I350" s="62">
        <v>0</v>
      </c>
      <c r="J350" s="65">
        <v>0</v>
      </c>
      <c r="K350" s="62">
        <v>0</v>
      </c>
      <c r="L350" s="62">
        <v>0</v>
      </c>
      <c r="M350" s="21"/>
      <c r="N350" s="46">
        <f>D350/D389*100</f>
        <v>11.59186592347179</v>
      </c>
    </row>
    <row r="351" spans="1:14">
      <c r="A351" s="212"/>
      <c r="B351" s="23" t="s">
        <v>28</v>
      </c>
      <c r="C351" s="36">
        <v>0</v>
      </c>
      <c r="D351" s="36">
        <v>0</v>
      </c>
      <c r="E351" s="65"/>
      <c r="F351" s="21"/>
      <c r="G351" s="62">
        <v>0</v>
      </c>
      <c r="H351" s="62">
        <v>0</v>
      </c>
      <c r="I351" s="62">
        <v>0</v>
      </c>
      <c r="J351" s="65">
        <v>0</v>
      </c>
      <c r="K351" s="62">
        <v>0</v>
      </c>
      <c r="L351" s="65">
        <v>0</v>
      </c>
      <c r="M351" s="21"/>
      <c r="N351" s="46"/>
    </row>
    <row r="352" spans="1:14">
      <c r="A352" s="212"/>
      <c r="B352" s="23" t="s">
        <v>29</v>
      </c>
      <c r="C352" s="33">
        <v>0</v>
      </c>
      <c r="D352" s="33">
        <v>0</v>
      </c>
      <c r="E352" s="62"/>
      <c r="F352" s="21"/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21"/>
      <c r="N352" s="46"/>
    </row>
    <row r="353" spans="1:14">
      <c r="A353" s="212"/>
      <c r="B353" s="23" t="s">
        <v>30</v>
      </c>
      <c r="C353" s="33">
        <v>0</v>
      </c>
      <c r="D353" s="33">
        <v>0</v>
      </c>
      <c r="E353" s="62"/>
      <c r="F353" s="21"/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21"/>
      <c r="N353" s="46"/>
    </row>
    <row r="354" spans="1:14">
      <c r="A354" s="213"/>
      <c r="B354" s="24" t="s">
        <v>31</v>
      </c>
      <c r="C354" s="25">
        <f t="shared" ref="C354:L354" si="115">C342+C344+C345+C346+C347+C348+C349+C350</f>
        <v>54.898003000000017</v>
      </c>
      <c r="D354" s="25">
        <f t="shared" si="115"/>
        <v>485.17169899999993</v>
      </c>
      <c r="E354" s="25">
        <f t="shared" si="115"/>
        <v>458.74382399999996</v>
      </c>
      <c r="F354" s="26">
        <f t="shared" ref="F354:F358" si="116">(D354-E354)/E354*100</f>
        <v>5.7609222440452896</v>
      </c>
      <c r="G354" s="25">
        <f t="shared" si="115"/>
        <v>2848</v>
      </c>
      <c r="H354" s="25">
        <f t="shared" si="115"/>
        <v>866825.04202499997</v>
      </c>
      <c r="I354" s="25">
        <f t="shared" si="115"/>
        <v>262</v>
      </c>
      <c r="J354" s="25">
        <f t="shared" si="115"/>
        <v>28.722097999999999</v>
      </c>
      <c r="K354" s="25">
        <f t="shared" si="115"/>
        <v>252.94948900000003</v>
      </c>
      <c r="L354" s="25">
        <f t="shared" si="115"/>
        <v>150.90538800000002</v>
      </c>
      <c r="M354" s="26">
        <f t="shared" ref="M354:M356" si="117">(K354-L354)/L354*100</f>
        <v>67.621244246096765</v>
      </c>
      <c r="N354" s="47">
        <f>D354/D393*100</f>
        <v>3.509430087616741</v>
      </c>
    </row>
    <row r="355" spans="1:14">
      <c r="A355" s="211" t="s">
        <v>43</v>
      </c>
      <c r="B355" s="27" t="s">
        <v>19</v>
      </c>
      <c r="C355" s="20">
        <v>7.65</v>
      </c>
      <c r="D355" s="20">
        <v>52</v>
      </c>
      <c r="E355" s="20">
        <v>92.28</v>
      </c>
      <c r="F355" s="29">
        <f t="shared" si="116"/>
        <v>-43.649761595145208</v>
      </c>
      <c r="G355" s="34">
        <v>345</v>
      </c>
      <c r="H355" s="34">
        <v>26862.7</v>
      </c>
      <c r="I355" s="34">
        <v>45</v>
      </c>
      <c r="J355" s="34">
        <v>6.34</v>
      </c>
      <c r="K355" s="34">
        <v>55.43</v>
      </c>
      <c r="L355" s="34">
        <v>84.94</v>
      </c>
      <c r="M355" s="29">
        <f t="shared" si="117"/>
        <v>-34.742170944195898</v>
      </c>
      <c r="N355" s="48">
        <f t="shared" ref="N355:N358" si="118">D355/D381*100</f>
        <v>0.68289696519745557</v>
      </c>
    </row>
    <row r="356" spans="1:14">
      <c r="A356" s="214"/>
      <c r="B356" s="19" t="s">
        <v>20</v>
      </c>
      <c r="C356" s="34">
        <v>2.0299999999999998</v>
      </c>
      <c r="D356" s="34">
        <v>6.9</v>
      </c>
      <c r="E356" s="34">
        <v>30.72</v>
      </c>
      <c r="F356" s="21">
        <f t="shared" si="116"/>
        <v>-77.5390625</v>
      </c>
      <c r="G356" s="34">
        <v>78</v>
      </c>
      <c r="H356" s="34">
        <v>951.6</v>
      </c>
      <c r="I356" s="34">
        <v>17</v>
      </c>
      <c r="J356" s="34">
        <v>0.25</v>
      </c>
      <c r="K356" s="34">
        <v>31.16</v>
      </c>
      <c r="L356" s="34">
        <v>26.13</v>
      </c>
      <c r="M356" s="21">
        <f t="shared" si="117"/>
        <v>19.249904324531194</v>
      </c>
      <c r="N356" s="46">
        <f t="shared" si="118"/>
        <v>0.38266338053028232</v>
      </c>
    </row>
    <row r="357" spans="1:14">
      <c r="A357" s="214"/>
      <c r="B357" s="19" t="s">
        <v>21</v>
      </c>
      <c r="C357" s="34"/>
      <c r="D357" s="34">
        <v>2.2000000000000002</v>
      </c>
      <c r="E357" s="34">
        <v>2.2000000000000002</v>
      </c>
      <c r="F357" s="21">
        <f t="shared" si="116"/>
        <v>0</v>
      </c>
      <c r="G357" s="34">
        <v>1</v>
      </c>
      <c r="H357" s="34">
        <v>3326</v>
      </c>
      <c r="I357" s="34">
        <v>1</v>
      </c>
      <c r="J357" s="34"/>
      <c r="K357" s="34">
        <v>0.35</v>
      </c>
      <c r="L357" s="34">
        <v>3.16</v>
      </c>
      <c r="M357" s="21"/>
      <c r="N357" s="46">
        <f t="shared" si="118"/>
        <v>1.1024948245134434</v>
      </c>
    </row>
    <row r="358" spans="1:14">
      <c r="A358" s="214"/>
      <c r="B358" s="19" t="s">
        <v>22</v>
      </c>
      <c r="C358" s="34"/>
      <c r="D358" s="34">
        <v>4.7E-2</v>
      </c>
      <c r="E358" s="34">
        <v>0.14000000000000001</v>
      </c>
      <c r="F358" s="21">
        <f t="shared" si="116"/>
        <v>-66.428571428571431</v>
      </c>
      <c r="G358" s="34">
        <v>5</v>
      </c>
      <c r="H358" s="34">
        <v>53.5</v>
      </c>
      <c r="I358" s="34"/>
      <c r="J358" s="34"/>
      <c r="K358" s="34"/>
      <c r="L358" s="34"/>
      <c r="M358" s="21"/>
      <c r="N358" s="46">
        <f t="shared" si="118"/>
        <v>5.0022808804342164E-2</v>
      </c>
    </row>
    <row r="359" spans="1:14">
      <c r="A359" s="214"/>
      <c r="B359" s="19" t="s">
        <v>23</v>
      </c>
      <c r="C359" s="34"/>
      <c r="D359" s="34"/>
      <c r="E359" s="34"/>
      <c r="F359" s="21"/>
      <c r="G359" s="34"/>
      <c r="H359" s="34"/>
      <c r="I359" s="34"/>
      <c r="J359" s="34"/>
      <c r="K359" s="34"/>
      <c r="L359" s="34"/>
      <c r="M359" s="21"/>
      <c r="N359" s="46"/>
    </row>
    <row r="360" spans="1:14">
      <c r="A360" s="214"/>
      <c r="B360" s="19" t="s">
        <v>24</v>
      </c>
      <c r="C360" s="34"/>
      <c r="D360" s="34">
        <v>1.69</v>
      </c>
      <c r="E360" s="34">
        <v>1.54</v>
      </c>
      <c r="F360" s="21">
        <f>(D360-E360)/E360*100</f>
        <v>9.7402597402597344</v>
      </c>
      <c r="G360" s="34">
        <v>6</v>
      </c>
      <c r="H360" s="34">
        <v>2658.29</v>
      </c>
      <c r="I360" s="34">
        <v>12</v>
      </c>
      <c r="J360" s="34">
        <v>0.12</v>
      </c>
      <c r="K360" s="34">
        <v>0.89</v>
      </c>
      <c r="L360" s="34">
        <v>0.19</v>
      </c>
      <c r="M360" s="21">
        <f>(K360-L360)/L360*100</f>
        <v>368.42105263157896</v>
      </c>
      <c r="N360" s="46">
        <f>D360/D386*100</f>
        <v>0.33761309404377343</v>
      </c>
    </row>
    <row r="361" spans="1:14">
      <c r="A361" s="214"/>
      <c r="B361" s="19" t="s">
        <v>25</v>
      </c>
      <c r="C361" s="34"/>
      <c r="D361" s="34">
        <v>1272.54</v>
      </c>
      <c r="E361" s="34">
        <v>757.08</v>
      </c>
      <c r="F361" s="21">
        <f>(D361-E361)/E361*100</f>
        <v>68.085275003962579</v>
      </c>
      <c r="G361" s="34">
        <v>125</v>
      </c>
      <c r="H361" s="34">
        <v>12743.04</v>
      </c>
      <c r="I361" s="34">
        <v>6</v>
      </c>
      <c r="J361" s="34">
        <v>4.5</v>
      </c>
      <c r="K361" s="34">
        <v>56.04</v>
      </c>
      <c r="L361" s="34">
        <v>0</v>
      </c>
      <c r="M361" s="21" t="e">
        <f>(K361-L361)/L361*100</f>
        <v>#DIV/0!</v>
      </c>
      <c r="N361" s="46">
        <f>D361/D387*100</f>
        <v>27.124468686195556</v>
      </c>
    </row>
    <row r="362" spans="1:14">
      <c r="A362" s="214"/>
      <c r="B362" s="19" t="s">
        <v>26</v>
      </c>
      <c r="C362" s="34">
        <v>7.0000000000000007E-2</v>
      </c>
      <c r="D362" s="34">
        <v>1.91</v>
      </c>
      <c r="E362" s="34">
        <v>2</v>
      </c>
      <c r="F362" s="21">
        <f>(D362-E362)/E362*100</f>
        <v>-4.5000000000000036</v>
      </c>
      <c r="G362" s="34">
        <v>49</v>
      </c>
      <c r="H362" s="34">
        <v>2746.76</v>
      </c>
      <c r="I362" s="34">
        <v>2</v>
      </c>
      <c r="J362" s="34"/>
      <c r="K362" s="34">
        <v>1.29</v>
      </c>
      <c r="L362" s="34">
        <v>14.77</v>
      </c>
      <c r="M362" s="21">
        <f>(K362-L362)/L362*100</f>
        <v>-91.266079891672319</v>
      </c>
      <c r="N362" s="46">
        <f>D362/D388*100</f>
        <v>0.27360044569541248</v>
      </c>
    </row>
    <row r="363" spans="1:14">
      <c r="A363" s="214"/>
      <c r="B363" s="19" t="s">
        <v>27</v>
      </c>
      <c r="C363" s="34"/>
      <c r="D363" s="34"/>
      <c r="E363" s="34">
        <v>0.56999999999999995</v>
      </c>
      <c r="F363" s="21">
        <f>(D363-E363)/E363*100</f>
        <v>-100</v>
      </c>
      <c r="G363" s="34"/>
      <c r="H363" s="34"/>
      <c r="I363" s="34"/>
      <c r="J363" s="34"/>
      <c r="K363" s="34"/>
      <c r="L363" s="34">
        <v>1.04</v>
      </c>
      <c r="M363" s="21">
        <f>(K363-L363)/L363*100</f>
        <v>-100</v>
      </c>
      <c r="N363" s="46">
        <f>D363/D389*100</f>
        <v>0</v>
      </c>
    </row>
    <row r="364" spans="1:14">
      <c r="A364" s="214"/>
      <c r="B364" s="23" t="s">
        <v>28</v>
      </c>
      <c r="C364" s="22"/>
      <c r="D364" s="22"/>
      <c r="E364" s="22"/>
      <c r="F364" s="21"/>
      <c r="G364" s="22"/>
      <c r="H364" s="22"/>
      <c r="I364" s="22"/>
      <c r="J364" s="22"/>
      <c r="K364" s="22"/>
      <c r="L364" s="22"/>
      <c r="M364" s="21"/>
      <c r="N364" s="46"/>
    </row>
    <row r="365" spans="1:14">
      <c r="A365" s="214"/>
      <c r="B365" s="23" t="s">
        <v>29</v>
      </c>
      <c r="C365" s="35"/>
      <c r="D365" s="35"/>
      <c r="E365" s="65"/>
      <c r="F365" s="21"/>
      <c r="G365" s="35"/>
      <c r="H365" s="35"/>
      <c r="I365" s="35"/>
      <c r="J365" s="35"/>
      <c r="K365" s="35"/>
      <c r="L365" s="35"/>
      <c r="M365" s="21"/>
      <c r="N365" s="46"/>
    </row>
    <row r="366" spans="1:14">
      <c r="A366" s="214"/>
      <c r="B366" s="23" t="s">
        <v>30</v>
      </c>
      <c r="C366" s="35"/>
      <c r="D366" s="35"/>
      <c r="E366" s="65"/>
      <c r="F366" s="21"/>
      <c r="G366" s="35"/>
      <c r="H366" s="35"/>
      <c r="I366" s="35"/>
      <c r="J366" s="35"/>
      <c r="K366" s="35"/>
      <c r="L366" s="35"/>
      <c r="M366" s="21"/>
      <c r="N366" s="46"/>
    </row>
    <row r="367" spans="1:14">
      <c r="A367" s="215"/>
      <c r="B367" s="24" t="s">
        <v>31</v>
      </c>
      <c r="C367" s="25">
        <f t="shared" ref="C367:L367" si="119">C355+C357+C358+C359+C360+C361+C362+C363</f>
        <v>7.7200000000000006</v>
      </c>
      <c r="D367" s="25">
        <f t="shared" si="119"/>
        <v>1330.3869999999999</v>
      </c>
      <c r="E367" s="25">
        <f t="shared" si="119"/>
        <v>855.81000000000006</v>
      </c>
      <c r="F367" s="26">
        <f>(D367-E367)/E367*100</f>
        <v>55.453546932146139</v>
      </c>
      <c r="G367" s="25">
        <f t="shared" si="119"/>
        <v>531</v>
      </c>
      <c r="H367" s="25">
        <f t="shared" si="119"/>
        <v>48390.29</v>
      </c>
      <c r="I367" s="25">
        <f t="shared" si="119"/>
        <v>66</v>
      </c>
      <c r="J367" s="25">
        <f t="shared" si="119"/>
        <v>10.96</v>
      </c>
      <c r="K367" s="25">
        <f t="shared" si="119"/>
        <v>114.00000000000001</v>
      </c>
      <c r="L367" s="25">
        <f t="shared" si="119"/>
        <v>104.1</v>
      </c>
      <c r="M367" s="26">
        <f>(K367-L367)/L367*100</f>
        <v>9.5100864553314324</v>
      </c>
      <c r="N367" s="47">
        <f>D367/D393*100</f>
        <v>9.623191491996268</v>
      </c>
    </row>
    <row r="368" spans="1:14">
      <c r="A368" s="216" t="s">
        <v>44</v>
      </c>
      <c r="B368" s="27" t="s">
        <v>19</v>
      </c>
      <c r="C368" s="35"/>
      <c r="D368" s="35"/>
      <c r="E368" s="65"/>
      <c r="F368" s="60"/>
      <c r="G368" s="35"/>
      <c r="H368" s="35"/>
      <c r="I368" s="35"/>
      <c r="J368" s="35"/>
      <c r="K368" s="35"/>
      <c r="L368" s="35"/>
      <c r="M368" s="60"/>
      <c r="N368" s="68"/>
    </row>
    <row r="369" spans="1:14">
      <c r="A369" s="217"/>
      <c r="B369" s="19" t="s">
        <v>20</v>
      </c>
      <c r="C369" s="35"/>
      <c r="D369" s="35"/>
      <c r="E369" s="65"/>
      <c r="F369" s="21"/>
      <c r="G369" s="35"/>
      <c r="H369" s="35"/>
      <c r="I369" s="35"/>
      <c r="J369" s="35"/>
      <c r="K369" s="35"/>
      <c r="L369" s="35"/>
      <c r="M369" s="21"/>
      <c r="N369" s="68"/>
    </row>
    <row r="370" spans="1:14">
      <c r="A370" s="217"/>
      <c r="B370" s="19" t="s">
        <v>21</v>
      </c>
      <c r="C370" s="35"/>
      <c r="D370" s="35"/>
      <c r="E370" s="65"/>
      <c r="F370" s="21"/>
      <c r="G370" s="35"/>
      <c r="H370" s="35"/>
      <c r="I370" s="35"/>
      <c r="J370" s="35"/>
      <c r="K370" s="35"/>
      <c r="L370" s="35"/>
      <c r="M370" s="21"/>
      <c r="N370" s="68"/>
    </row>
    <row r="371" spans="1:14">
      <c r="A371" s="217"/>
      <c r="B371" s="19" t="s">
        <v>22</v>
      </c>
      <c r="C371" s="35"/>
      <c r="D371" s="35"/>
      <c r="E371" s="65"/>
      <c r="F371" s="21"/>
      <c r="G371" s="35"/>
      <c r="H371" s="35"/>
      <c r="I371" s="35"/>
      <c r="J371" s="35"/>
      <c r="K371" s="35"/>
      <c r="L371" s="35"/>
      <c r="M371" s="21"/>
      <c r="N371" s="68"/>
    </row>
    <row r="372" spans="1:14">
      <c r="A372" s="217"/>
      <c r="B372" s="19" t="s">
        <v>23</v>
      </c>
      <c r="C372" s="35"/>
      <c r="D372" s="35"/>
      <c r="E372" s="65"/>
      <c r="F372" s="21"/>
      <c r="G372" s="35"/>
      <c r="H372" s="35"/>
      <c r="I372" s="35"/>
      <c r="J372" s="35"/>
      <c r="K372" s="35"/>
      <c r="L372" s="35"/>
      <c r="M372" s="21"/>
      <c r="N372" s="68"/>
    </row>
    <row r="373" spans="1:14">
      <c r="A373" s="217"/>
      <c r="B373" s="19" t="s">
        <v>24</v>
      </c>
      <c r="C373" s="35"/>
      <c r="D373" s="35"/>
      <c r="E373" s="65"/>
      <c r="F373" s="21"/>
      <c r="G373" s="35"/>
      <c r="H373" s="35"/>
      <c r="I373" s="35"/>
      <c r="J373" s="35"/>
      <c r="K373" s="35"/>
      <c r="L373" s="35"/>
      <c r="M373" s="21"/>
      <c r="N373" s="68"/>
    </row>
    <row r="374" spans="1:14">
      <c r="A374" s="217"/>
      <c r="B374" s="19" t="s">
        <v>25</v>
      </c>
      <c r="C374" s="37"/>
      <c r="D374" s="37">
        <v>663.7</v>
      </c>
      <c r="E374" s="64">
        <v>619.37</v>
      </c>
      <c r="F374" s="21">
        <f>(D374-E374)/E374*100</f>
        <v>7.1572727125950628</v>
      </c>
      <c r="G374" s="37">
        <v>105</v>
      </c>
      <c r="H374" s="37">
        <v>6650.65</v>
      </c>
      <c r="I374" s="37"/>
      <c r="J374" s="37"/>
      <c r="K374" s="37"/>
      <c r="L374" s="37"/>
      <c r="M374" s="21" t="e">
        <f>(K374-L374)/L374*100</f>
        <v>#DIV/0!</v>
      </c>
      <c r="N374" s="68">
        <f>D374/D387*100</f>
        <v>14.146910798110859</v>
      </c>
    </row>
    <row r="375" spans="1:14">
      <c r="A375" s="217"/>
      <c r="B375" s="19" t="s">
        <v>26</v>
      </c>
      <c r="C375" s="35"/>
      <c r="D375" s="35"/>
      <c r="E375" s="65"/>
      <c r="F375" s="21"/>
      <c r="G375" s="35"/>
      <c r="H375" s="35"/>
      <c r="I375" s="35"/>
      <c r="J375" s="35"/>
      <c r="K375" s="35"/>
      <c r="L375" s="35"/>
      <c r="M375" s="21"/>
      <c r="N375" s="68"/>
    </row>
    <row r="376" spans="1:14">
      <c r="A376" s="217"/>
      <c r="B376" s="19" t="s">
        <v>27</v>
      </c>
      <c r="C376" s="35"/>
      <c r="D376" s="35"/>
      <c r="E376" s="65"/>
      <c r="F376" s="21"/>
      <c r="G376" s="35"/>
      <c r="H376" s="35"/>
      <c r="I376" s="35"/>
      <c r="J376" s="35"/>
      <c r="K376" s="35"/>
      <c r="L376" s="35"/>
      <c r="M376" s="21"/>
      <c r="N376" s="68"/>
    </row>
    <row r="377" spans="1:14">
      <c r="A377" s="217"/>
      <c r="B377" s="23" t="s">
        <v>28</v>
      </c>
      <c r="C377" s="35"/>
      <c r="D377" s="35"/>
      <c r="E377" s="65"/>
      <c r="F377" s="21"/>
      <c r="G377" s="35"/>
      <c r="H377" s="35"/>
      <c r="I377" s="35"/>
      <c r="J377" s="35"/>
      <c r="K377" s="35"/>
      <c r="L377" s="35"/>
      <c r="M377" s="21"/>
      <c r="N377" s="68"/>
    </row>
    <row r="378" spans="1:14">
      <c r="A378" s="217"/>
      <c r="B378" s="23" t="s">
        <v>29</v>
      </c>
      <c r="C378" s="35"/>
      <c r="D378" s="35"/>
      <c r="E378" s="65"/>
      <c r="F378" s="21"/>
      <c r="G378" s="35"/>
      <c r="H378" s="35"/>
      <c r="I378" s="35"/>
      <c r="J378" s="35"/>
      <c r="K378" s="35"/>
      <c r="L378" s="35"/>
      <c r="M378" s="21"/>
      <c r="N378" s="68"/>
    </row>
    <row r="379" spans="1:14">
      <c r="A379" s="217"/>
      <c r="B379" s="23" t="s">
        <v>30</v>
      </c>
      <c r="C379" s="35"/>
      <c r="D379" s="35"/>
      <c r="E379" s="65"/>
      <c r="F379" s="21"/>
      <c r="G379" s="35"/>
      <c r="H379" s="35"/>
      <c r="I379" s="35"/>
      <c r="J379" s="35"/>
      <c r="K379" s="35"/>
      <c r="L379" s="35"/>
      <c r="M379" s="21"/>
      <c r="N379" s="68"/>
    </row>
    <row r="380" spans="1:14">
      <c r="A380" s="213"/>
      <c r="B380" s="24" t="s">
        <v>31</v>
      </c>
      <c r="C380" s="25">
        <f t="shared" ref="C380:L380" si="120">C368+C370+C371+C372+C373+C374+C375+C376</f>
        <v>0</v>
      </c>
      <c r="D380" s="25">
        <f t="shared" si="120"/>
        <v>663.7</v>
      </c>
      <c r="E380" s="25">
        <f t="shared" si="120"/>
        <v>619.37</v>
      </c>
      <c r="F380" s="26">
        <f>(D380-E380)/E380*100</f>
        <v>7.1572727125950628</v>
      </c>
      <c r="G380" s="25">
        <f t="shared" si="120"/>
        <v>105</v>
      </c>
      <c r="H380" s="25">
        <f t="shared" si="120"/>
        <v>6650.65</v>
      </c>
      <c r="I380" s="25">
        <f t="shared" si="120"/>
        <v>0</v>
      </c>
      <c r="J380" s="25">
        <f t="shared" si="120"/>
        <v>0</v>
      </c>
      <c r="K380" s="25">
        <f t="shared" si="120"/>
        <v>0</v>
      </c>
      <c r="L380" s="25">
        <f t="shared" si="120"/>
        <v>0</v>
      </c>
      <c r="M380" s="26" t="e">
        <f>(K380-L380)/L380*100</f>
        <v>#DIV/0!</v>
      </c>
      <c r="N380" s="47">
        <f>D380/D393*100</f>
        <v>4.8007926965897321</v>
      </c>
    </row>
    <row r="381" spans="1:14">
      <c r="A381" s="212" t="s">
        <v>50</v>
      </c>
      <c r="B381" s="17" t="s">
        <v>19</v>
      </c>
      <c r="C381" s="36">
        <f t="shared" ref="C381:L381" si="121">C225+C238+C251+C264+C277+C290+C303+C316+C329+C342+C355+C368</f>
        <v>983.42476499999998</v>
      </c>
      <c r="D381" s="36">
        <f t="shared" si="121"/>
        <v>7614.6186979999993</v>
      </c>
      <c r="E381" s="63">
        <f t="shared" si="121"/>
        <v>7805.9424120000012</v>
      </c>
      <c r="F381" s="45">
        <f t="shared" ref="F381:F393" si="122">(D381-E381)/E381*100</f>
        <v>-2.4510008388722135</v>
      </c>
      <c r="G381" s="36">
        <f t="shared" si="121"/>
        <v>44818</v>
      </c>
      <c r="H381" s="36">
        <f t="shared" si="121"/>
        <v>2500348.9273559996</v>
      </c>
      <c r="I381" s="36">
        <f t="shared" si="121"/>
        <v>4852</v>
      </c>
      <c r="J381" s="36">
        <f t="shared" si="121"/>
        <v>2539.1939809999999</v>
      </c>
      <c r="K381" s="36">
        <f t="shared" si="121"/>
        <v>18050.727342999999</v>
      </c>
      <c r="L381" s="36">
        <f t="shared" si="121"/>
        <v>3956.8785109999994</v>
      </c>
      <c r="M381" s="45">
        <f t="shared" ref="M381:M393" si="123">(K381-L381)/L381*100</f>
        <v>356.18603888948161</v>
      </c>
      <c r="N381" s="67">
        <f>D381/D393*100</f>
        <v>55.079412133002869</v>
      </c>
    </row>
    <row r="382" spans="1:14">
      <c r="A382" s="214"/>
      <c r="B382" s="19" t="s">
        <v>20</v>
      </c>
      <c r="C382" s="36">
        <f t="shared" ref="C382:L382" si="124">C226+C239+C252+C265+C278+C291+C304+C317+C330+C343+C356+C369</f>
        <v>214.06725900000001</v>
      </c>
      <c r="D382" s="36">
        <f t="shared" si="124"/>
        <v>1803.1513730000001</v>
      </c>
      <c r="E382" s="63">
        <f t="shared" si="124"/>
        <v>2392.9121740000001</v>
      </c>
      <c r="F382" s="21">
        <f t="shared" si="122"/>
        <v>-24.646153227351999</v>
      </c>
      <c r="G382" s="36">
        <f t="shared" si="124"/>
        <v>21057</v>
      </c>
      <c r="H382" s="36">
        <f t="shared" si="124"/>
        <v>242633.60000000003</v>
      </c>
      <c r="I382" s="36">
        <f t="shared" si="124"/>
        <v>2301</v>
      </c>
      <c r="J382" s="36">
        <f t="shared" si="124"/>
        <v>2169.6195250000001</v>
      </c>
      <c r="K382" s="36">
        <f t="shared" si="124"/>
        <v>12830.244739</v>
      </c>
      <c r="L382" s="36">
        <f t="shared" si="124"/>
        <v>1319.6971190000002</v>
      </c>
      <c r="M382" s="21">
        <f t="shared" si="123"/>
        <v>872.21131684534646</v>
      </c>
      <c r="N382" s="46">
        <f>D382/D393*100</f>
        <v>13.042874705957733</v>
      </c>
    </row>
    <row r="383" spans="1:14">
      <c r="A383" s="214"/>
      <c r="B383" s="19" t="s">
        <v>21</v>
      </c>
      <c r="C383" s="36">
        <f t="shared" ref="C383:L383" si="125">C227+C240+C253+C266+C279+C292+C305+C318+C331+C344+C357+C370</f>
        <v>21.572569000000001</v>
      </c>
      <c r="D383" s="36">
        <f t="shared" si="125"/>
        <v>199.54742200000001</v>
      </c>
      <c r="E383" s="63">
        <f t="shared" si="125"/>
        <v>138.47224499999999</v>
      </c>
      <c r="F383" s="21">
        <f t="shared" si="122"/>
        <v>44.106439525119292</v>
      </c>
      <c r="G383" s="36">
        <f t="shared" si="125"/>
        <v>485</v>
      </c>
      <c r="H383" s="36">
        <f t="shared" si="125"/>
        <v>308780.41642299999</v>
      </c>
      <c r="I383" s="36">
        <f t="shared" si="125"/>
        <v>22</v>
      </c>
      <c r="J383" s="36">
        <f t="shared" si="125"/>
        <v>6.96</v>
      </c>
      <c r="K383" s="36">
        <f t="shared" si="125"/>
        <v>28.147200000000002</v>
      </c>
      <c r="L383" s="36">
        <f t="shared" si="125"/>
        <v>14.05</v>
      </c>
      <c r="M383" s="21">
        <f t="shared" si="123"/>
        <v>100.33594306049822</v>
      </c>
      <c r="N383" s="46">
        <f>D383/D393*100</f>
        <v>1.4434018474625723</v>
      </c>
    </row>
    <row r="384" spans="1:14">
      <c r="A384" s="214"/>
      <c r="B384" s="19" t="s">
        <v>22</v>
      </c>
      <c r="C384" s="36">
        <f t="shared" ref="C384:L384" si="126">C228+C241+C254+C267+C280+C293+C306+C319+C332+C345+C358+C371</f>
        <v>10.478857000000001</v>
      </c>
      <c r="D384" s="36">
        <f t="shared" si="126"/>
        <v>93.957138999999998</v>
      </c>
      <c r="E384" s="63">
        <f t="shared" si="126"/>
        <v>74.839758999999987</v>
      </c>
      <c r="F384" s="21">
        <f t="shared" si="122"/>
        <v>25.544416838648576</v>
      </c>
      <c r="G384" s="36">
        <f t="shared" si="126"/>
        <v>4208</v>
      </c>
      <c r="H384" s="36">
        <f t="shared" si="126"/>
        <v>249916.27000000002</v>
      </c>
      <c r="I384" s="36">
        <f t="shared" si="126"/>
        <v>170</v>
      </c>
      <c r="J384" s="36">
        <f t="shared" si="126"/>
        <v>2.7300000000000004</v>
      </c>
      <c r="K384" s="36">
        <f t="shared" si="126"/>
        <v>26.022500000000001</v>
      </c>
      <c r="L384" s="36">
        <f t="shared" si="126"/>
        <v>66.16</v>
      </c>
      <c r="M384" s="21">
        <f t="shared" si="123"/>
        <v>-60.667321644498188</v>
      </c>
      <c r="N384" s="46">
        <f>D384/D393*100</f>
        <v>0.67962746226256776</v>
      </c>
    </row>
    <row r="385" spans="1:14">
      <c r="A385" s="214"/>
      <c r="B385" s="19" t="s">
        <v>23</v>
      </c>
      <c r="C385" s="36">
        <f t="shared" ref="C385:L385" si="127">C229+C242+C255+C268+C281+C294+C307+C320+C333+C346+C359+C372</f>
        <v>2.318724</v>
      </c>
      <c r="D385" s="36">
        <f t="shared" si="127"/>
        <v>21.639033999999999</v>
      </c>
      <c r="E385" s="63">
        <f t="shared" si="127"/>
        <v>27.02</v>
      </c>
      <c r="F385" s="21">
        <f t="shared" si="122"/>
        <v>-19.91475203552924</v>
      </c>
      <c r="G385" s="36">
        <f t="shared" si="127"/>
        <v>261</v>
      </c>
      <c r="H385" s="36">
        <f t="shared" si="127"/>
        <v>79494.164900000003</v>
      </c>
      <c r="I385" s="36">
        <f t="shared" si="127"/>
        <v>1</v>
      </c>
      <c r="J385" s="36">
        <f t="shared" si="127"/>
        <v>0.64</v>
      </c>
      <c r="K385" s="36">
        <f t="shared" si="127"/>
        <v>1.6400000000000001</v>
      </c>
      <c r="L385" s="36">
        <f t="shared" si="127"/>
        <v>0.28999999999999998</v>
      </c>
      <c r="M385" s="21">
        <f t="shared" si="123"/>
        <v>465.51724137931041</v>
      </c>
      <c r="N385" s="46">
        <f>D385/D393*100</f>
        <v>0.15652330328229153</v>
      </c>
    </row>
    <row r="386" spans="1:14">
      <c r="A386" s="214"/>
      <c r="B386" s="19" t="s">
        <v>24</v>
      </c>
      <c r="C386" s="36">
        <f t="shared" ref="C386:L386" si="128">C230+C243+C256+C269+C282+C295+C308+C321+C334+C347+C360+C373</f>
        <v>26.506969000000009</v>
      </c>
      <c r="D386" s="36">
        <f t="shared" si="128"/>
        <v>500.57300200000003</v>
      </c>
      <c r="E386" s="63">
        <f t="shared" si="128"/>
        <v>389.86034200000006</v>
      </c>
      <c r="F386" s="21">
        <f t="shared" si="122"/>
        <v>28.398030800475716</v>
      </c>
      <c r="G386" s="36">
        <f t="shared" si="128"/>
        <v>750</v>
      </c>
      <c r="H386" s="36">
        <f t="shared" si="128"/>
        <v>432954.60106999998</v>
      </c>
      <c r="I386" s="36">
        <f t="shared" si="128"/>
        <v>290</v>
      </c>
      <c r="J386" s="36">
        <f t="shared" si="128"/>
        <v>24.495699999999999</v>
      </c>
      <c r="K386" s="36">
        <f t="shared" si="128"/>
        <v>278.75579999999997</v>
      </c>
      <c r="L386" s="36">
        <f t="shared" si="128"/>
        <v>143.561588</v>
      </c>
      <c r="M386" s="21">
        <f t="shared" si="123"/>
        <v>94.171577427800514</v>
      </c>
      <c r="N386" s="46">
        <f>D386/D393*100</f>
        <v>3.6208335273641667</v>
      </c>
    </row>
    <row r="387" spans="1:14">
      <c r="A387" s="214"/>
      <c r="B387" s="19" t="s">
        <v>25</v>
      </c>
      <c r="C387" s="36">
        <f t="shared" ref="C387:L387" si="129">C231+C244+C257+C270+C283+C296+C309+C322+C335+C348+C361+C374</f>
        <v>112.54990000000001</v>
      </c>
      <c r="D387" s="36">
        <f t="shared" si="129"/>
        <v>4691.4835999999996</v>
      </c>
      <c r="E387" s="63">
        <f t="shared" si="129"/>
        <v>3104.7799999999997</v>
      </c>
      <c r="F387" s="21">
        <f t="shared" si="122"/>
        <v>51.105186196767562</v>
      </c>
      <c r="G387" s="36">
        <f t="shared" si="129"/>
        <v>1023</v>
      </c>
      <c r="H387" s="36">
        <f t="shared" si="129"/>
        <v>122443.3493</v>
      </c>
      <c r="I387" s="36">
        <f t="shared" si="129"/>
        <v>512</v>
      </c>
      <c r="J387" s="36">
        <f t="shared" si="129"/>
        <v>17.405000000000001</v>
      </c>
      <c r="K387" s="36">
        <f t="shared" si="129"/>
        <v>296.87639999999999</v>
      </c>
      <c r="L387" s="36">
        <f t="shared" si="129"/>
        <v>249.6369</v>
      </c>
      <c r="M387" s="21">
        <f t="shared" si="123"/>
        <v>18.923284177940037</v>
      </c>
      <c r="N387" s="46">
        <f>D387/D393*100</f>
        <v>33.935272266160162</v>
      </c>
    </row>
    <row r="388" spans="1:14">
      <c r="A388" s="214"/>
      <c r="B388" s="19" t="s">
        <v>26</v>
      </c>
      <c r="C388" s="36">
        <f t="shared" ref="C388:L388" si="130">C232+C245+C258+C271+C284+C297+C310+C323+C336+C349+C362+C375</f>
        <v>85.610731000000243</v>
      </c>
      <c r="D388" s="36">
        <f t="shared" si="130"/>
        <v>698.09827800000005</v>
      </c>
      <c r="E388" s="63">
        <f t="shared" si="130"/>
        <v>493.140334</v>
      </c>
      <c r="F388" s="21">
        <f t="shared" si="122"/>
        <v>41.561788778769831</v>
      </c>
      <c r="G388" s="36">
        <f t="shared" si="130"/>
        <v>34169</v>
      </c>
      <c r="H388" s="36">
        <f t="shared" si="130"/>
        <v>2853510.200001</v>
      </c>
      <c r="I388" s="36">
        <f t="shared" si="130"/>
        <v>624</v>
      </c>
      <c r="J388" s="36">
        <f t="shared" si="130"/>
        <v>52.857759000000001</v>
      </c>
      <c r="K388" s="36">
        <f t="shared" si="130"/>
        <v>379.29872400000005</v>
      </c>
      <c r="L388" s="36">
        <f t="shared" si="130"/>
        <v>235.39463100000003</v>
      </c>
      <c r="M388" s="21">
        <f t="shared" si="123"/>
        <v>61.13312456986327</v>
      </c>
      <c r="N388" s="46">
        <f>D388/D393*100</f>
        <v>5.0496084292967733</v>
      </c>
    </row>
    <row r="389" spans="1:14">
      <c r="A389" s="214"/>
      <c r="B389" s="19" t="s">
        <v>27</v>
      </c>
      <c r="C389" s="36">
        <f t="shared" ref="C389:L389" si="131">C233+C246+C259+C272+C285+C298+C311+C324+C337+C350+C363+C376</f>
        <v>4.1241510000000003</v>
      </c>
      <c r="D389" s="36">
        <f t="shared" si="131"/>
        <v>4.8830619999999998</v>
      </c>
      <c r="E389" s="63">
        <f t="shared" si="131"/>
        <v>2.810972</v>
      </c>
      <c r="F389" s="21">
        <f t="shared" si="122"/>
        <v>73.71435930347225</v>
      </c>
      <c r="G389" s="36">
        <f t="shared" si="131"/>
        <v>39</v>
      </c>
      <c r="H389" s="36">
        <f t="shared" si="131"/>
        <v>2237.87</v>
      </c>
      <c r="I389" s="36">
        <f t="shared" si="131"/>
        <v>4</v>
      </c>
      <c r="J389" s="36">
        <f t="shared" si="131"/>
        <v>0</v>
      </c>
      <c r="K389" s="36">
        <f t="shared" si="131"/>
        <v>0.94</v>
      </c>
      <c r="L389" s="36">
        <f t="shared" si="131"/>
        <v>1.04</v>
      </c>
      <c r="M389" s="21">
        <f t="shared" si="123"/>
        <v>-9.6153846153846239</v>
      </c>
      <c r="N389" s="46">
        <f>D389/D393*100</f>
        <v>3.5321031168592511E-2</v>
      </c>
    </row>
    <row r="390" spans="1:14">
      <c r="A390" s="214"/>
      <c r="B390" s="23" t="s">
        <v>28</v>
      </c>
      <c r="C390" s="36">
        <f t="shared" ref="C390:L390" si="132">C234+C247+C260+C273+C286+C299+C312+C325+C338+C351+C364+C377</f>
        <v>0</v>
      </c>
      <c r="D390" s="36">
        <f t="shared" si="132"/>
        <v>0</v>
      </c>
      <c r="E390" s="63">
        <f t="shared" si="132"/>
        <v>0</v>
      </c>
      <c r="F390" s="21" t="e">
        <f t="shared" si="122"/>
        <v>#DIV/0!</v>
      </c>
      <c r="G390" s="36">
        <f t="shared" si="132"/>
        <v>0</v>
      </c>
      <c r="H390" s="36">
        <f t="shared" si="132"/>
        <v>0</v>
      </c>
      <c r="I390" s="36">
        <f t="shared" si="132"/>
        <v>0</v>
      </c>
      <c r="J390" s="36">
        <f t="shared" si="132"/>
        <v>0</v>
      </c>
      <c r="K390" s="36">
        <f t="shared" si="132"/>
        <v>0</v>
      </c>
      <c r="L390" s="36">
        <f t="shared" si="132"/>
        <v>0</v>
      </c>
      <c r="M390" s="21" t="e">
        <f t="shared" si="123"/>
        <v>#DIV/0!</v>
      </c>
      <c r="N390" s="46">
        <f>D390/D393*100</f>
        <v>0</v>
      </c>
    </row>
    <row r="391" spans="1:14">
      <c r="A391" s="214"/>
      <c r="B391" s="23" t="s">
        <v>29</v>
      </c>
      <c r="C391" s="36">
        <f t="shared" ref="C391:I391" si="133">C235+C248+C261+C274+C287+C300+C313+C326+C339+C352+C365+C378</f>
        <v>4.03</v>
      </c>
      <c r="D391" s="36">
        <f t="shared" si="133"/>
        <v>4.03</v>
      </c>
      <c r="E391" s="63">
        <f t="shared" si="133"/>
        <v>0</v>
      </c>
      <c r="F391" s="21" t="e">
        <f t="shared" si="122"/>
        <v>#DIV/0!</v>
      </c>
      <c r="G391" s="36">
        <f t="shared" si="133"/>
        <v>1</v>
      </c>
      <c r="H391" s="36">
        <f t="shared" si="133"/>
        <v>1667.07</v>
      </c>
      <c r="I391" s="36">
        <f t="shared" si="133"/>
        <v>0</v>
      </c>
      <c r="J391" s="36">
        <v>0</v>
      </c>
      <c r="K391" s="36">
        <f>K235+K248+K261+K274+K287+K300+K313+K326+K339+K352+K365+K378</f>
        <v>0</v>
      </c>
      <c r="L391" s="36">
        <f>L235+L248+L261+L274+L287+L300+L313+L326+L339+L352+L365+L378</f>
        <v>0</v>
      </c>
      <c r="M391" s="21" t="e">
        <f t="shared" si="123"/>
        <v>#DIV/0!</v>
      </c>
      <c r="N391" s="46">
        <f>D391/D393*100</f>
        <v>2.9150511627627877E-2</v>
      </c>
    </row>
    <row r="392" spans="1:14">
      <c r="A392" s="214"/>
      <c r="B392" s="23" t="s">
        <v>30</v>
      </c>
      <c r="C392" s="36">
        <f t="shared" ref="C392:L392" si="134">C236+C249+C262+C275+C288+C301+C314+C327+C340+C353+C366+C379</f>
        <v>0</v>
      </c>
      <c r="D392" s="36">
        <f t="shared" si="134"/>
        <v>0</v>
      </c>
      <c r="E392" s="63">
        <f t="shared" si="134"/>
        <v>0</v>
      </c>
      <c r="F392" s="21" t="e">
        <f t="shared" si="122"/>
        <v>#DIV/0!</v>
      </c>
      <c r="G392" s="36">
        <f t="shared" si="134"/>
        <v>0</v>
      </c>
      <c r="H392" s="36">
        <f t="shared" si="134"/>
        <v>0</v>
      </c>
      <c r="I392" s="36">
        <f t="shared" si="134"/>
        <v>0</v>
      </c>
      <c r="J392" s="36">
        <f t="shared" si="134"/>
        <v>0</v>
      </c>
      <c r="K392" s="36">
        <f t="shared" si="134"/>
        <v>0</v>
      </c>
      <c r="L392" s="36">
        <f t="shared" si="134"/>
        <v>0</v>
      </c>
      <c r="M392" s="21" t="e">
        <f t="shared" si="123"/>
        <v>#DIV/0!</v>
      </c>
      <c r="N392" s="46">
        <f>D392/D393*100</f>
        <v>0</v>
      </c>
    </row>
    <row r="393" spans="1:14">
      <c r="A393" s="215"/>
      <c r="B393" s="24" t="s">
        <v>31</v>
      </c>
      <c r="C393" s="25">
        <f t="shared" ref="C393:L393" si="135">C381+C383+C384+C385+C386+C387+C388+C389</f>
        <v>1246.5866660000002</v>
      </c>
      <c r="D393" s="25">
        <f t="shared" si="135"/>
        <v>13824.800234999999</v>
      </c>
      <c r="E393" s="25">
        <f t="shared" si="135"/>
        <v>12036.866064000002</v>
      </c>
      <c r="F393" s="26">
        <f t="shared" si="122"/>
        <v>14.853817941427225</v>
      </c>
      <c r="G393" s="25">
        <f t="shared" si="135"/>
        <v>85753</v>
      </c>
      <c r="H393" s="25">
        <f t="shared" si="135"/>
        <v>6549685.7990499996</v>
      </c>
      <c r="I393" s="25">
        <f t="shared" si="135"/>
        <v>6475</v>
      </c>
      <c r="J393" s="25">
        <f t="shared" si="135"/>
        <v>2644.28244</v>
      </c>
      <c r="K393" s="25">
        <f t="shared" si="135"/>
        <v>19062.407966999996</v>
      </c>
      <c r="L393" s="25">
        <f t="shared" si="135"/>
        <v>4667.01163</v>
      </c>
      <c r="M393" s="26">
        <f t="shared" si="123"/>
        <v>308.44997780731893</v>
      </c>
      <c r="N393" s="47">
        <f>D393/D393*100</f>
        <v>100</v>
      </c>
    </row>
    <row r="396" spans="1:14">
      <c r="A396" s="183" t="s">
        <v>102</v>
      </c>
      <c r="B396" s="183"/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</row>
    <row r="397" spans="1:14">
      <c r="A397" s="183"/>
      <c r="B397" s="183"/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</row>
    <row r="398" spans="1:14" ht="14.25" thickBot="1">
      <c r="A398" s="223" t="str">
        <f>A3</f>
        <v>财字3号表                                             （2020年1-7月）                                           单位：万元</v>
      </c>
      <c r="B398" s="223"/>
      <c r="C398" s="223"/>
      <c r="D398" s="223"/>
      <c r="E398" s="223"/>
      <c r="F398" s="223"/>
      <c r="G398" s="223"/>
      <c r="H398" s="223"/>
      <c r="I398" s="223"/>
      <c r="J398" s="223"/>
      <c r="K398" s="223"/>
      <c r="L398" s="223"/>
      <c r="M398" s="223"/>
      <c r="N398" s="223"/>
    </row>
    <row r="399" spans="1:14" ht="14.25" thickBot="1">
      <c r="A399" s="182" t="s">
        <v>2</v>
      </c>
      <c r="B399" s="72" t="s">
        <v>3</v>
      </c>
      <c r="C399" s="191" t="s">
        <v>4</v>
      </c>
      <c r="D399" s="191"/>
      <c r="E399" s="191"/>
      <c r="F399" s="224"/>
      <c r="G399" s="185" t="s">
        <v>5</v>
      </c>
      <c r="H399" s="224"/>
      <c r="I399" s="185" t="s">
        <v>6</v>
      </c>
      <c r="J399" s="192"/>
      <c r="K399" s="192"/>
      <c r="L399" s="192"/>
      <c r="M399" s="192"/>
      <c r="N399" s="187" t="s">
        <v>7</v>
      </c>
    </row>
    <row r="400" spans="1:14">
      <c r="A400" s="182"/>
      <c r="B400" s="41" t="s">
        <v>8</v>
      </c>
      <c r="C400" s="179" t="s">
        <v>9</v>
      </c>
      <c r="D400" s="179" t="s">
        <v>10</v>
      </c>
      <c r="E400" s="179" t="s">
        <v>11</v>
      </c>
      <c r="F400" s="16" t="s">
        <v>12</v>
      </c>
      <c r="G400" s="179" t="s">
        <v>13</v>
      </c>
      <c r="H400" s="179" t="s">
        <v>14</v>
      </c>
      <c r="I400" s="19" t="s">
        <v>13</v>
      </c>
      <c r="J400" s="225" t="s">
        <v>15</v>
      </c>
      <c r="K400" s="226"/>
      <c r="L400" s="227"/>
      <c r="M400" s="39" t="s">
        <v>12</v>
      </c>
      <c r="N400" s="188"/>
    </row>
    <row r="401" spans="1:14">
      <c r="A401" s="182"/>
      <c r="B401" s="73" t="s">
        <v>16</v>
      </c>
      <c r="C401" s="180"/>
      <c r="D401" s="180"/>
      <c r="E401" s="180"/>
      <c r="F401" s="18" t="s">
        <v>17</v>
      </c>
      <c r="G401" s="228"/>
      <c r="H401" s="228"/>
      <c r="I401" s="41" t="s">
        <v>18</v>
      </c>
      <c r="J401" s="15" t="s">
        <v>9</v>
      </c>
      <c r="K401" s="42" t="s">
        <v>10</v>
      </c>
      <c r="L401" s="15" t="s">
        <v>11</v>
      </c>
      <c r="M401" s="16" t="s">
        <v>17</v>
      </c>
      <c r="N401" s="77" t="s">
        <v>17</v>
      </c>
    </row>
    <row r="402" spans="1:14">
      <c r="A402" s="182"/>
      <c r="B402" s="19" t="s">
        <v>19</v>
      </c>
      <c r="C402" s="82">
        <v>314.08999999999997</v>
      </c>
      <c r="D402" s="82">
        <v>2434.08</v>
      </c>
      <c r="E402" s="82">
        <v>2302.19</v>
      </c>
      <c r="F402" s="21">
        <f t="shared" ref="F402:F410" si="136">(D402-E402)/E402*100</f>
        <v>5.7288929236943895</v>
      </c>
      <c r="G402" s="22">
        <v>15736</v>
      </c>
      <c r="H402" s="22">
        <v>816256.57</v>
      </c>
      <c r="I402" s="22">
        <v>1438</v>
      </c>
      <c r="J402" s="34">
        <v>203.15</v>
      </c>
      <c r="K402" s="34">
        <v>878.7</v>
      </c>
      <c r="L402" s="34">
        <v>1347.32</v>
      </c>
      <c r="M402" s="21">
        <f t="shared" ref="M402:M409" si="137">(K402-L402)/L402*100</f>
        <v>-34.78164059020871</v>
      </c>
      <c r="N402" s="46">
        <f t="shared" ref="N402:N410" si="138">D402/D506*100</f>
        <v>45.267294233741417</v>
      </c>
    </row>
    <row r="403" spans="1:14">
      <c r="A403" s="182"/>
      <c r="B403" s="19" t="s">
        <v>20</v>
      </c>
      <c r="C403" s="82">
        <v>86.06</v>
      </c>
      <c r="D403" s="82">
        <v>674.99</v>
      </c>
      <c r="E403" s="82">
        <v>715.13</v>
      </c>
      <c r="F403" s="21">
        <f t="shared" si="136"/>
        <v>-5.6129654748087736</v>
      </c>
      <c r="G403" s="22">
        <v>8931</v>
      </c>
      <c r="H403" s="22">
        <v>108958.2</v>
      </c>
      <c r="I403" s="22">
        <v>730</v>
      </c>
      <c r="J403" s="34">
        <v>104.32</v>
      </c>
      <c r="K403" s="34">
        <v>347.88</v>
      </c>
      <c r="L403" s="34">
        <v>538.70000000000005</v>
      </c>
      <c r="M403" s="21">
        <f t="shared" si="137"/>
        <v>-35.422312975682203</v>
      </c>
      <c r="N403" s="46">
        <f t="shared" si="138"/>
        <v>49.15851530059463</v>
      </c>
    </row>
    <row r="404" spans="1:14">
      <c r="A404" s="182"/>
      <c r="B404" s="19" t="s">
        <v>21</v>
      </c>
      <c r="C404" s="82">
        <v>30.21</v>
      </c>
      <c r="D404" s="82">
        <v>126.67</v>
      </c>
      <c r="E404" s="82">
        <v>122.49</v>
      </c>
      <c r="F404" s="21">
        <f t="shared" si="136"/>
        <v>3.4125234713037855</v>
      </c>
      <c r="G404" s="22">
        <v>244</v>
      </c>
      <c r="H404" s="22">
        <v>111494.51</v>
      </c>
      <c r="I404" s="22">
        <v>32</v>
      </c>
      <c r="J404" s="34">
        <v>6.03</v>
      </c>
      <c r="K404" s="34">
        <v>35.74</v>
      </c>
      <c r="L404" s="34">
        <v>55.62</v>
      </c>
      <c r="M404" s="21">
        <f t="shared" si="137"/>
        <v>-35.742538655160004</v>
      </c>
      <c r="N404" s="46">
        <f t="shared" si="138"/>
        <v>76.254051361434904</v>
      </c>
    </row>
    <row r="405" spans="1:14">
      <c r="A405" s="182"/>
      <c r="B405" s="19" t="s">
        <v>22</v>
      </c>
      <c r="C405" s="82">
        <v>20.22</v>
      </c>
      <c r="D405" s="82">
        <v>179.52</v>
      </c>
      <c r="E405" s="82">
        <v>152.28</v>
      </c>
      <c r="F405" s="21">
        <f t="shared" si="136"/>
        <v>17.888100866824278</v>
      </c>
      <c r="G405" s="22">
        <v>19337</v>
      </c>
      <c r="H405" s="22">
        <v>348322.69</v>
      </c>
      <c r="I405" s="22">
        <v>565</v>
      </c>
      <c r="J405" s="34">
        <v>20.36</v>
      </c>
      <c r="K405" s="34">
        <v>97.8</v>
      </c>
      <c r="L405" s="34">
        <v>101.5</v>
      </c>
      <c r="M405" s="21">
        <f t="shared" si="137"/>
        <v>-3.6453201970443376</v>
      </c>
      <c r="N405" s="46">
        <f t="shared" si="138"/>
        <v>62.880205317320659</v>
      </c>
    </row>
    <row r="406" spans="1:14">
      <c r="A406" s="182"/>
      <c r="B406" s="19" t="s">
        <v>23</v>
      </c>
      <c r="C406" s="82">
        <v>2.0099999999999998</v>
      </c>
      <c r="D406" s="82">
        <v>8.93</v>
      </c>
      <c r="E406" s="82">
        <v>7.23</v>
      </c>
      <c r="F406" s="21">
        <f t="shared" si="136"/>
        <v>23.513139695712297</v>
      </c>
      <c r="G406" s="22">
        <v>188</v>
      </c>
      <c r="H406" s="22">
        <v>816.61</v>
      </c>
      <c r="I406" s="22">
        <v>3</v>
      </c>
      <c r="J406" s="34">
        <v>7.19</v>
      </c>
      <c r="K406" s="34">
        <v>7.19</v>
      </c>
      <c r="L406" s="34">
        <v>4.49</v>
      </c>
      <c r="M406" s="21">
        <f t="shared" si="137"/>
        <v>60.133630289532292</v>
      </c>
      <c r="N406" s="46">
        <f t="shared" si="138"/>
        <v>96.434035663962916</v>
      </c>
    </row>
    <row r="407" spans="1:14">
      <c r="A407" s="182"/>
      <c r="B407" s="19" t="s">
        <v>24</v>
      </c>
      <c r="C407" s="82">
        <v>2.5499999999999998</v>
      </c>
      <c r="D407" s="82">
        <v>108.97</v>
      </c>
      <c r="E407" s="82">
        <v>90.83</v>
      </c>
      <c r="F407" s="21">
        <f t="shared" si="136"/>
        <v>19.971375096333812</v>
      </c>
      <c r="G407" s="22">
        <v>182</v>
      </c>
      <c r="H407" s="22">
        <v>64182.19</v>
      </c>
      <c r="I407" s="22">
        <v>30</v>
      </c>
      <c r="J407" s="34">
        <v>3.26</v>
      </c>
      <c r="K407" s="34">
        <v>61.73</v>
      </c>
      <c r="L407" s="34">
        <v>69.36</v>
      </c>
      <c r="M407" s="21">
        <f t="shared" si="137"/>
        <v>-11.000576701268747</v>
      </c>
      <c r="N407" s="46">
        <f t="shared" si="138"/>
        <v>34.866025290074795</v>
      </c>
    </row>
    <row r="408" spans="1:14">
      <c r="A408" s="182"/>
      <c r="B408" s="19" t="s">
        <v>25</v>
      </c>
      <c r="C408" s="82">
        <v>0</v>
      </c>
      <c r="D408" s="82">
        <v>1631.51</v>
      </c>
      <c r="E408" s="82">
        <v>1281</v>
      </c>
      <c r="F408" s="21">
        <f t="shared" si="136"/>
        <v>27.36221701795472</v>
      </c>
      <c r="G408" s="22">
        <v>295</v>
      </c>
      <c r="H408" s="22">
        <v>135548.98000000001</v>
      </c>
      <c r="I408" s="22">
        <v>374</v>
      </c>
      <c r="J408" s="34">
        <v>16.88</v>
      </c>
      <c r="K408" s="34">
        <v>117.14</v>
      </c>
      <c r="L408" s="34">
        <v>134.19999999999999</v>
      </c>
      <c r="M408" s="21">
        <f t="shared" si="137"/>
        <v>-12.712369597615492</v>
      </c>
      <c r="N408" s="46">
        <f t="shared" si="138"/>
        <v>47.137114626474677</v>
      </c>
    </row>
    <row r="409" spans="1:14">
      <c r="A409" s="182"/>
      <c r="B409" s="19" t="s">
        <v>26</v>
      </c>
      <c r="C409" s="82">
        <v>24.88</v>
      </c>
      <c r="D409" s="82">
        <v>153.66</v>
      </c>
      <c r="E409" s="82">
        <v>103.93</v>
      </c>
      <c r="F409" s="21">
        <f t="shared" si="136"/>
        <v>47.849514096026155</v>
      </c>
      <c r="G409" s="22">
        <v>5105</v>
      </c>
      <c r="H409" s="22">
        <v>509412.46</v>
      </c>
      <c r="I409" s="22">
        <v>52</v>
      </c>
      <c r="J409" s="34">
        <v>1.23</v>
      </c>
      <c r="K409" s="34">
        <v>27.63</v>
      </c>
      <c r="L409" s="34">
        <v>27.78</v>
      </c>
      <c r="M409" s="21">
        <f t="shared" si="137"/>
        <v>-0.53995680345573127</v>
      </c>
      <c r="N409" s="46">
        <f t="shared" si="138"/>
        <v>30.643943830660053</v>
      </c>
    </row>
    <row r="410" spans="1:14">
      <c r="A410" s="182"/>
      <c r="B410" s="19" t="s">
        <v>27</v>
      </c>
      <c r="C410" s="82">
        <v>0</v>
      </c>
      <c r="D410" s="82">
        <v>7.91</v>
      </c>
      <c r="E410" s="82">
        <v>12.79</v>
      </c>
      <c r="F410" s="21">
        <f t="shared" si="136"/>
        <v>-38.154808444096943</v>
      </c>
      <c r="G410" s="22">
        <v>2</v>
      </c>
      <c r="H410" s="22">
        <v>3457.49</v>
      </c>
      <c r="I410" s="22">
        <v>0</v>
      </c>
      <c r="J410" s="34"/>
      <c r="K410" s="34"/>
      <c r="L410" s="34"/>
      <c r="M410" s="21"/>
      <c r="N410" s="46">
        <f t="shared" si="138"/>
        <v>81.083197716303516</v>
      </c>
    </row>
    <row r="411" spans="1:14">
      <c r="A411" s="182"/>
      <c r="B411" s="23" t="s">
        <v>28</v>
      </c>
      <c r="C411" s="82"/>
      <c r="D411" s="82"/>
      <c r="E411" s="82"/>
      <c r="F411" s="21"/>
      <c r="G411" s="22"/>
      <c r="H411" s="22"/>
      <c r="I411" s="22"/>
      <c r="J411" s="34"/>
      <c r="K411" s="34"/>
      <c r="L411" s="34"/>
      <c r="M411" s="21"/>
      <c r="N411" s="46"/>
    </row>
    <row r="412" spans="1:14">
      <c r="A412" s="182"/>
      <c r="B412" s="23" t="s">
        <v>29</v>
      </c>
      <c r="C412" s="82">
        <v>0</v>
      </c>
      <c r="D412" s="82">
        <v>6.13</v>
      </c>
      <c r="E412" s="82">
        <v>10.97</v>
      </c>
      <c r="F412" s="21">
        <f>(D412-E412)/E412*100</f>
        <v>-44.120328167730179</v>
      </c>
      <c r="G412" s="22">
        <v>1</v>
      </c>
      <c r="H412" s="22">
        <v>1677.57</v>
      </c>
      <c r="I412" s="22">
        <v>0</v>
      </c>
      <c r="J412" s="34"/>
      <c r="K412" s="34"/>
      <c r="L412" s="34"/>
      <c r="M412" s="21"/>
      <c r="N412" s="46">
        <f>D412/D516*100</f>
        <v>100</v>
      </c>
    </row>
    <row r="413" spans="1:14">
      <c r="A413" s="182"/>
      <c r="B413" s="23" t="s">
        <v>30</v>
      </c>
      <c r="C413" s="82">
        <v>0</v>
      </c>
      <c r="D413" s="82">
        <v>1.78</v>
      </c>
      <c r="E413" s="82">
        <v>1.82</v>
      </c>
      <c r="F413" s="21"/>
      <c r="G413" s="22">
        <v>1</v>
      </c>
      <c r="H413" s="22">
        <v>1779.92</v>
      </c>
      <c r="I413" s="22">
        <v>0</v>
      </c>
      <c r="J413" s="34"/>
      <c r="K413" s="34"/>
      <c r="L413" s="34"/>
      <c r="M413" s="21"/>
      <c r="N413" s="46">
        <f>D413/D517*100</f>
        <v>100</v>
      </c>
    </row>
    <row r="414" spans="1:14">
      <c r="A414" s="218"/>
      <c r="B414" s="24" t="s">
        <v>31</v>
      </c>
      <c r="C414" s="25">
        <f t="shared" ref="C414:L414" si="139">C402+C404+C405+C406+C407+C408+C409+C410</f>
        <v>393.96</v>
      </c>
      <c r="D414" s="25">
        <f t="shared" si="139"/>
        <v>4651.2499999999991</v>
      </c>
      <c r="E414" s="25">
        <f t="shared" si="139"/>
        <v>4072.74</v>
      </c>
      <c r="F414" s="26">
        <f t="shared" ref="F414:F418" si="140">(D414-E414)/E414*100</f>
        <v>14.20444221826091</v>
      </c>
      <c r="G414" s="25">
        <f t="shared" si="139"/>
        <v>41089</v>
      </c>
      <c r="H414" s="25">
        <f t="shared" si="139"/>
        <v>1989491.5</v>
      </c>
      <c r="I414" s="25">
        <f t="shared" si="139"/>
        <v>2494</v>
      </c>
      <c r="J414" s="25">
        <f t="shared" si="139"/>
        <v>258.10000000000002</v>
      </c>
      <c r="K414" s="25">
        <f t="shared" si="139"/>
        <v>1225.9300000000003</v>
      </c>
      <c r="L414" s="25">
        <f t="shared" si="139"/>
        <v>1740.2699999999998</v>
      </c>
      <c r="M414" s="26">
        <f t="shared" ref="M414:M417" si="141">(K414-L414)/L414*100</f>
        <v>-29.555183965706444</v>
      </c>
      <c r="N414" s="47">
        <f>D414/D518*100</f>
        <v>45.947664278657577</v>
      </c>
    </row>
    <row r="415" spans="1:14">
      <c r="A415" s="182" t="s">
        <v>32</v>
      </c>
      <c r="B415" s="19" t="s">
        <v>19</v>
      </c>
      <c r="C415" s="28">
        <v>67.73</v>
      </c>
      <c r="D415" s="28">
        <v>555.30999999999995</v>
      </c>
      <c r="E415" s="28">
        <v>602.91</v>
      </c>
      <c r="F415" s="21">
        <f t="shared" si="140"/>
        <v>-7.8950423778010022</v>
      </c>
      <c r="G415" s="30">
        <v>2828</v>
      </c>
      <c r="H415" s="30">
        <v>173027.99</v>
      </c>
      <c r="I415" s="30">
        <v>258</v>
      </c>
      <c r="J415" s="30">
        <v>22.31</v>
      </c>
      <c r="K415" s="30">
        <v>186.25</v>
      </c>
      <c r="L415" s="30">
        <v>228.91</v>
      </c>
      <c r="M415" s="21">
        <f t="shared" si="141"/>
        <v>-18.636145209907824</v>
      </c>
      <c r="N415" s="46">
        <f t="shared" ref="N415:N418" si="142">D415/D506*100</f>
        <v>10.327261700905042</v>
      </c>
    </row>
    <row r="416" spans="1:14">
      <c r="A416" s="182"/>
      <c r="B416" s="19" t="s">
        <v>20</v>
      </c>
      <c r="C416" s="30">
        <v>14.66</v>
      </c>
      <c r="D416" s="30">
        <v>138.38</v>
      </c>
      <c r="E416" s="30">
        <v>162.61000000000001</v>
      </c>
      <c r="F416" s="21">
        <f t="shared" si="140"/>
        <v>-14.900682614845346</v>
      </c>
      <c r="G416" s="30">
        <v>1252</v>
      </c>
      <c r="H416" s="30">
        <v>15237.8</v>
      </c>
      <c r="I416" s="31">
        <v>143</v>
      </c>
      <c r="J416" s="30">
        <v>4.6900000000000004</v>
      </c>
      <c r="K416" s="30">
        <v>67.489999999999995</v>
      </c>
      <c r="L416" s="30">
        <v>91.94</v>
      </c>
      <c r="M416" s="21">
        <f t="shared" si="141"/>
        <v>-26.593430498150973</v>
      </c>
      <c r="N416" s="46">
        <f t="shared" si="142"/>
        <v>10.07800907761046</v>
      </c>
    </row>
    <row r="417" spans="1:14">
      <c r="A417" s="182"/>
      <c r="B417" s="19" t="s">
        <v>21</v>
      </c>
      <c r="C417" s="30"/>
      <c r="D417" s="30">
        <v>0.37</v>
      </c>
      <c r="E417" s="30">
        <v>0.46</v>
      </c>
      <c r="F417" s="21">
        <f t="shared" si="140"/>
        <v>-19.565217391304351</v>
      </c>
      <c r="G417" s="30">
        <v>1</v>
      </c>
      <c r="H417" s="30">
        <v>211.29</v>
      </c>
      <c r="I417" s="30">
        <v>3</v>
      </c>
      <c r="J417" s="30"/>
      <c r="K417" s="30">
        <v>1.85</v>
      </c>
      <c r="L417" s="30">
        <v>0.3</v>
      </c>
      <c r="M417" s="21">
        <f t="shared" si="141"/>
        <v>516.66666666666674</v>
      </c>
      <c r="N417" s="46">
        <f t="shared" si="142"/>
        <v>0.22273623591798306</v>
      </c>
    </row>
    <row r="418" spans="1:14">
      <c r="A418" s="182"/>
      <c r="B418" s="19" t="s">
        <v>22</v>
      </c>
      <c r="C418" s="30">
        <v>2.31</v>
      </c>
      <c r="D418" s="30">
        <v>15.28</v>
      </c>
      <c r="E418" s="30">
        <v>0.16</v>
      </c>
      <c r="F418" s="21">
        <f t="shared" si="140"/>
        <v>9450</v>
      </c>
      <c r="G418" s="30">
        <v>1279</v>
      </c>
      <c r="H418" s="30">
        <v>56376.1</v>
      </c>
      <c r="I418" s="30">
        <v>16</v>
      </c>
      <c r="J418" s="30">
        <v>0.4</v>
      </c>
      <c r="K418" s="30">
        <v>0.76</v>
      </c>
      <c r="L418" s="30">
        <v>0.28000000000000003</v>
      </c>
      <c r="M418" s="21"/>
      <c r="N418" s="46">
        <f t="shared" si="142"/>
        <v>5.3521030372585763</v>
      </c>
    </row>
    <row r="419" spans="1:14">
      <c r="A419" s="182"/>
      <c r="B419" s="19" t="s">
        <v>23</v>
      </c>
      <c r="C419" s="30"/>
      <c r="D419" s="30"/>
      <c r="E419" s="30"/>
      <c r="F419" s="21"/>
      <c r="G419" s="30"/>
      <c r="H419" s="30"/>
      <c r="I419" s="30"/>
      <c r="J419" s="30"/>
      <c r="K419" s="30"/>
      <c r="L419" s="30"/>
      <c r="M419" s="21"/>
      <c r="N419" s="46"/>
    </row>
    <row r="420" spans="1:14">
      <c r="A420" s="182"/>
      <c r="B420" s="19" t="s">
        <v>24</v>
      </c>
      <c r="C420" s="30">
        <v>3.09</v>
      </c>
      <c r="D420" s="30">
        <v>39.56</v>
      </c>
      <c r="E420" s="30">
        <v>33.18</v>
      </c>
      <c r="F420" s="21">
        <f>(D420-E420)/E420*100</f>
        <v>19.228450874020503</v>
      </c>
      <c r="G420" s="30">
        <v>203</v>
      </c>
      <c r="H420" s="30">
        <v>238502.39999999999</v>
      </c>
      <c r="I420" s="30">
        <v>8</v>
      </c>
      <c r="J420" s="30"/>
      <c r="K420" s="30">
        <v>4.25</v>
      </c>
      <c r="L420" s="30">
        <v>24.43</v>
      </c>
      <c r="M420" s="21">
        <f>(K420-L420)/L420*100</f>
        <v>-82.603356528857958</v>
      </c>
      <c r="N420" s="46">
        <f t="shared" ref="N420:N422" si="143">D420/D511*100</f>
        <v>12.657611824129203</v>
      </c>
    </row>
    <row r="421" spans="1:14">
      <c r="A421" s="182"/>
      <c r="B421" s="19" t="s">
        <v>25</v>
      </c>
      <c r="C421" s="32"/>
      <c r="D421" s="32">
        <v>266.97000000000003</v>
      </c>
      <c r="E421" s="32">
        <v>219.25</v>
      </c>
      <c r="F421" s="21">
        <f>(D421-E421)/E421*100</f>
        <v>21.765108323831257</v>
      </c>
      <c r="G421" s="32">
        <v>283</v>
      </c>
      <c r="H421" s="32">
        <v>8110.37</v>
      </c>
      <c r="I421" s="32"/>
      <c r="J421" s="32"/>
      <c r="K421" s="32"/>
      <c r="L421" s="32"/>
      <c r="M421" s="21"/>
      <c r="N421" s="46">
        <f t="shared" si="143"/>
        <v>7.7132199568681443</v>
      </c>
    </row>
    <row r="422" spans="1:14">
      <c r="A422" s="182"/>
      <c r="B422" s="19" t="s">
        <v>26</v>
      </c>
      <c r="C422" s="30">
        <v>2.46</v>
      </c>
      <c r="D422" s="30">
        <v>17.98</v>
      </c>
      <c r="E422" s="30">
        <v>14.8</v>
      </c>
      <c r="F422" s="21">
        <f>(D422-E422)/E422*100</f>
        <v>21.486486486486484</v>
      </c>
      <c r="G422" s="30">
        <v>4351</v>
      </c>
      <c r="H422" s="30">
        <v>86354.14</v>
      </c>
      <c r="I422" s="30">
        <v>12</v>
      </c>
      <c r="J422" s="30">
        <v>7.91</v>
      </c>
      <c r="K422" s="30">
        <v>9.3800000000000008</v>
      </c>
      <c r="L422" s="30">
        <v>0.08</v>
      </c>
      <c r="M422" s="21">
        <f>(K422-L422)/L422*100</f>
        <v>11625</v>
      </c>
      <c r="N422" s="46">
        <f t="shared" si="143"/>
        <v>3.5856964081430935</v>
      </c>
    </row>
    <row r="423" spans="1:14">
      <c r="A423" s="182"/>
      <c r="B423" s="19" t="s">
        <v>27</v>
      </c>
      <c r="C423" s="30"/>
      <c r="D423" s="30"/>
      <c r="E423" s="30"/>
      <c r="F423" s="21"/>
      <c r="G423" s="30"/>
      <c r="H423" s="30"/>
      <c r="I423" s="30"/>
      <c r="J423" s="30"/>
      <c r="K423" s="30"/>
      <c r="L423" s="30"/>
      <c r="M423" s="21"/>
      <c r="N423" s="46"/>
    </row>
    <row r="424" spans="1:14">
      <c r="A424" s="182"/>
      <c r="B424" s="23" t="s">
        <v>28</v>
      </c>
      <c r="C424" s="33"/>
      <c r="D424" s="33"/>
      <c r="E424" s="62"/>
      <c r="F424" s="21"/>
      <c r="G424" s="34"/>
      <c r="H424" s="34"/>
      <c r="I424" s="34"/>
      <c r="J424" s="34"/>
      <c r="K424" s="34"/>
      <c r="L424" s="34"/>
      <c r="M424" s="21"/>
      <c r="N424" s="46"/>
    </row>
    <row r="425" spans="1:14">
      <c r="A425" s="182"/>
      <c r="B425" s="23" t="s">
        <v>29</v>
      </c>
      <c r="C425" s="33"/>
      <c r="D425" s="33"/>
      <c r="E425" s="62"/>
      <c r="F425" s="21"/>
      <c r="G425" s="33"/>
      <c r="H425" s="33"/>
      <c r="I425" s="33"/>
      <c r="J425" s="33"/>
      <c r="K425" s="33"/>
      <c r="L425" s="33"/>
      <c r="M425" s="21"/>
      <c r="N425" s="46"/>
    </row>
    <row r="426" spans="1:14">
      <c r="A426" s="182"/>
      <c r="B426" s="23" t="s">
        <v>30</v>
      </c>
      <c r="C426" s="33"/>
      <c r="D426" s="33"/>
      <c r="E426" s="62"/>
      <c r="F426" s="21"/>
      <c r="G426" s="33"/>
      <c r="H426" s="33"/>
      <c r="I426" s="33"/>
      <c r="J426" s="33"/>
      <c r="K426" s="33"/>
      <c r="L426" s="33"/>
      <c r="M426" s="21"/>
      <c r="N426" s="46"/>
    </row>
    <row r="427" spans="1:14">
      <c r="A427" s="218"/>
      <c r="B427" s="24" t="s">
        <v>31</v>
      </c>
      <c r="C427" s="25">
        <f t="shared" ref="C427:L427" si="144">C415+C417+C418+C419+C420+C421+C422+C423</f>
        <v>75.59</v>
      </c>
      <c r="D427" s="25">
        <f t="shared" si="144"/>
        <v>895.47</v>
      </c>
      <c r="E427" s="25">
        <f t="shared" si="144"/>
        <v>870.75999999999988</v>
      </c>
      <c r="F427" s="26">
        <f t="shared" ref="F427:F431" si="145">(D427-E427)/E427*100</f>
        <v>2.8377509302218931</v>
      </c>
      <c r="G427" s="25">
        <f t="shared" si="144"/>
        <v>8945</v>
      </c>
      <c r="H427" s="25">
        <f t="shared" si="144"/>
        <v>562582.29</v>
      </c>
      <c r="I427" s="25">
        <f t="shared" si="144"/>
        <v>297</v>
      </c>
      <c r="J427" s="25">
        <f t="shared" si="144"/>
        <v>30.619999999999997</v>
      </c>
      <c r="K427" s="25">
        <f t="shared" si="144"/>
        <v>202.48999999999998</v>
      </c>
      <c r="L427" s="25">
        <f t="shared" si="144"/>
        <v>254.00000000000003</v>
      </c>
      <c r="M427" s="26">
        <f t="shared" ref="M427:M431" si="146">(K427-L427)/L427*100</f>
        <v>-20.279527559055136</v>
      </c>
      <c r="N427" s="47">
        <f>D427/D518*100</f>
        <v>8.8459564486126325</v>
      </c>
    </row>
    <row r="428" spans="1:14">
      <c r="A428" s="175" t="s">
        <v>33</v>
      </c>
      <c r="B428" s="27" t="s">
        <v>19</v>
      </c>
      <c r="C428" s="33">
        <v>140.89118700000006</v>
      </c>
      <c r="D428" s="33">
        <v>1061.328387</v>
      </c>
      <c r="E428" s="62">
        <v>1085.954019</v>
      </c>
      <c r="F428" s="29">
        <f t="shared" si="145"/>
        <v>-2.2676496029432709</v>
      </c>
      <c r="G428" s="33">
        <v>6260</v>
      </c>
      <c r="H428" s="33">
        <v>445349.25479900005</v>
      </c>
      <c r="I428" s="33">
        <v>885</v>
      </c>
      <c r="J428" s="33">
        <v>33</v>
      </c>
      <c r="K428" s="33">
        <v>294.06585799999999</v>
      </c>
      <c r="L428" s="33">
        <v>576</v>
      </c>
      <c r="M428" s="29">
        <f t="shared" si="146"/>
        <v>-48.94689965277778</v>
      </c>
      <c r="N428" s="48">
        <f t="shared" ref="N428:N433" si="147">D428/D506*100</f>
        <v>19.737832927821263</v>
      </c>
    </row>
    <row r="429" spans="1:14">
      <c r="A429" s="219"/>
      <c r="B429" s="19" t="s">
        <v>20</v>
      </c>
      <c r="C429" s="33">
        <v>21.245904000000024</v>
      </c>
      <c r="D429" s="33">
        <v>176.03712999999999</v>
      </c>
      <c r="E429" s="62">
        <v>320.12935199999998</v>
      </c>
      <c r="F429" s="21">
        <f t="shared" si="145"/>
        <v>-45.010624955127518</v>
      </c>
      <c r="G429" s="33">
        <v>2086</v>
      </c>
      <c r="H429" s="33">
        <v>25449.199999999997</v>
      </c>
      <c r="I429" s="33">
        <v>306</v>
      </c>
      <c r="J429" s="33">
        <v>9</v>
      </c>
      <c r="K429" s="33">
        <v>118.05725999999999</v>
      </c>
      <c r="L429" s="33">
        <v>71</v>
      </c>
      <c r="M429" s="21">
        <f t="shared" si="146"/>
        <v>66.277830985915472</v>
      </c>
      <c r="N429" s="46">
        <f t="shared" si="147"/>
        <v>12.820521709325716</v>
      </c>
    </row>
    <row r="430" spans="1:14">
      <c r="A430" s="219"/>
      <c r="B430" s="19" t="s">
        <v>21</v>
      </c>
      <c r="C430" s="33">
        <v>5.3128920000000015</v>
      </c>
      <c r="D430" s="33">
        <v>16.877504000000002</v>
      </c>
      <c r="E430" s="62">
        <v>16.896031000000001</v>
      </c>
      <c r="F430" s="21">
        <f t="shared" si="145"/>
        <v>-0.10965297116227385</v>
      </c>
      <c r="G430" s="33">
        <v>262</v>
      </c>
      <c r="H430" s="33">
        <v>19012.099999999999</v>
      </c>
      <c r="I430" s="33">
        <v>3</v>
      </c>
      <c r="J430" s="33">
        <v>0</v>
      </c>
      <c r="K430" s="33">
        <v>2</v>
      </c>
      <c r="L430" s="33">
        <v>2</v>
      </c>
      <c r="M430" s="21">
        <f t="shared" si="146"/>
        <v>0</v>
      </c>
      <c r="N430" s="46">
        <f t="shared" si="147"/>
        <v>10.160085709866765</v>
      </c>
    </row>
    <row r="431" spans="1:14">
      <c r="A431" s="219"/>
      <c r="B431" s="19" t="s">
        <v>22</v>
      </c>
      <c r="C431" s="33">
        <v>8.6702000000000723E-2</v>
      </c>
      <c r="D431" s="33">
        <v>6.5812270000000002</v>
      </c>
      <c r="E431" s="62">
        <v>5.0857150000000004</v>
      </c>
      <c r="F431" s="21">
        <f t="shared" si="145"/>
        <v>29.406130701386129</v>
      </c>
      <c r="G431" s="33">
        <v>571</v>
      </c>
      <c r="H431" s="33">
        <v>80492.179999999993</v>
      </c>
      <c r="I431" s="33">
        <v>28</v>
      </c>
      <c r="J431" s="33">
        <v>0</v>
      </c>
      <c r="K431" s="33">
        <v>2</v>
      </c>
      <c r="L431" s="33">
        <v>1</v>
      </c>
      <c r="M431" s="21">
        <f t="shared" si="146"/>
        <v>100</v>
      </c>
      <c r="N431" s="46">
        <f t="shared" si="147"/>
        <v>2.3051966633238319</v>
      </c>
    </row>
    <row r="432" spans="1:14">
      <c r="A432" s="219"/>
      <c r="B432" s="19" t="s">
        <v>23</v>
      </c>
      <c r="C432" s="33">
        <v>0</v>
      </c>
      <c r="D432" s="33">
        <v>0</v>
      </c>
      <c r="E432" s="62">
        <v>1.50970189509551E-2</v>
      </c>
      <c r="F432" s="21"/>
      <c r="G432" s="33"/>
      <c r="H432" s="33"/>
      <c r="I432" s="33">
        <v>0</v>
      </c>
      <c r="J432" s="33">
        <v>0</v>
      </c>
      <c r="K432" s="33">
        <v>0</v>
      </c>
      <c r="L432" s="33">
        <v>0</v>
      </c>
      <c r="M432" s="21"/>
      <c r="N432" s="46">
        <f t="shared" si="147"/>
        <v>0</v>
      </c>
    </row>
    <row r="433" spans="1:14">
      <c r="A433" s="219"/>
      <c r="B433" s="19" t="s">
        <v>24</v>
      </c>
      <c r="C433" s="33">
        <v>0.59434199999999748</v>
      </c>
      <c r="D433" s="33">
        <v>34.307829999999996</v>
      </c>
      <c r="E433" s="62">
        <v>12.881759000000001</v>
      </c>
      <c r="F433" s="21">
        <f>(D433-E433)/E433*100</f>
        <v>166.3287676783892</v>
      </c>
      <c r="G433" s="33">
        <v>13</v>
      </c>
      <c r="H433" s="33">
        <v>49743.360000000001</v>
      </c>
      <c r="I433" s="33">
        <v>3</v>
      </c>
      <c r="J433" s="33">
        <v>0</v>
      </c>
      <c r="K433" s="33">
        <v>0</v>
      </c>
      <c r="L433" s="33">
        <v>0</v>
      </c>
      <c r="M433" s="21"/>
      <c r="N433" s="46">
        <f t="shared" si="147"/>
        <v>10.97712827776073</v>
      </c>
    </row>
    <row r="434" spans="1:14">
      <c r="A434" s="219"/>
      <c r="B434" s="19" t="s">
        <v>25</v>
      </c>
      <c r="C434" s="33">
        <v>0</v>
      </c>
      <c r="D434" s="33">
        <v>0</v>
      </c>
      <c r="E434" s="62"/>
      <c r="F434" s="21"/>
      <c r="G434" s="33"/>
      <c r="H434" s="33"/>
      <c r="I434" s="33"/>
      <c r="J434" s="33">
        <v>0</v>
      </c>
      <c r="K434" s="33">
        <v>0</v>
      </c>
      <c r="L434" s="33"/>
      <c r="M434" s="21"/>
      <c r="N434" s="46"/>
    </row>
    <row r="435" spans="1:14">
      <c r="A435" s="219"/>
      <c r="B435" s="19" t="s">
        <v>26</v>
      </c>
      <c r="C435" s="33">
        <v>21.538180000000111</v>
      </c>
      <c r="D435" s="33">
        <v>143.02599500000005</v>
      </c>
      <c r="E435" s="62">
        <v>68.659283490449099</v>
      </c>
      <c r="F435" s="21">
        <f>(D435-E435)/E435*100</f>
        <v>108.31268217341037</v>
      </c>
      <c r="G435" s="33">
        <v>6445</v>
      </c>
      <c r="H435" s="33">
        <v>531074.75</v>
      </c>
      <c r="I435" s="33">
        <v>7</v>
      </c>
      <c r="J435" s="33">
        <v>1</v>
      </c>
      <c r="K435" s="33">
        <v>8.1000000000000014</v>
      </c>
      <c r="L435" s="33">
        <v>20</v>
      </c>
      <c r="M435" s="21">
        <f>(K435-L435)/L435*100</f>
        <v>-59.5</v>
      </c>
      <c r="N435" s="46">
        <f>D435/D513*100</f>
        <v>28.52323673763027</v>
      </c>
    </row>
    <row r="436" spans="1:14">
      <c r="A436" s="219"/>
      <c r="B436" s="19" t="s">
        <v>27</v>
      </c>
      <c r="C436" s="33">
        <v>0</v>
      </c>
      <c r="D436" s="33">
        <v>0</v>
      </c>
      <c r="E436" s="62"/>
      <c r="F436" s="21"/>
      <c r="G436" s="33"/>
      <c r="H436" s="33"/>
      <c r="I436" s="33"/>
      <c r="J436" s="33">
        <v>0</v>
      </c>
      <c r="K436" s="33">
        <v>0</v>
      </c>
      <c r="L436" s="33">
        <v>0</v>
      </c>
      <c r="M436" s="21"/>
      <c r="N436" s="46"/>
    </row>
    <row r="437" spans="1:14">
      <c r="A437" s="219"/>
      <c r="B437" s="23" t="s">
        <v>28</v>
      </c>
      <c r="C437" s="83">
        <v>0</v>
      </c>
      <c r="D437" s="83">
        <v>0</v>
      </c>
      <c r="E437" s="62"/>
      <c r="F437" s="21"/>
      <c r="G437" s="33"/>
      <c r="H437" s="33"/>
      <c r="I437" s="33"/>
      <c r="J437" s="33">
        <v>0</v>
      </c>
      <c r="K437" s="33">
        <v>0</v>
      </c>
      <c r="L437" s="33">
        <v>0</v>
      </c>
      <c r="M437" s="21"/>
      <c r="N437" s="46"/>
    </row>
    <row r="438" spans="1:14">
      <c r="A438" s="219"/>
      <c r="B438" s="23" t="s">
        <v>29</v>
      </c>
      <c r="C438" s="35">
        <v>0</v>
      </c>
      <c r="D438" s="35">
        <v>0</v>
      </c>
      <c r="E438" s="65"/>
      <c r="F438" s="21"/>
      <c r="G438" s="33"/>
      <c r="H438" s="33"/>
      <c r="I438" s="33"/>
      <c r="J438" s="33">
        <v>0</v>
      </c>
      <c r="K438" s="33">
        <v>0</v>
      </c>
      <c r="L438" s="33">
        <v>0</v>
      </c>
      <c r="M438" s="21"/>
      <c r="N438" s="46"/>
    </row>
    <row r="439" spans="1:14">
      <c r="A439" s="219"/>
      <c r="B439" s="23" t="s">
        <v>30</v>
      </c>
      <c r="C439" s="35">
        <v>0</v>
      </c>
      <c r="D439" s="35">
        <v>0</v>
      </c>
      <c r="E439" s="65"/>
      <c r="F439" s="21"/>
      <c r="G439" s="33"/>
      <c r="H439" s="33"/>
      <c r="I439" s="33"/>
      <c r="J439" s="33"/>
      <c r="K439" s="33">
        <v>0</v>
      </c>
      <c r="L439" s="33">
        <v>0</v>
      </c>
      <c r="M439" s="21"/>
      <c r="N439" s="46"/>
    </row>
    <row r="440" spans="1:14">
      <c r="A440" s="174"/>
      <c r="B440" s="24" t="s">
        <v>31</v>
      </c>
      <c r="C440" s="25">
        <f t="shared" ref="C440:L440" si="148">C428+C430+C431+C432+C433+C434+C435+C436</f>
        <v>168.4233030000002</v>
      </c>
      <c r="D440" s="25">
        <f t="shared" si="148"/>
        <v>1262.1209429999999</v>
      </c>
      <c r="E440" s="25">
        <f t="shared" si="148"/>
        <v>1189.4919045094</v>
      </c>
      <c r="F440" s="26">
        <f t="shared" ref="F440:F444" si="149">(D440-E440)/E440*100</f>
        <v>6.1058875823585685</v>
      </c>
      <c r="G440" s="25">
        <f t="shared" si="148"/>
        <v>13551</v>
      </c>
      <c r="H440" s="25">
        <f t="shared" si="148"/>
        <v>1125671.6447990001</v>
      </c>
      <c r="I440" s="25">
        <f t="shared" si="148"/>
        <v>926</v>
      </c>
      <c r="J440" s="25">
        <f t="shared" si="148"/>
        <v>34</v>
      </c>
      <c r="K440" s="25">
        <f t="shared" si="148"/>
        <v>306.16585800000001</v>
      </c>
      <c r="L440" s="25">
        <f t="shared" si="148"/>
        <v>599</v>
      </c>
      <c r="M440" s="26">
        <f t="shared" ref="M440:M442" si="150">(K440-L440)/L440*100</f>
        <v>-48.88716894824708</v>
      </c>
      <c r="N440" s="47">
        <f>D440/D518*100</f>
        <v>12.467940740236866</v>
      </c>
    </row>
    <row r="441" spans="1:14">
      <c r="A441" s="219" t="s">
        <v>34</v>
      </c>
      <c r="B441" s="19" t="s">
        <v>19</v>
      </c>
      <c r="C441" s="36">
        <v>27.03678</v>
      </c>
      <c r="D441" s="36">
        <v>225.30269999999999</v>
      </c>
      <c r="E441" s="63">
        <v>232.15219999999999</v>
      </c>
      <c r="F441" s="21">
        <f t="shared" si="149"/>
        <v>-2.9504351024888011</v>
      </c>
      <c r="G441" s="33">
        <v>1411</v>
      </c>
      <c r="H441" s="33">
        <v>78333.3</v>
      </c>
      <c r="I441" s="33">
        <v>149</v>
      </c>
      <c r="J441" s="33">
        <v>2.8081999999999998</v>
      </c>
      <c r="K441" s="33">
        <v>175.86949999999999</v>
      </c>
      <c r="L441" s="33">
        <v>165.101</v>
      </c>
      <c r="M441" s="21">
        <f t="shared" si="150"/>
        <v>6.5223711546265548</v>
      </c>
      <c r="N441" s="46">
        <f t="shared" ref="N441:N444" si="151">D441/D506*100</f>
        <v>4.1900198894680418</v>
      </c>
    </row>
    <row r="442" spans="1:14">
      <c r="A442" s="219"/>
      <c r="B442" s="19" t="s">
        <v>20</v>
      </c>
      <c r="C442" s="33">
        <v>7.9524999999999997</v>
      </c>
      <c r="D442" s="33">
        <v>66.965100000000007</v>
      </c>
      <c r="E442" s="62">
        <v>78.23</v>
      </c>
      <c r="F442" s="21">
        <f t="shared" si="149"/>
        <v>-14.399718777962415</v>
      </c>
      <c r="G442" s="33">
        <v>671</v>
      </c>
      <c r="H442" s="33">
        <v>8174</v>
      </c>
      <c r="I442" s="33">
        <v>75</v>
      </c>
      <c r="J442" s="33">
        <v>0.92859999999999998</v>
      </c>
      <c r="K442" s="33">
        <v>51.9069</v>
      </c>
      <c r="L442" s="33">
        <v>51.4084</v>
      </c>
      <c r="M442" s="21">
        <f t="shared" si="150"/>
        <v>0.96968588790936872</v>
      </c>
      <c r="N442" s="46">
        <f t="shared" si="151"/>
        <v>4.8769683890959117</v>
      </c>
    </row>
    <row r="443" spans="1:14">
      <c r="A443" s="219"/>
      <c r="B443" s="19" t="s">
        <v>21</v>
      </c>
      <c r="C443" s="33">
        <v>0.91359999999999997</v>
      </c>
      <c r="D443" s="33">
        <v>6.0275999999999996</v>
      </c>
      <c r="E443" s="62">
        <v>5.81</v>
      </c>
      <c r="F443" s="21">
        <f t="shared" si="149"/>
        <v>3.7452667814113605</v>
      </c>
      <c r="G443" s="33">
        <v>36</v>
      </c>
      <c r="H443" s="33">
        <v>5368.2389999999996</v>
      </c>
      <c r="I443" s="33">
        <v>11</v>
      </c>
      <c r="J443" s="33">
        <v>5.2027000000000001</v>
      </c>
      <c r="K443" s="33">
        <v>10.774900000000001</v>
      </c>
      <c r="L443" s="33">
        <v>1.65</v>
      </c>
      <c r="M443" s="21"/>
      <c r="N443" s="46">
        <f t="shared" si="151"/>
        <v>3.6285538800519852</v>
      </c>
    </row>
    <row r="444" spans="1:14">
      <c r="A444" s="219"/>
      <c r="B444" s="19" t="s">
        <v>22</v>
      </c>
      <c r="C444" s="33">
        <v>6.1675000000000004</v>
      </c>
      <c r="D444" s="33">
        <v>40.962299999999999</v>
      </c>
      <c r="E444" s="62">
        <v>49.74</v>
      </c>
      <c r="F444" s="21">
        <f t="shared" si="149"/>
        <v>-17.647165259348618</v>
      </c>
      <c r="G444" s="33">
        <v>1626</v>
      </c>
      <c r="H444" s="33">
        <v>78678.7</v>
      </c>
      <c r="I444" s="33">
        <v>282</v>
      </c>
      <c r="J444" s="33">
        <v>8.1224000000000007</v>
      </c>
      <c r="K444" s="33">
        <v>39.870699999999999</v>
      </c>
      <c r="L444" s="33">
        <v>46.072200000000002</v>
      </c>
      <c r="M444" s="21">
        <f t="shared" ref="M444:M449" si="152">(K444-L444)/L444*100</f>
        <v>-13.460394771684447</v>
      </c>
      <c r="N444" s="46">
        <f t="shared" si="151"/>
        <v>14.347804335281216</v>
      </c>
    </row>
    <row r="445" spans="1:14">
      <c r="A445" s="219"/>
      <c r="B445" s="19" t="s">
        <v>23</v>
      </c>
      <c r="C445" s="33">
        <v>0</v>
      </c>
      <c r="D445" s="33">
        <v>0</v>
      </c>
      <c r="E445" s="62"/>
      <c r="F445" s="21"/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21"/>
      <c r="N445" s="46"/>
    </row>
    <row r="446" spans="1:14">
      <c r="A446" s="219"/>
      <c r="B446" s="19" t="s">
        <v>24</v>
      </c>
      <c r="C446" s="33">
        <v>1.8471</v>
      </c>
      <c r="D446" s="33">
        <v>67.504000000000005</v>
      </c>
      <c r="E446" s="62">
        <v>48.8187</v>
      </c>
      <c r="F446" s="21">
        <f t="shared" ref="F446:F450" si="153">(D446-E446)/E446*100</f>
        <v>38.274882370894773</v>
      </c>
      <c r="G446" s="33">
        <v>101</v>
      </c>
      <c r="H446" s="33">
        <v>61815.9</v>
      </c>
      <c r="I446" s="33">
        <v>15</v>
      </c>
      <c r="J446" s="33">
        <v>0.84399999999999997</v>
      </c>
      <c r="K446" s="33">
        <v>4.6637000000000004</v>
      </c>
      <c r="L446" s="33">
        <v>19.8689</v>
      </c>
      <c r="M446" s="21">
        <f t="shared" si="152"/>
        <v>-76.52763867149163</v>
      </c>
      <c r="N446" s="46">
        <f t="shared" ref="N446:N450" si="154">D446/D511*100</f>
        <v>21.598569984226941</v>
      </c>
    </row>
    <row r="447" spans="1:14">
      <c r="A447" s="219"/>
      <c r="B447" s="19" t="s">
        <v>25</v>
      </c>
      <c r="C447" s="37">
        <v>0.71540000000000004</v>
      </c>
      <c r="D447" s="37">
        <v>856.64009999999996</v>
      </c>
      <c r="E447" s="64">
        <v>537.26089999999999</v>
      </c>
      <c r="F447" s="21">
        <f t="shared" si="153"/>
        <v>59.445829763528288</v>
      </c>
      <c r="G447" s="37">
        <v>146</v>
      </c>
      <c r="H447" s="37">
        <v>34626.46</v>
      </c>
      <c r="I447" s="37">
        <v>368</v>
      </c>
      <c r="J447" s="37">
        <v>64.045000000000002</v>
      </c>
      <c r="K447" s="37">
        <v>181.48070000000001</v>
      </c>
      <c r="L447" s="37">
        <v>37.744</v>
      </c>
      <c r="M447" s="21">
        <f t="shared" si="152"/>
        <v>380.81999788045783</v>
      </c>
      <c r="N447" s="46">
        <f t="shared" si="154"/>
        <v>24.749797786918087</v>
      </c>
    </row>
    <row r="448" spans="1:14">
      <c r="A448" s="219"/>
      <c r="B448" s="19" t="s">
        <v>26</v>
      </c>
      <c r="C448" s="33">
        <v>7.8445999999999998</v>
      </c>
      <c r="D448" s="33">
        <v>68.876099999999994</v>
      </c>
      <c r="E448" s="62">
        <v>71.192700000000002</v>
      </c>
      <c r="F448" s="21">
        <f t="shared" si="153"/>
        <v>-3.2539853102916565</v>
      </c>
      <c r="G448" s="33">
        <v>2263</v>
      </c>
      <c r="H448" s="33">
        <v>76960.55</v>
      </c>
      <c r="I448" s="33">
        <v>136</v>
      </c>
      <c r="J448" s="33">
        <v>4.6254</v>
      </c>
      <c r="K448" s="33">
        <v>37.409599999999998</v>
      </c>
      <c r="L448" s="33">
        <v>29.494</v>
      </c>
      <c r="M448" s="21">
        <f t="shared" si="152"/>
        <v>26.83800094934562</v>
      </c>
      <c r="N448" s="46">
        <f t="shared" si="154"/>
        <v>13.735749965345079</v>
      </c>
    </row>
    <row r="449" spans="1:14">
      <c r="A449" s="219"/>
      <c r="B449" s="19" t="s">
        <v>27</v>
      </c>
      <c r="C449" s="35">
        <v>0</v>
      </c>
      <c r="D449" s="35">
        <v>0</v>
      </c>
      <c r="E449" s="65">
        <v>7.4153000000000002</v>
      </c>
      <c r="F449" s="21">
        <f t="shared" si="153"/>
        <v>-100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81.866100000000003</v>
      </c>
      <c r="M449" s="21">
        <f t="shared" si="152"/>
        <v>-100</v>
      </c>
      <c r="N449" s="46">
        <f t="shared" si="154"/>
        <v>0</v>
      </c>
    </row>
    <row r="450" spans="1:14">
      <c r="A450" s="219"/>
      <c r="B450" s="23" t="s">
        <v>28</v>
      </c>
      <c r="C450" s="35">
        <v>0</v>
      </c>
      <c r="D450" s="35">
        <v>0</v>
      </c>
      <c r="E450" s="65">
        <v>7.42</v>
      </c>
      <c r="F450" s="21">
        <f t="shared" si="153"/>
        <v>-100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21"/>
      <c r="N450" s="46" t="e">
        <f t="shared" si="154"/>
        <v>#DIV/0!</v>
      </c>
    </row>
    <row r="451" spans="1:14">
      <c r="A451" s="219"/>
      <c r="B451" s="23" t="s">
        <v>29</v>
      </c>
      <c r="C451" s="35">
        <v>0</v>
      </c>
      <c r="D451" s="35">
        <v>0</v>
      </c>
      <c r="E451" s="65"/>
      <c r="F451" s="21"/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21"/>
      <c r="N451" s="46"/>
    </row>
    <row r="452" spans="1:14">
      <c r="A452" s="219"/>
      <c r="B452" s="23" t="s">
        <v>30</v>
      </c>
      <c r="C452" s="35">
        <v>0</v>
      </c>
      <c r="D452" s="35">
        <v>0</v>
      </c>
      <c r="E452" s="65"/>
      <c r="F452" s="21"/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81.866100000000003</v>
      </c>
      <c r="M452" s="21">
        <f>(K452-L452)/L452*100</f>
        <v>-100</v>
      </c>
      <c r="N452" s="46"/>
    </row>
    <row r="453" spans="1:14">
      <c r="A453" s="174"/>
      <c r="B453" s="24" t="s">
        <v>31</v>
      </c>
      <c r="C453" s="25">
        <f t="shared" ref="C453:L453" si="155">C441+C443+C444+C445+C446+C447+C448+C449</f>
        <v>44.524979999999999</v>
      </c>
      <c r="D453" s="25">
        <f t="shared" si="155"/>
        <v>1265.3127999999999</v>
      </c>
      <c r="E453" s="25">
        <f t="shared" si="155"/>
        <v>952.38980000000004</v>
      </c>
      <c r="F453" s="26">
        <f>(D453-E453)/E453*100</f>
        <v>32.856609762095296</v>
      </c>
      <c r="G453" s="25">
        <f t="shared" si="155"/>
        <v>5583</v>
      </c>
      <c r="H453" s="25">
        <f t="shared" si="155"/>
        <v>335783.14899999998</v>
      </c>
      <c r="I453" s="25">
        <f t="shared" si="155"/>
        <v>961</v>
      </c>
      <c r="J453" s="25">
        <f t="shared" si="155"/>
        <v>85.6477</v>
      </c>
      <c r="K453" s="25">
        <f t="shared" si="155"/>
        <v>450.06909999999999</v>
      </c>
      <c r="L453" s="25">
        <f t="shared" si="155"/>
        <v>381.79620000000006</v>
      </c>
      <c r="M453" s="26">
        <f>(K453-L453)/L453*100</f>
        <v>17.882027112894242</v>
      </c>
      <c r="N453" s="47">
        <f>D453/D518*100</f>
        <v>12.4994716994116</v>
      </c>
    </row>
    <row r="454" spans="1:14">
      <c r="A454" s="219" t="s">
        <v>36</v>
      </c>
      <c r="B454" s="19" t="s">
        <v>19</v>
      </c>
      <c r="C454" s="50">
        <v>18.1889</v>
      </c>
      <c r="D454" s="50">
        <v>203.79040000000001</v>
      </c>
      <c r="E454" s="63">
        <v>245</v>
      </c>
      <c r="F454" s="60">
        <f>(D454-E454)/E454*100</f>
        <v>-16.820244897959181</v>
      </c>
      <c r="G454" s="51">
        <v>1638</v>
      </c>
      <c r="H454" s="51">
        <v>89075.6054</v>
      </c>
      <c r="I454" s="52">
        <v>154</v>
      </c>
      <c r="J454" s="51">
        <v>8.8513999999999999</v>
      </c>
      <c r="K454" s="51">
        <v>73.754899999999992</v>
      </c>
      <c r="L454" s="51">
        <v>78.180399999999992</v>
      </c>
      <c r="M454" s="21">
        <f>(K454-L454)/L454*100</f>
        <v>-5.6606259369356007</v>
      </c>
      <c r="N454" s="46">
        <f t="shared" ref="N454:N459" si="156">D454/D506*100</f>
        <v>3.7899493849059427</v>
      </c>
    </row>
    <row r="455" spans="1:14">
      <c r="A455" s="219"/>
      <c r="B455" s="19" t="s">
        <v>20</v>
      </c>
      <c r="C455" s="51">
        <v>3.6598999999999999</v>
      </c>
      <c r="D455" s="51">
        <v>64.286699999999996</v>
      </c>
      <c r="E455" s="62">
        <v>105</v>
      </c>
      <c r="F455" s="21">
        <f>(D455-E455)/E455*100</f>
        <v>-38.774571428571427</v>
      </c>
      <c r="G455" s="51">
        <v>785</v>
      </c>
      <c r="H455" s="51">
        <v>9577</v>
      </c>
      <c r="I455" s="52">
        <v>81</v>
      </c>
      <c r="J455" s="51">
        <v>5.6189999999999998</v>
      </c>
      <c r="K455" s="51">
        <v>36.921799999999998</v>
      </c>
      <c r="L455" s="51">
        <v>26.571100000000001</v>
      </c>
      <c r="M455" s="60">
        <f>(K455-L455)/L455*100</f>
        <v>38.954729010089892</v>
      </c>
      <c r="N455" s="46">
        <f t="shared" si="156"/>
        <v>4.6819045105479145</v>
      </c>
    </row>
    <row r="456" spans="1:14">
      <c r="A456" s="219"/>
      <c r="B456" s="19" t="s">
        <v>21</v>
      </c>
      <c r="C456" s="51">
        <v>0</v>
      </c>
      <c r="D456" s="51">
        <v>0</v>
      </c>
      <c r="E456" s="62"/>
      <c r="F456" s="21"/>
      <c r="G456" s="51">
        <v>0</v>
      </c>
      <c r="H456" s="51">
        <v>0</v>
      </c>
      <c r="I456" s="52">
        <v>0</v>
      </c>
      <c r="J456" s="51">
        <v>0</v>
      </c>
      <c r="K456" s="51">
        <v>0</v>
      </c>
      <c r="L456" s="51">
        <v>0</v>
      </c>
      <c r="M456" s="60"/>
      <c r="N456" s="46"/>
    </row>
    <row r="457" spans="1:14">
      <c r="A457" s="219"/>
      <c r="B457" s="19" t="s">
        <v>22</v>
      </c>
      <c r="C457" s="51">
        <v>6.2199999999999998E-2</v>
      </c>
      <c r="D457" s="51">
        <v>1.302</v>
      </c>
      <c r="E457" s="62">
        <v>5.2</v>
      </c>
      <c r="F457" s="21">
        <f>(D457-E457)/E457*100</f>
        <v>-74.961538461538453</v>
      </c>
      <c r="G457" s="51">
        <v>73</v>
      </c>
      <c r="H457" s="51">
        <v>4660.0569999999998</v>
      </c>
      <c r="I457" s="52">
        <v>3</v>
      </c>
      <c r="J457" s="51">
        <v>0.216</v>
      </c>
      <c r="K457" s="51">
        <v>1.085</v>
      </c>
      <c r="L457" s="51">
        <v>0.57999999999999996</v>
      </c>
      <c r="M457" s="60">
        <f t="shared" ref="M457:M462" si="157">(K457-L457)/L457*100</f>
        <v>87.068965517241381</v>
      </c>
      <c r="N457" s="46">
        <f t="shared" si="156"/>
        <v>0.45604961744179756</v>
      </c>
    </row>
    <row r="458" spans="1:14">
      <c r="A458" s="219"/>
      <c r="B458" s="19" t="s">
        <v>23</v>
      </c>
      <c r="C458" s="51">
        <v>0.1038</v>
      </c>
      <c r="D458" s="51">
        <v>0.1038</v>
      </c>
      <c r="E458" s="62">
        <v>0.02</v>
      </c>
      <c r="F458" s="21"/>
      <c r="G458" s="51">
        <v>1</v>
      </c>
      <c r="H458" s="51">
        <v>1001</v>
      </c>
      <c r="I458" s="52">
        <v>0</v>
      </c>
      <c r="J458" s="51">
        <v>0</v>
      </c>
      <c r="K458" s="51">
        <v>0</v>
      </c>
      <c r="L458" s="51">
        <v>0</v>
      </c>
      <c r="M458" s="60"/>
      <c r="N458" s="46">
        <f t="shared" si="156"/>
        <v>1.1209241771466238</v>
      </c>
    </row>
    <row r="459" spans="1:14">
      <c r="A459" s="219"/>
      <c r="B459" s="19" t="s">
        <v>24</v>
      </c>
      <c r="C459" s="51">
        <v>0</v>
      </c>
      <c r="D459" s="51">
        <v>2.2366000000000001</v>
      </c>
      <c r="E459" s="62">
        <v>0.12</v>
      </c>
      <c r="F459" s="21">
        <f>(D459-E459)/E459*100</f>
        <v>1763.8333333333335</v>
      </c>
      <c r="G459" s="51">
        <v>7</v>
      </c>
      <c r="H459" s="51">
        <v>1019</v>
      </c>
      <c r="I459" s="52">
        <v>0</v>
      </c>
      <c r="J459" s="51">
        <v>0</v>
      </c>
      <c r="K459" s="51">
        <v>0</v>
      </c>
      <c r="L459" s="51">
        <v>0</v>
      </c>
      <c r="M459" s="60"/>
      <c r="N459" s="46">
        <f t="shared" si="156"/>
        <v>0.71562220945013588</v>
      </c>
    </row>
    <row r="460" spans="1:14">
      <c r="A460" s="219"/>
      <c r="B460" s="19" t="s">
        <v>25</v>
      </c>
      <c r="C460" s="52">
        <v>0</v>
      </c>
      <c r="D460" s="52">
        <v>0</v>
      </c>
      <c r="E460" s="62"/>
      <c r="F460" s="21"/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1">
        <v>0</v>
      </c>
      <c r="M460" s="60"/>
      <c r="N460" s="46"/>
    </row>
    <row r="461" spans="1:14">
      <c r="A461" s="219"/>
      <c r="B461" s="19" t="s">
        <v>26</v>
      </c>
      <c r="C461" s="51">
        <v>1.2463</v>
      </c>
      <c r="D461" s="51">
        <v>18.778099999999998</v>
      </c>
      <c r="E461" s="62">
        <v>17.78</v>
      </c>
      <c r="F461" s="21">
        <f>(D461-E461)/E461*100</f>
        <v>5.6136107986501527</v>
      </c>
      <c r="G461" s="51">
        <v>356</v>
      </c>
      <c r="H461" s="51">
        <v>85524.7</v>
      </c>
      <c r="I461" s="52">
        <v>43</v>
      </c>
      <c r="J461" s="51">
        <v>13.3239</v>
      </c>
      <c r="K461" s="51">
        <v>20.220099999999999</v>
      </c>
      <c r="L461" s="51">
        <v>9.0579000000000001</v>
      </c>
      <c r="M461" s="60">
        <f t="shared" si="157"/>
        <v>123.23165413616842</v>
      </c>
      <c r="N461" s="46">
        <f>D461/D513*100</f>
        <v>3.7448590501530488</v>
      </c>
    </row>
    <row r="462" spans="1:14">
      <c r="A462" s="219"/>
      <c r="B462" s="19" t="s">
        <v>27</v>
      </c>
      <c r="C462" s="51">
        <v>0</v>
      </c>
      <c r="D462" s="53">
        <v>0</v>
      </c>
      <c r="E462" s="62">
        <v>13.71</v>
      </c>
      <c r="F462" s="21"/>
      <c r="G462" s="53">
        <v>0</v>
      </c>
      <c r="H462" s="53">
        <v>0</v>
      </c>
      <c r="I462" s="52">
        <v>0</v>
      </c>
      <c r="J462" s="51">
        <v>0</v>
      </c>
      <c r="K462" s="51">
        <v>0</v>
      </c>
      <c r="L462" s="51">
        <v>0</v>
      </c>
      <c r="M462" s="60" t="e">
        <f t="shared" si="157"/>
        <v>#DIV/0!</v>
      </c>
      <c r="N462" s="46">
        <f>D462/D514*100</f>
        <v>0</v>
      </c>
    </row>
    <row r="463" spans="1:14">
      <c r="A463" s="219"/>
      <c r="B463" s="23" t="s">
        <v>28</v>
      </c>
      <c r="C463" s="53">
        <v>0</v>
      </c>
      <c r="D463" s="53">
        <v>0</v>
      </c>
      <c r="E463" s="78"/>
      <c r="F463" s="21"/>
      <c r="G463" s="53">
        <v>0</v>
      </c>
      <c r="H463" s="53">
        <v>0</v>
      </c>
      <c r="I463" s="52">
        <v>0</v>
      </c>
      <c r="J463" s="51">
        <v>0</v>
      </c>
      <c r="K463" s="51">
        <v>0</v>
      </c>
      <c r="L463" s="84">
        <v>0</v>
      </c>
      <c r="M463" s="21"/>
      <c r="N463" s="46"/>
    </row>
    <row r="464" spans="1:14">
      <c r="A464" s="219"/>
      <c r="B464" s="23" t="s">
        <v>29</v>
      </c>
      <c r="C464" s="53">
        <v>0</v>
      </c>
      <c r="D464" s="53">
        <v>0</v>
      </c>
      <c r="E464" s="78">
        <v>13.71</v>
      </c>
      <c r="F464" s="21"/>
      <c r="G464" s="53">
        <v>0</v>
      </c>
      <c r="H464" s="53">
        <v>0</v>
      </c>
      <c r="I464" s="52">
        <v>0</v>
      </c>
      <c r="J464" s="51">
        <v>0</v>
      </c>
      <c r="K464" s="51">
        <v>0</v>
      </c>
      <c r="L464" s="84">
        <v>0</v>
      </c>
      <c r="M464" s="21"/>
      <c r="N464" s="46">
        <f>D464/D516*100</f>
        <v>0</v>
      </c>
    </row>
    <row r="465" spans="1:14">
      <c r="A465" s="219"/>
      <c r="B465" s="23" t="s">
        <v>30</v>
      </c>
      <c r="C465" s="78">
        <v>0</v>
      </c>
      <c r="D465" s="78">
        <v>0</v>
      </c>
      <c r="E465" s="78"/>
      <c r="F465" s="21"/>
      <c r="G465" s="37">
        <v>0</v>
      </c>
      <c r="H465" s="37">
        <v>0</v>
      </c>
      <c r="I465" s="35">
        <v>0</v>
      </c>
      <c r="J465" s="35">
        <v>0</v>
      </c>
      <c r="K465" s="35">
        <v>0</v>
      </c>
      <c r="L465" s="35">
        <v>0</v>
      </c>
      <c r="M465" s="21"/>
      <c r="N465" s="46"/>
    </row>
    <row r="466" spans="1:14" ht="14.25" thickBot="1">
      <c r="A466" s="174"/>
      <c r="B466" s="24" t="s">
        <v>31</v>
      </c>
      <c r="C466" s="25">
        <f t="shared" ref="C466:L466" si="158">C454+C456+C457+C458+C459+C460+C461+C462</f>
        <v>19.601200000000002</v>
      </c>
      <c r="D466" s="25">
        <f t="shared" si="158"/>
        <v>226.21090000000001</v>
      </c>
      <c r="E466" s="25">
        <f t="shared" si="158"/>
        <v>281.83</v>
      </c>
      <c r="F466" s="26">
        <f>(D466-E466)/E466*100</f>
        <v>-19.734982081396581</v>
      </c>
      <c r="G466" s="25">
        <f t="shared" si="158"/>
        <v>2075</v>
      </c>
      <c r="H466" s="25">
        <f t="shared" si="158"/>
        <v>181280.36239999998</v>
      </c>
      <c r="I466" s="25">
        <f t="shared" si="158"/>
        <v>200</v>
      </c>
      <c r="J466" s="25">
        <f t="shared" si="158"/>
        <v>22.391300000000001</v>
      </c>
      <c r="K466" s="25">
        <f t="shared" si="158"/>
        <v>95.059999999999988</v>
      </c>
      <c r="L466" s="25">
        <f t="shared" si="158"/>
        <v>87.818299999999994</v>
      </c>
      <c r="M466" s="26">
        <f>(K466-L466)/L466*100</f>
        <v>8.2462311386123339</v>
      </c>
      <c r="N466" s="47">
        <f>D466/D518*100</f>
        <v>2.2346385357426461</v>
      </c>
    </row>
    <row r="467" spans="1:14" ht="14.25" thickTop="1">
      <c r="A467" s="175" t="s">
        <v>40</v>
      </c>
      <c r="B467" s="27" t="s">
        <v>19</v>
      </c>
      <c r="C467" s="56">
        <v>89.500423000000012</v>
      </c>
      <c r="D467" s="56">
        <v>733.87102499999992</v>
      </c>
      <c r="E467" s="56">
        <v>659.611535</v>
      </c>
      <c r="F467" s="81">
        <f t="shared" ref="F467:F472" si="159">(D467-E467)/E467*100</f>
        <v>11.258064187734364</v>
      </c>
      <c r="G467" s="56">
        <v>4803</v>
      </c>
      <c r="H467" s="56">
        <v>269249.67797600001</v>
      </c>
      <c r="I467" s="56">
        <v>499</v>
      </c>
      <c r="J467" s="56">
        <v>86.07</v>
      </c>
      <c r="K467" s="56">
        <v>243.75</v>
      </c>
      <c r="L467" s="58">
        <v>270.32</v>
      </c>
      <c r="M467" s="60">
        <f>(K467-L467)/L467*100</f>
        <v>-9.8290914471737185</v>
      </c>
      <c r="N467" s="48">
        <f t="shared" ref="N467:N475" si="160">D467/D506*100</f>
        <v>13.648013055566127</v>
      </c>
    </row>
    <row r="468" spans="1:14">
      <c r="A468" s="219"/>
      <c r="B468" s="19" t="s">
        <v>20</v>
      </c>
      <c r="C468" s="56">
        <v>21.651807000000002</v>
      </c>
      <c r="D468" s="56">
        <v>202.15605199999999</v>
      </c>
      <c r="E468" s="56">
        <v>219.23761400000001</v>
      </c>
      <c r="F468" s="21">
        <f t="shared" si="159"/>
        <v>-7.7913464247061262</v>
      </c>
      <c r="G468" s="56">
        <v>2349</v>
      </c>
      <c r="H468" s="56">
        <v>28657.8</v>
      </c>
      <c r="I468" s="56">
        <v>219</v>
      </c>
      <c r="J468" s="56">
        <v>18.149999999999999</v>
      </c>
      <c r="K468" s="56">
        <v>79.73</v>
      </c>
      <c r="L468" s="58">
        <v>122.44</v>
      </c>
      <c r="M468" s="60">
        <f>(K468-L468)/L468*100</f>
        <v>-34.882391375367519</v>
      </c>
      <c r="N468" s="46">
        <f t="shared" si="160"/>
        <v>14.722723855686459</v>
      </c>
    </row>
    <row r="469" spans="1:14">
      <c r="A469" s="219"/>
      <c r="B469" s="19" t="s">
        <v>21</v>
      </c>
      <c r="C469" s="56">
        <v>1.1160380000000001</v>
      </c>
      <c r="D469" s="56">
        <v>4.4443910000000004</v>
      </c>
      <c r="E469" s="56">
        <v>11.085305</v>
      </c>
      <c r="F469" s="21">
        <f t="shared" si="159"/>
        <v>-59.907363847904946</v>
      </c>
      <c r="G469" s="56">
        <v>23</v>
      </c>
      <c r="H469" s="56">
        <v>3871.8371900000002</v>
      </c>
      <c r="I469" s="56"/>
      <c r="J469" s="56"/>
      <c r="K469" s="56"/>
      <c r="L469" s="58">
        <v>10.08</v>
      </c>
      <c r="M469" s="60"/>
      <c r="N469" s="46">
        <f t="shared" si="160"/>
        <v>2.6754781683452995</v>
      </c>
    </row>
    <row r="470" spans="1:14">
      <c r="A470" s="219"/>
      <c r="B470" s="19" t="s">
        <v>22</v>
      </c>
      <c r="C470" s="56">
        <v>2.729352</v>
      </c>
      <c r="D470" s="56">
        <v>38.967551</v>
      </c>
      <c r="E470" s="56">
        <v>32.759805999999998</v>
      </c>
      <c r="F470" s="21">
        <f t="shared" si="159"/>
        <v>18.949272776523777</v>
      </c>
      <c r="G470" s="56">
        <v>2634</v>
      </c>
      <c r="H470" s="56">
        <v>95493.56</v>
      </c>
      <c r="I470" s="56">
        <v>151</v>
      </c>
      <c r="J470" s="56">
        <v>0.63</v>
      </c>
      <c r="K470" s="56">
        <v>8.84</v>
      </c>
      <c r="L470" s="58">
        <v>35.79</v>
      </c>
      <c r="M470" s="60">
        <f>(K470-L470)/L470*100</f>
        <v>-75.300363229952509</v>
      </c>
      <c r="N470" s="46">
        <f t="shared" si="160"/>
        <v>13.649106548535897</v>
      </c>
    </row>
    <row r="471" spans="1:14">
      <c r="A471" s="219"/>
      <c r="B471" s="19" t="s">
        <v>23</v>
      </c>
      <c r="C471" s="56"/>
      <c r="D471" s="56">
        <v>0.22641600000000001</v>
      </c>
      <c r="E471" s="56">
        <v>0.235849</v>
      </c>
      <c r="F471" s="21">
        <f t="shared" si="159"/>
        <v>-3.9995929599023086</v>
      </c>
      <c r="G471" s="56">
        <v>2</v>
      </c>
      <c r="H471" s="56">
        <v>0.24</v>
      </c>
      <c r="I471" s="56"/>
      <c r="J471" s="56"/>
      <c r="K471" s="56"/>
      <c r="L471" s="58">
        <v>8.69</v>
      </c>
      <c r="M471" s="60">
        <f>(K471-L471)/L471*100</f>
        <v>-100</v>
      </c>
      <c r="N471" s="46">
        <f t="shared" si="160"/>
        <v>2.4450401588904622</v>
      </c>
    </row>
    <row r="472" spans="1:14">
      <c r="A472" s="219"/>
      <c r="B472" s="19" t="s">
        <v>24</v>
      </c>
      <c r="C472" s="56">
        <v>-0.37671900000000003</v>
      </c>
      <c r="D472" s="56">
        <v>58.792431999999998</v>
      </c>
      <c r="E472" s="56">
        <v>41.030003999999998</v>
      </c>
      <c r="F472" s="21">
        <f t="shared" si="159"/>
        <v>43.291314326949617</v>
      </c>
      <c r="G472" s="56">
        <v>54</v>
      </c>
      <c r="H472" s="56">
        <v>41034.959999999999</v>
      </c>
      <c r="I472" s="56">
        <v>8</v>
      </c>
      <c r="J472" s="56"/>
      <c r="K472" s="56">
        <v>1.18</v>
      </c>
      <c r="L472" s="58">
        <v>43.56</v>
      </c>
      <c r="M472" s="60">
        <f>(K472-L472)/L472*100</f>
        <v>-97.291092745638196</v>
      </c>
      <c r="N472" s="46">
        <f t="shared" si="160"/>
        <v>18.811217958860261</v>
      </c>
    </row>
    <row r="473" spans="1:14">
      <c r="A473" s="219"/>
      <c r="B473" s="19" t="s">
        <v>25</v>
      </c>
      <c r="C473" s="56"/>
      <c r="D473" s="56">
        <v>102.19799999999999</v>
      </c>
      <c r="E473" s="56">
        <v>128</v>
      </c>
      <c r="F473" s="21"/>
      <c r="G473" s="56">
        <v>5</v>
      </c>
      <c r="H473" s="56">
        <v>1839.5640000000001</v>
      </c>
      <c r="I473" s="56"/>
      <c r="J473" s="56"/>
      <c r="K473" s="56"/>
      <c r="L473" s="58">
        <v>8.1</v>
      </c>
      <c r="M473" s="60"/>
      <c r="N473" s="46">
        <f t="shared" si="160"/>
        <v>2.95267503147174</v>
      </c>
    </row>
    <row r="474" spans="1:14">
      <c r="A474" s="219"/>
      <c r="B474" s="19" t="s">
        <v>26</v>
      </c>
      <c r="C474" s="56">
        <v>5.5245160000000002</v>
      </c>
      <c r="D474" s="56">
        <v>40.114094000000001</v>
      </c>
      <c r="E474" s="56">
        <v>21.759779000000002</v>
      </c>
      <c r="F474" s="21">
        <f>(D474-E474)/E474*100</f>
        <v>84.349730757835346</v>
      </c>
      <c r="G474" s="56">
        <v>1863</v>
      </c>
      <c r="H474" s="56">
        <v>123185.38</v>
      </c>
      <c r="I474" s="56">
        <v>7</v>
      </c>
      <c r="J474" s="56"/>
      <c r="K474" s="56">
        <v>2.0699999999999998</v>
      </c>
      <c r="L474" s="58">
        <v>2.15</v>
      </c>
      <c r="M474" s="60">
        <f>(K474-L474)/L474*100</f>
        <v>-3.720930232558143</v>
      </c>
      <c r="N474" s="46">
        <f t="shared" si="160"/>
        <v>7.9998310774034715</v>
      </c>
    </row>
    <row r="475" spans="1:14">
      <c r="A475" s="219"/>
      <c r="B475" s="19" t="s">
        <v>27</v>
      </c>
      <c r="C475" s="56"/>
      <c r="D475" s="56">
        <v>1.8454120000000001</v>
      </c>
      <c r="E475" s="56">
        <v>34.977964999999998</v>
      </c>
      <c r="F475" s="21">
        <f>(D475-E475)/E475*100</f>
        <v>-94.724072712634936</v>
      </c>
      <c r="G475" s="56">
        <v>45</v>
      </c>
      <c r="H475" s="56">
        <v>1080.18</v>
      </c>
      <c r="I475" s="58">
        <v>2</v>
      </c>
      <c r="J475" s="58">
        <v>0.06</v>
      </c>
      <c r="K475" s="58">
        <v>0.06</v>
      </c>
      <c r="L475" s="58"/>
      <c r="M475" s="21"/>
      <c r="N475" s="46">
        <f t="shared" si="160"/>
        <v>18.916802283696477</v>
      </c>
    </row>
    <row r="476" spans="1:14">
      <c r="A476" s="219"/>
      <c r="B476" s="23" t="s">
        <v>28</v>
      </c>
      <c r="C476" s="56"/>
      <c r="D476" s="56"/>
      <c r="E476" s="56"/>
      <c r="F476" s="21"/>
      <c r="G476" s="56"/>
      <c r="H476" s="56"/>
      <c r="I476" s="56"/>
      <c r="J476" s="56"/>
      <c r="K476" s="56"/>
      <c r="L476" s="56"/>
      <c r="M476" s="21"/>
      <c r="N476" s="46"/>
    </row>
    <row r="477" spans="1:14">
      <c r="A477" s="219"/>
      <c r="B477" s="23" t="s">
        <v>29</v>
      </c>
      <c r="C477" s="56"/>
      <c r="D477" s="56"/>
      <c r="E477" s="56">
        <v>31.388807</v>
      </c>
      <c r="F477" s="21">
        <f>(D477-E477)/E477*100</f>
        <v>-100</v>
      </c>
      <c r="G477" s="56"/>
      <c r="H477" s="56"/>
      <c r="I477" s="56"/>
      <c r="J477" s="56"/>
      <c r="K477" s="56"/>
      <c r="L477" s="56"/>
      <c r="M477" s="21"/>
      <c r="N477" s="46">
        <f>D477/D516*100</f>
        <v>0</v>
      </c>
    </row>
    <row r="478" spans="1:14">
      <c r="A478" s="219"/>
      <c r="B478" s="23" t="s">
        <v>30</v>
      </c>
      <c r="C478" s="35"/>
      <c r="D478" s="35"/>
      <c r="E478" s="65"/>
      <c r="F478" s="21"/>
      <c r="G478" s="35"/>
      <c r="H478" s="35"/>
      <c r="I478" s="35"/>
      <c r="J478" s="35"/>
      <c r="K478" s="35"/>
      <c r="L478" s="35"/>
      <c r="M478" s="21"/>
      <c r="N478" s="46"/>
    </row>
    <row r="479" spans="1:14">
      <c r="A479" s="174"/>
      <c r="B479" s="24" t="s">
        <v>31</v>
      </c>
      <c r="C479" s="25">
        <f t="shared" ref="C479:L479" si="161">C467+C469+C470+C471+C472+C473+C474+C475</f>
        <v>98.493610000000032</v>
      </c>
      <c r="D479" s="25">
        <f t="shared" si="161"/>
        <v>980.45932099999982</v>
      </c>
      <c r="E479" s="25">
        <f t="shared" si="161"/>
        <v>929.46024299999999</v>
      </c>
      <c r="F479" s="26">
        <f>(D479-E479)/E479*100</f>
        <v>5.4869563689342034</v>
      </c>
      <c r="G479" s="25">
        <f t="shared" si="161"/>
        <v>9429</v>
      </c>
      <c r="H479" s="25">
        <f t="shared" si="161"/>
        <v>535755.39916600008</v>
      </c>
      <c r="I479" s="25">
        <f t="shared" si="161"/>
        <v>667</v>
      </c>
      <c r="J479" s="25">
        <f t="shared" si="161"/>
        <v>86.759999999999991</v>
      </c>
      <c r="K479" s="25">
        <f t="shared" si="161"/>
        <v>255.9</v>
      </c>
      <c r="L479" s="25">
        <f t="shared" si="161"/>
        <v>378.69</v>
      </c>
      <c r="M479" s="26">
        <f>(K479-L479)/L479*100</f>
        <v>-32.424938604135306</v>
      </c>
      <c r="N479" s="47">
        <f>D479/D518*100</f>
        <v>9.6855287761759872</v>
      </c>
    </row>
    <row r="480" spans="1:14">
      <c r="A480" s="173" t="s">
        <v>68</v>
      </c>
      <c r="B480" s="27" t="s">
        <v>19</v>
      </c>
      <c r="C480" s="63">
        <v>23.791211000000001</v>
      </c>
      <c r="D480" s="63">
        <v>159.306308</v>
      </c>
      <c r="E480" s="63">
        <v>173.60082499999999</v>
      </c>
      <c r="F480" s="81">
        <f t="shared" ref="F480:F494" si="162">(D480-E480)/E480*100</f>
        <v>-8.2341296477133596</v>
      </c>
      <c r="G480" s="62">
        <v>1230</v>
      </c>
      <c r="H480" s="62">
        <v>2849.8996940000002</v>
      </c>
      <c r="I480" s="62">
        <v>121</v>
      </c>
      <c r="J480" s="62">
        <v>13.192442</v>
      </c>
      <c r="K480" s="62">
        <v>49.599955000000001</v>
      </c>
      <c r="L480" s="62">
        <v>7.7811000000000003</v>
      </c>
      <c r="M480" s="45">
        <f>(K480-L480)/L480*100</f>
        <v>537.44142858978807</v>
      </c>
      <c r="N480" s="68">
        <f>D480/D506*100</f>
        <v>2.9626657782517563</v>
      </c>
    </row>
    <row r="481" spans="1:14">
      <c r="A481" s="173"/>
      <c r="B481" s="19" t="s">
        <v>20</v>
      </c>
      <c r="C481" s="63">
        <v>7.7418880000000003</v>
      </c>
      <c r="D481" s="63">
        <v>49.044980000000002</v>
      </c>
      <c r="E481" s="63">
        <v>56.037804999999999</v>
      </c>
      <c r="F481" s="21">
        <f t="shared" si="162"/>
        <v>-12.478763220650766</v>
      </c>
      <c r="G481" s="62">
        <v>637</v>
      </c>
      <c r="H481" s="62">
        <v>0</v>
      </c>
      <c r="I481" s="62">
        <v>48</v>
      </c>
      <c r="J481" s="62">
        <v>1.9884999999999999</v>
      </c>
      <c r="K481" s="62">
        <v>15.610200000000001</v>
      </c>
      <c r="L481" s="62">
        <v>4.0640999999999998</v>
      </c>
      <c r="M481" s="60">
        <f>(K481-L481)/L481*100</f>
        <v>284.09980069388058</v>
      </c>
      <c r="N481" s="68">
        <f t="shared" ref="N481:N492" si="163">D481/D507*100</f>
        <v>3.5718727681111688</v>
      </c>
    </row>
    <row r="482" spans="1:14">
      <c r="A482" s="173"/>
      <c r="B482" s="19" t="s">
        <v>21</v>
      </c>
      <c r="C482" s="63">
        <v>8.5923490000000005</v>
      </c>
      <c r="D482" s="63">
        <v>11.726269</v>
      </c>
      <c r="E482" s="63">
        <v>16.700230000000001</v>
      </c>
      <c r="F482" s="21">
        <f t="shared" si="162"/>
        <v>-29.783787408915931</v>
      </c>
      <c r="G482" s="62">
        <v>4</v>
      </c>
      <c r="H482" s="62">
        <v>9468.2500349999991</v>
      </c>
      <c r="I482" s="62">
        <v>0</v>
      </c>
      <c r="J482" s="62">
        <v>0</v>
      </c>
      <c r="K482" s="62">
        <v>0</v>
      </c>
      <c r="L482" s="62">
        <v>0</v>
      </c>
      <c r="M482" s="21"/>
      <c r="N482" s="68">
        <f t="shared" si="163"/>
        <v>7.0590946443830571</v>
      </c>
    </row>
    <row r="483" spans="1:14">
      <c r="A483" s="173"/>
      <c r="B483" s="19" t="s">
        <v>22</v>
      </c>
      <c r="C483" s="63">
        <v>0.197736</v>
      </c>
      <c r="D483" s="63">
        <v>2.7406730000000001</v>
      </c>
      <c r="E483" s="63">
        <v>1.248869</v>
      </c>
      <c r="F483" s="21">
        <f t="shared" si="162"/>
        <v>119.45240053200136</v>
      </c>
      <c r="G483" s="62">
        <v>136</v>
      </c>
      <c r="H483" s="62">
        <v>21256.5</v>
      </c>
      <c r="I483" s="62">
        <v>7</v>
      </c>
      <c r="J483" s="62">
        <v>0</v>
      </c>
      <c r="K483" s="62">
        <v>0.59399999999999997</v>
      </c>
      <c r="L483" s="62">
        <v>0</v>
      </c>
      <c r="M483" s="21"/>
      <c r="N483" s="68">
        <f t="shared" si="163"/>
        <v>0.9599714847796188</v>
      </c>
    </row>
    <row r="484" spans="1:14">
      <c r="A484" s="173"/>
      <c r="B484" s="19" t="s">
        <v>23</v>
      </c>
      <c r="C484" s="63">
        <v>0</v>
      </c>
      <c r="D484" s="63">
        <v>0</v>
      </c>
      <c r="E484" s="63"/>
      <c r="F484" s="21"/>
      <c r="G484" s="62">
        <v>0</v>
      </c>
      <c r="H484" s="62">
        <v>0</v>
      </c>
      <c r="I484" s="62">
        <v>0</v>
      </c>
      <c r="J484" s="62">
        <v>0</v>
      </c>
      <c r="K484" s="62">
        <v>0</v>
      </c>
      <c r="L484" s="62">
        <v>0</v>
      </c>
      <c r="M484" s="21"/>
      <c r="N484" s="68"/>
    </row>
    <row r="485" spans="1:14">
      <c r="A485" s="173"/>
      <c r="B485" s="19" t="s">
        <v>24</v>
      </c>
      <c r="C485" s="63">
        <v>0.230819</v>
      </c>
      <c r="D485" s="63">
        <v>1.064648</v>
      </c>
      <c r="E485" s="63">
        <v>1.699047</v>
      </c>
      <c r="F485" s="21">
        <f t="shared" si="162"/>
        <v>-37.338519770200584</v>
      </c>
      <c r="G485" s="62">
        <v>8</v>
      </c>
      <c r="H485" s="62">
        <v>1001.3316</v>
      </c>
      <c r="I485" s="62">
        <v>0</v>
      </c>
      <c r="J485" s="62">
        <v>0</v>
      </c>
      <c r="K485" s="62">
        <v>0</v>
      </c>
      <c r="L485" s="62">
        <v>0</v>
      </c>
      <c r="M485" s="21"/>
      <c r="N485" s="68">
        <f t="shared" si="163"/>
        <v>0.34064461863841017</v>
      </c>
    </row>
    <row r="486" spans="1:14">
      <c r="A486" s="173"/>
      <c r="B486" s="19" t="s">
        <v>25</v>
      </c>
      <c r="C486" s="63">
        <v>0</v>
      </c>
      <c r="D486" s="63">
        <v>0</v>
      </c>
      <c r="E486" s="63"/>
      <c r="F486" s="21"/>
      <c r="G486" s="62">
        <v>0</v>
      </c>
      <c r="H486" s="62">
        <v>0</v>
      </c>
      <c r="I486" s="62">
        <v>0</v>
      </c>
      <c r="J486" s="62">
        <v>0</v>
      </c>
      <c r="K486" s="62">
        <v>0</v>
      </c>
      <c r="L486" s="62">
        <v>0</v>
      </c>
      <c r="M486" s="21"/>
      <c r="N486" s="68"/>
    </row>
    <row r="487" spans="1:14">
      <c r="A487" s="173"/>
      <c r="B487" s="19" t="s">
        <v>26</v>
      </c>
      <c r="C487" s="63">
        <v>7.27097999999999</v>
      </c>
      <c r="D487" s="63">
        <v>58.892173999999997</v>
      </c>
      <c r="E487" s="63">
        <v>33.102314</v>
      </c>
      <c r="F487" s="21">
        <f t="shared" si="162"/>
        <v>77.909538287867122</v>
      </c>
      <c r="G487" s="62">
        <v>990</v>
      </c>
      <c r="H487" s="62">
        <v>531927.56000000006</v>
      </c>
      <c r="I487" s="62">
        <v>13</v>
      </c>
      <c r="J487" s="62">
        <v>0</v>
      </c>
      <c r="K487" s="62">
        <v>54.826754999999999</v>
      </c>
      <c r="L487" s="62">
        <v>1.244624</v>
      </c>
      <c r="M487" s="21"/>
      <c r="N487" s="68">
        <f t="shared" si="163"/>
        <v>11.744686139017691</v>
      </c>
    </row>
    <row r="488" spans="1:14">
      <c r="A488" s="173"/>
      <c r="B488" s="19" t="s">
        <v>27</v>
      </c>
      <c r="C488" s="63">
        <v>0</v>
      </c>
      <c r="D488" s="63">
        <v>0</v>
      </c>
      <c r="E488" s="63">
        <v>9.7170000000000006E-2</v>
      </c>
      <c r="F488" s="21"/>
      <c r="G488" s="62">
        <v>0</v>
      </c>
      <c r="H488" s="62">
        <v>0</v>
      </c>
      <c r="I488" s="62">
        <v>0</v>
      </c>
      <c r="J488" s="62">
        <v>0</v>
      </c>
      <c r="K488" s="62">
        <v>0</v>
      </c>
      <c r="L488" s="62">
        <v>0</v>
      </c>
      <c r="M488" s="21"/>
      <c r="N488" s="68">
        <f t="shared" si="163"/>
        <v>0</v>
      </c>
    </row>
    <row r="489" spans="1:14">
      <c r="A489" s="173"/>
      <c r="B489" s="23" t="s">
        <v>28</v>
      </c>
      <c r="C489" s="63">
        <v>0</v>
      </c>
      <c r="D489" s="63">
        <v>0</v>
      </c>
      <c r="E489" s="63"/>
      <c r="F489" s="21"/>
      <c r="G489" s="62">
        <v>0</v>
      </c>
      <c r="H489" s="62">
        <v>0</v>
      </c>
      <c r="I489" s="62">
        <v>0</v>
      </c>
      <c r="J489" s="65">
        <v>0</v>
      </c>
      <c r="K489" s="62">
        <v>0</v>
      </c>
      <c r="L489" s="62">
        <v>0</v>
      </c>
      <c r="M489" s="21"/>
      <c r="N489" s="68" t="e">
        <f t="shared" si="163"/>
        <v>#DIV/0!</v>
      </c>
    </row>
    <row r="490" spans="1:14">
      <c r="A490" s="173"/>
      <c r="B490" s="23" t="s">
        <v>29</v>
      </c>
      <c r="C490" s="36">
        <v>0</v>
      </c>
      <c r="D490" s="36">
        <v>0</v>
      </c>
      <c r="E490" s="63"/>
      <c r="F490" s="21"/>
      <c r="G490" s="62">
        <v>0</v>
      </c>
      <c r="H490" s="62">
        <v>0</v>
      </c>
      <c r="I490" s="62">
        <v>0</v>
      </c>
      <c r="J490" s="65">
        <v>0</v>
      </c>
      <c r="K490" s="62">
        <v>0</v>
      </c>
      <c r="L490" s="62">
        <v>0</v>
      </c>
      <c r="M490" s="21"/>
      <c r="N490" s="68"/>
    </row>
    <row r="491" spans="1:14">
      <c r="A491" s="173"/>
      <c r="B491" s="23" t="s">
        <v>30</v>
      </c>
      <c r="C491" s="35">
        <v>0</v>
      </c>
      <c r="D491" s="35">
        <v>0</v>
      </c>
      <c r="E491" s="65"/>
      <c r="F491" s="21"/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21"/>
      <c r="N491" s="68"/>
    </row>
    <row r="492" spans="1:14">
      <c r="A492" s="174"/>
      <c r="B492" s="24" t="s">
        <v>31</v>
      </c>
      <c r="C492" s="25">
        <f>C480+C482+C483+C484+C485+C486+C487+C488</f>
        <v>40.083094999999986</v>
      </c>
      <c r="D492" s="25">
        <f>D480+D482+D483+D484+D485+D486+D487+D488</f>
        <v>233.73007200000001</v>
      </c>
      <c r="E492" s="25">
        <f>E480+E482+E483+E484+E485+E486+E487+E488</f>
        <v>226.44845500000002</v>
      </c>
      <c r="F492" s="26">
        <f t="shared" si="162"/>
        <v>3.2155737163232057</v>
      </c>
      <c r="G492" s="25">
        <f t="shared" ref="G492:L492" si="164">G480+G482+G483+G484+G485+G486+G487+G488</f>
        <v>2368</v>
      </c>
      <c r="H492" s="25">
        <f t="shared" si="164"/>
        <v>566503.54132900003</v>
      </c>
      <c r="I492" s="25">
        <f t="shared" si="164"/>
        <v>141</v>
      </c>
      <c r="J492" s="25">
        <f t="shared" si="164"/>
        <v>13.192442</v>
      </c>
      <c r="K492" s="25">
        <f t="shared" si="164"/>
        <v>105.02071000000001</v>
      </c>
      <c r="L492" s="25">
        <f t="shared" si="164"/>
        <v>9.0257240000000003</v>
      </c>
      <c r="M492" s="26">
        <f>(K492-L492)/L492*100</f>
        <v>1063.57103319357</v>
      </c>
      <c r="N492" s="47">
        <f t="shared" si="163"/>
        <v>2.3089171470212237</v>
      </c>
    </row>
    <row r="493" spans="1:14">
      <c r="A493" s="219" t="s">
        <v>43</v>
      </c>
      <c r="B493" s="17" t="s">
        <v>19</v>
      </c>
      <c r="C493" s="34">
        <v>0.6008</v>
      </c>
      <c r="D493" s="34">
        <v>4.1383999999999999</v>
      </c>
      <c r="E493" s="34">
        <v>5</v>
      </c>
      <c r="F493" s="81">
        <f t="shared" si="162"/>
        <v>-17.232000000000003</v>
      </c>
      <c r="G493" s="34">
        <v>31</v>
      </c>
      <c r="H493" s="34">
        <v>1834.8979999999999</v>
      </c>
      <c r="I493" s="34">
        <v>1</v>
      </c>
      <c r="J493" s="34">
        <v>0</v>
      </c>
      <c r="K493" s="34">
        <v>0.10390000000000001</v>
      </c>
      <c r="L493" s="34">
        <v>1.4821</v>
      </c>
      <c r="M493" s="21">
        <f>(K493-L493)/L493*100</f>
        <v>-92.989676809931836</v>
      </c>
      <c r="N493" s="67">
        <f t="shared" ref="N493:N494" si="165">D493/D506*100</f>
        <v>7.6963029340414227E-2</v>
      </c>
    </row>
    <row r="494" spans="1:14">
      <c r="A494" s="219"/>
      <c r="B494" s="19" t="s">
        <v>20</v>
      </c>
      <c r="C494" s="34">
        <v>0.183</v>
      </c>
      <c r="D494" s="34">
        <v>1.2286999999999999</v>
      </c>
      <c r="E494" s="34">
        <v>1.69</v>
      </c>
      <c r="F494" s="21">
        <f t="shared" si="162"/>
        <v>-27.295857988165682</v>
      </c>
      <c r="G494" s="34">
        <v>16</v>
      </c>
      <c r="H494" s="34">
        <v>195.2</v>
      </c>
      <c r="I494" s="34">
        <v>1</v>
      </c>
      <c r="J494" s="34">
        <v>0</v>
      </c>
      <c r="K494" s="34">
        <v>0.10390000000000001</v>
      </c>
      <c r="L494" s="34">
        <v>1.2091000000000001</v>
      </c>
      <c r="M494" s="21">
        <f>(K494-L494)/L494*100</f>
        <v>-91.406831527582483</v>
      </c>
      <c r="N494" s="46">
        <f t="shared" si="165"/>
        <v>8.9484389027749467E-2</v>
      </c>
    </row>
    <row r="495" spans="1:14">
      <c r="A495" s="219"/>
      <c r="B495" s="19" t="s">
        <v>21</v>
      </c>
      <c r="C495" s="34"/>
      <c r="D495" s="34"/>
      <c r="E495" s="34"/>
      <c r="F495" s="21"/>
      <c r="G495" s="34"/>
      <c r="H495" s="34"/>
      <c r="I495" s="34"/>
      <c r="J495" s="34"/>
      <c r="K495" s="34"/>
      <c r="L495" s="34"/>
      <c r="M495" s="21"/>
      <c r="N495" s="46"/>
    </row>
    <row r="496" spans="1:14">
      <c r="A496" s="219"/>
      <c r="B496" s="19" t="s">
        <v>22</v>
      </c>
      <c r="C496" s="34">
        <v>0</v>
      </c>
      <c r="D496" s="34">
        <v>0.14149999999999999</v>
      </c>
      <c r="E496" s="34">
        <v>3.7699999999999997E-2</v>
      </c>
      <c r="F496" s="21">
        <f>(D496-E496)/E496*100</f>
        <v>275.33156498673736</v>
      </c>
      <c r="G496" s="34">
        <v>15</v>
      </c>
      <c r="H496" s="34">
        <v>126.25</v>
      </c>
      <c r="I496" s="34">
        <v>0</v>
      </c>
      <c r="J496" s="34">
        <v>0</v>
      </c>
      <c r="K496" s="34">
        <v>0</v>
      </c>
      <c r="L496" s="34"/>
      <c r="M496" s="21"/>
      <c r="N496" s="46">
        <f t="shared" ref="N496:N500" si="166">D496/D509*100</f>
        <v>4.9562996058382755E-2</v>
      </c>
    </row>
    <row r="497" spans="1:14">
      <c r="A497" s="219"/>
      <c r="B497" s="19" t="s">
        <v>23</v>
      </c>
      <c r="C497" s="34"/>
      <c r="D497" s="34"/>
      <c r="E497" s="34"/>
      <c r="F497" s="21"/>
      <c r="G497" s="34"/>
      <c r="H497" s="34"/>
      <c r="I497" s="34"/>
      <c r="J497" s="34"/>
      <c r="K497" s="34"/>
      <c r="L497" s="34"/>
      <c r="M497" s="21"/>
      <c r="N497" s="46"/>
    </row>
    <row r="498" spans="1:14">
      <c r="A498" s="219"/>
      <c r="B498" s="19" t="s">
        <v>24</v>
      </c>
      <c r="C498" s="34">
        <v>0</v>
      </c>
      <c r="D498" s="34">
        <v>0.1037</v>
      </c>
      <c r="E498" s="34">
        <v>0.1037</v>
      </c>
      <c r="F498" s="21">
        <f>(D498-E498)/E498*100</f>
        <v>0</v>
      </c>
      <c r="G498" s="34">
        <v>1</v>
      </c>
      <c r="H498" s="34">
        <v>121</v>
      </c>
      <c r="I498" s="34">
        <v>0</v>
      </c>
      <c r="J498" s="34">
        <v>0</v>
      </c>
      <c r="K498" s="34">
        <v>0</v>
      </c>
      <c r="L498" s="34">
        <v>7.21</v>
      </c>
      <c r="M498" s="21">
        <f>(K498-L498)/L498*100</f>
        <v>-100</v>
      </c>
      <c r="N498" s="46">
        <f t="shared" si="166"/>
        <v>3.3179836859509558E-2</v>
      </c>
    </row>
    <row r="499" spans="1:14">
      <c r="A499" s="219"/>
      <c r="B499" s="19" t="s">
        <v>25</v>
      </c>
      <c r="C499" s="34">
        <v>0</v>
      </c>
      <c r="D499" s="34">
        <v>603.88229999999999</v>
      </c>
      <c r="E499" s="34">
        <v>75.11</v>
      </c>
      <c r="F499" s="21"/>
      <c r="G499" s="34">
        <v>258</v>
      </c>
      <c r="H499" s="34">
        <v>23042.705000000002</v>
      </c>
      <c r="I499" s="34">
        <v>0</v>
      </c>
      <c r="J499" s="34">
        <v>0</v>
      </c>
      <c r="K499" s="34">
        <v>0</v>
      </c>
      <c r="L499" s="34">
        <v>0</v>
      </c>
      <c r="M499" s="21" t="e">
        <f>(K499-L499)/L499*100</f>
        <v>#DIV/0!</v>
      </c>
      <c r="N499" s="46">
        <f t="shared" si="166"/>
        <v>17.447192598267353</v>
      </c>
    </row>
    <row r="500" spans="1:14">
      <c r="A500" s="219"/>
      <c r="B500" s="19" t="s">
        <v>26</v>
      </c>
      <c r="C500" s="34">
        <v>0</v>
      </c>
      <c r="D500" s="34">
        <v>0.1103</v>
      </c>
      <c r="E500" s="34">
        <v>1.18E-2</v>
      </c>
      <c r="F500" s="21">
        <f>(D500-E500)/E500*100</f>
        <v>834.74576271186436</v>
      </c>
      <c r="G500" s="34">
        <v>5</v>
      </c>
      <c r="H500" s="34">
        <v>498.8</v>
      </c>
      <c r="I500" s="34">
        <v>0</v>
      </c>
      <c r="J500" s="34">
        <v>0</v>
      </c>
      <c r="K500" s="34">
        <v>0</v>
      </c>
      <c r="L500" s="34">
        <v>0.64</v>
      </c>
      <c r="M500" s="21">
        <f>(K500-L500)/L500*100</f>
        <v>-100</v>
      </c>
      <c r="N500" s="46">
        <f t="shared" si="166"/>
        <v>2.1996791647284939E-2</v>
      </c>
    </row>
    <row r="501" spans="1:14">
      <c r="A501" s="219"/>
      <c r="B501" s="19" t="s">
        <v>27</v>
      </c>
      <c r="C501" s="34"/>
      <c r="D501" s="34"/>
      <c r="E501" s="34"/>
      <c r="F501" s="21"/>
      <c r="G501" s="34"/>
      <c r="H501" s="34"/>
      <c r="I501" s="34"/>
      <c r="J501" s="34"/>
      <c r="K501" s="34"/>
      <c r="L501" s="34"/>
      <c r="M501" s="21"/>
      <c r="N501" s="46"/>
    </row>
    <row r="502" spans="1:14">
      <c r="A502" s="219"/>
      <c r="B502" s="23" t="s">
        <v>28</v>
      </c>
      <c r="C502" s="85"/>
      <c r="D502" s="85"/>
      <c r="E502" s="86"/>
      <c r="F502" s="21"/>
      <c r="G502" s="85"/>
      <c r="H502" s="85"/>
      <c r="I502" s="85"/>
      <c r="J502" s="85"/>
      <c r="K502" s="85"/>
      <c r="L502" s="86"/>
      <c r="M502" s="21"/>
      <c r="N502" s="46"/>
    </row>
    <row r="503" spans="1:14">
      <c r="A503" s="219"/>
      <c r="B503" s="23" t="s">
        <v>29</v>
      </c>
      <c r="C503" s="35"/>
      <c r="D503" s="35"/>
      <c r="E503" s="65"/>
      <c r="F503" s="21"/>
      <c r="G503" s="85"/>
      <c r="H503" s="85"/>
      <c r="I503" s="85"/>
      <c r="J503" s="85"/>
      <c r="K503" s="85"/>
      <c r="L503" s="86"/>
      <c r="M503" s="21"/>
      <c r="N503" s="46"/>
    </row>
    <row r="504" spans="1:14">
      <c r="A504" s="219"/>
      <c r="B504" s="23" t="s">
        <v>30</v>
      </c>
      <c r="C504" s="35"/>
      <c r="D504" s="35"/>
      <c r="E504" s="65"/>
      <c r="F504" s="21"/>
      <c r="G504" s="35"/>
      <c r="H504" s="35"/>
      <c r="I504" s="35"/>
      <c r="J504" s="35"/>
      <c r="K504" s="35"/>
      <c r="L504" s="35"/>
      <c r="M504" s="21"/>
      <c r="N504" s="46"/>
    </row>
    <row r="505" spans="1:14">
      <c r="A505" s="174"/>
      <c r="B505" s="24" t="s">
        <v>31</v>
      </c>
      <c r="C505" s="25">
        <f t="shared" ref="C505:L505" si="167">C493+C495+C496+C497+C498+C499+C500+C501</f>
        <v>0.6008</v>
      </c>
      <c r="D505" s="25">
        <f t="shared" si="167"/>
        <v>608.37620000000004</v>
      </c>
      <c r="E505" s="25">
        <f t="shared" si="167"/>
        <v>80.263199999999998</v>
      </c>
      <c r="F505" s="26">
        <f t="shared" ref="F505:F518" si="168">(D505-E505)/E505*100</f>
        <v>657.97650729101269</v>
      </c>
      <c r="G505" s="25">
        <f t="shared" si="167"/>
        <v>310</v>
      </c>
      <c r="H505" s="25">
        <f t="shared" si="167"/>
        <v>25623.653000000002</v>
      </c>
      <c r="I505" s="25">
        <f t="shared" si="167"/>
        <v>1</v>
      </c>
      <c r="J505" s="25">
        <f t="shared" si="167"/>
        <v>0</v>
      </c>
      <c r="K505" s="25">
        <f t="shared" si="167"/>
        <v>0.10390000000000001</v>
      </c>
      <c r="L505" s="25">
        <f t="shared" si="167"/>
        <v>9.3321000000000005</v>
      </c>
      <c r="M505" s="26">
        <f t="shared" ref="M505:M518" si="169">(K505-L505)/L505*100</f>
        <v>-98.886638591528168</v>
      </c>
      <c r="N505" s="47">
        <f>D505/D518*100</f>
        <v>6.0098823741414549</v>
      </c>
    </row>
    <row r="506" spans="1:14">
      <c r="A506" s="214" t="s">
        <v>50</v>
      </c>
      <c r="B506" s="19" t="s">
        <v>19</v>
      </c>
      <c r="C506" s="33">
        <f>C402+C415+C428+C441+C454+C467+C480+C493</f>
        <v>681.8293010000001</v>
      </c>
      <c r="D506" s="33">
        <f>D402+D415+D428+D441+D454+D467+D480+D493</f>
        <v>5377.1272199999994</v>
      </c>
      <c r="E506" s="62">
        <f>E402+E415+E428+E441+E454+E467+E480+E493</f>
        <v>5306.4185789999992</v>
      </c>
      <c r="F506" s="45">
        <f t="shared" si="168"/>
        <v>1.3325115602419231</v>
      </c>
      <c r="G506" s="33">
        <f t="shared" ref="G506:L506" si="170">G402+G415+G428+G441+G454+G467+G480+G493</f>
        <v>33937</v>
      </c>
      <c r="H506" s="33">
        <f t="shared" si="170"/>
        <v>1875977.1958690002</v>
      </c>
      <c r="I506" s="33">
        <f t="shared" si="170"/>
        <v>3505</v>
      </c>
      <c r="J506" s="33">
        <f t="shared" si="170"/>
        <v>369.38204200000007</v>
      </c>
      <c r="K506" s="33">
        <f t="shared" si="170"/>
        <v>1902.0941129999999</v>
      </c>
      <c r="L506" s="33">
        <f t="shared" si="170"/>
        <v>2675.0946000000008</v>
      </c>
      <c r="M506" s="45">
        <f t="shared" si="169"/>
        <v>-28.896192568292751</v>
      </c>
      <c r="N506" s="46">
        <f>D506/D518*100</f>
        <v>53.118287834064247</v>
      </c>
    </row>
    <row r="507" spans="1:14">
      <c r="A507" s="214"/>
      <c r="B507" s="19" t="s">
        <v>20</v>
      </c>
      <c r="C507" s="33">
        <f t="shared" ref="C507:C517" si="171">C403+C416+C429+C442+C455+C468+C481+C494</f>
        <v>163.15499899999998</v>
      </c>
      <c r="D507" s="33">
        <f t="shared" ref="D507:D517" si="172">D403+D416+D429+D442+D455+D468+D481+D494</f>
        <v>1373.0886619999999</v>
      </c>
      <c r="E507" s="62">
        <f t="shared" ref="E507:E517" si="173">E403+E416+E429+E442+E455+E468+E481+E494</f>
        <v>1658.0647709999998</v>
      </c>
      <c r="F507" s="21">
        <f t="shared" si="168"/>
        <v>-17.187272414462267</v>
      </c>
      <c r="G507" s="33">
        <f t="shared" ref="G507:G517" si="174">G403+G416+G429+G442+G455+G468+G481+G494</f>
        <v>16727</v>
      </c>
      <c r="H507" s="33">
        <f t="shared" ref="H507:H517" si="175">H403+H416+H429+H442+H455+H468+H481+H494</f>
        <v>196249.2</v>
      </c>
      <c r="I507" s="33">
        <f t="shared" ref="I507:I517" si="176">I403+I416+I429+I442+I455+I468+I481+I494</f>
        <v>1603</v>
      </c>
      <c r="J507" s="33">
        <f t="shared" ref="J507:J517" si="177">J403+J416+J429+J442+J455+J468+J481+J494</f>
        <v>144.69609999999997</v>
      </c>
      <c r="K507" s="33">
        <f t="shared" ref="K507:K517" si="178">K403+K416+K429+K442+K455+K468+K481+K494</f>
        <v>717.70005999999978</v>
      </c>
      <c r="L507" s="33">
        <f t="shared" ref="L507:L517" si="179">L403+L416+L429+L442+L455+L468+L481+L494</f>
        <v>907.33270000000016</v>
      </c>
      <c r="M507" s="21">
        <f t="shared" si="169"/>
        <v>-20.90001164953058</v>
      </c>
      <c r="N507" s="46">
        <f>D507/D518*100</f>
        <v>13.564142298609436</v>
      </c>
    </row>
    <row r="508" spans="1:14">
      <c r="A508" s="214"/>
      <c r="B508" s="19" t="s">
        <v>21</v>
      </c>
      <c r="C508" s="33">
        <f t="shared" si="171"/>
        <v>46.144879000000003</v>
      </c>
      <c r="D508" s="33">
        <f t="shared" si="172"/>
        <v>166.11576400000001</v>
      </c>
      <c r="E508" s="62">
        <f t="shared" si="173"/>
        <v>173.44156599999999</v>
      </c>
      <c r="F508" s="21">
        <f t="shared" si="168"/>
        <v>-4.2237868170539823</v>
      </c>
      <c r="G508" s="33">
        <f t="shared" si="174"/>
        <v>570</v>
      </c>
      <c r="H508" s="33">
        <f t="shared" si="175"/>
        <v>149426.22622499999</v>
      </c>
      <c r="I508" s="33">
        <f t="shared" si="176"/>
        <v>49</v>
      </c>
      <c r="J508" s="33">
        <f t="shared" si="177"/>
        <v>11.232700000000001</v>
      </c>
      <c r="K508" s="33">
        <f t="shared" si="178"/>
        <v>50.364900000000006</v>
      </c>
      <c r="L508" s="33">
        <f t="shared" si="179"/>
        <v>69.649999999999991</v>
      </c>
      <c r="M508" s="21">
        <f t="shared" si="169"/>
        <v>-27.688585786073205</v>
      </c>
      <c r="N508" s="46">
        <f>D508/D518*100</f>
        <v>1.6409849729996699</v>
      </c>
    </row>
    <row r="509" spans="1:14">
      <c r="A509" s="214"/>
      <c r="B509" s="19" t="s">
        <v>22</v>
      </c>
      <c r="C509" s="33">
        <f t="shared" si="171"/>
        <v>31.773489999999995</v>
      </c>
      <c r="D509" s="33">
        <f t="shared" si="172"/>
        <v>285.49525100000005</v>
      </c>
      <c r="E509" s="62">
        <f t="shared" si="173"/>
        <v>246.51209</v>
      </c>
      <c r="F509" s="21">
        <f t="shared" si="168"/>
        <v>15.81389415829465</v>
      </c>
      <c r="G509" s="33">
        <f t="shared" si="174"/>
        <v>25671</v>
      </c>
      <c r="H509" s="33">
        <f t="shared" si="175"/>
        <v>685406.03700000001</v>
      </c>
      <c r="I509" s="33">
        <f t="shared" si="176"/>
        <v>1052</v>
      </c>
      <c r="J509" s="33">
        <f t="shared" si="177"/>
        <v>29.728399999999997</v>
      </c>
      <c r="K509" s="33">
        <f t="shared" si="178"/>
        <v>150.94970000000001</v>
      </c>
      <c r="L509" s="33">
        <f t="shared" si="179"/>
        <v>185.22220000000002</v>
      </c>
      <c r="M509" s="21">
        <f t="shared" si="169"/>
        <v>-18.503451530108165</v>
      </c>
      <c r="N509" s="46">
        <f>D509/D518*100</f>
        <v>2.8202827081105259</v>
      </c>
    </row>
    <row r="510" spans="1:14">
      <c r="A510" s="214"/>
      <c r="B510" s="19" t="s">
        <v>23</v>
      </c>
      <c r="C510" s="33">
        <f t="shared" si="171"/>
        <v>2.1137999999999999</v>
      </c>
      <c r="D510" s="33">
        <f t="shared" si="172"/>
        <v>9.2602159999999998</v>
      </c>
      <c r="E510" s="62">
        <f t="shared" si="173"/>
        <v>7.5009460189509554</v>
      </c>
      <c r="F510" s="21">
        <f t="shared" si="168"/>
        <v>23.45397469338257</v>
      </c>
      <c r="G510" s="33">
        <f t="shared" si="174"/>
        <v>191</v>
      </c>
      <c r="H510" s="33">
        <f t="shared" si="175"/>
        <v>1817.8500000000001</v>
      </c>
      <c r="I510" s="33">
        <f t="shared" si="176"/>
        <v>3</v>
      </c>
      <c r="J510" s="33">
        <f t="shared" si="177"/>
        <v>7.19</v>
      </c>
      <c r="K510" s="33">
        <f t="shared" si="178"/>
        <v>7.19</v>
      </c>
      <c r="L510" s="33">
        <f t="shared" si="179"/>
        <v>13.18</v>
      </c>
      <c r="M510" s="21">
        <f t="shared" si="169"/>
        <v>-45.447647951441574</v>
      </c>
      <c r="N510" s="46">
        <f>D510/D518*100</f>
        <v>9.1477623416469422E-2</v>
      </c>
    </row>
    <row r="511" spans="1:14">
      <c r="A511" s="214"/>
      <c r="B511" s="19" t="s">
        <v>24</v>
      </c>
      <c r="C511" s="33">
        <f t="shared" si="171"/>
        <v>7.9355419999999981</v>
      </c>
      <c r="D511" s="33">
        <f t="shared" si="172"/>
        <v>312.53921000000003</v>
      </c>
      <c r="E511" s="62">
        <f t="shared" si="173"/>
        <v>228.66320999999999</v>
      </c>
      <c r="F511" s="21">
        <f t="shared" si="168"/>
        <v>36.681020965287786</v>
      </c>
      <c r="G511" s="33">
        <f t="shared" si="174"/>
        <v>569</v>
      </c>
      <c r="H511" s="33">
        <f t="shared" si="175"/>
        <v>457420.14159999997</v>
      </c>
      <c r="I511" s="33">
        <f t="shared" si="176"/>
        <v>64</v>
      </c>
      <c r="J511" s="33">
        <f t="shared" si="177"/>
        <v>4.1040000000000001</v>
      </c>
      <c r="K511" s="33">
        <f t="shared" si="178"/>
        <v>71.823700000000002</v>
      </c>
      <c r="L511" s="33">
        <f t="shared" si="179"/>
        <v>164.4289</v>
      </c>
      <c r="M511" s="21">
        <f t="shared" si="169"/>
        <v>-56.319296668651312</v>
      </c>
      <c r="N511" s="46">
        <f>D511/D518*100</f>
        <v>3.0874381499590138</v>
      </c>
    </row>
    <row r="512" spans="1:14">
      <c r="A512" s="214"/>
      <c r="B512" s="19" t="s">
        <v>25</v>
      </c>
      <c r="C512" s="33">
        <f t="shared" si="171"/>
        <v>0.71540000000000004</v>
      </c>
      <c r="D512" s="33">
        <f t="shared" si="172"/>
        <v>3461.2003999999997</v>
      </c>
      <c r="E512" s="62">
        <f t="shared" si="173"/>
        <v>2240.6209000000003</v>
      </c>
      <c r="F512" s="21">
        <f t="shared" si="168"/>
        <v>54.475056445291536</v>
      </c>
      <c r="G512" s="33">
        <f t="shared" si="174"/>
        <v>987</v>
      </c>
      <c r="H512" s="33">
        <f t="shared" si="175"/>
        <v>203168.07900000003</v>
      </c>
      <c r="I512" s="33">
        <f t="shared" si="176"/>
        <v>742</v>
      </c>
      <c r="J512" s="33">
        <f t="shared" si="177"/>
        <v>80.924999999999997</v>
      </c>
      <c r="K512" s="33">
        <f t="shared" si="178"/>
        <v>298.6207</v>
      </c>
      <c r="L512" s="33">
        <f t="shared" si="179"/>
        <v>180.04399999999998</v>
      </c>
      <c r="M512" s="21">
        <f t="shared" si="169"/>
        <v>65.859845371131513</v>
      </c>
      <c r="N512" s="46">
        <f>D512/D518*100</f>
        <v>34.19168481168618</v>
      </c>
    </row>
    <row r="513" spans="1:14">
      <c r="A513" s="214"/>
      <c r="B513" s="19" t="s">
        <v>26</v>
      </c>
      <c r="C513" s="33">
        <f t="shared" si="171"/>
        <v>70.764576000000105</v>
      </c>
      <c r="D513" s="33">
        <f t="shared" si="172"/>
        <v>501.4367630000001</v>
      </c>
      <c r="E513" s="62">
        <f t="shared" si="173"/>
        <v>331.23587649044907</v>
      </c>
      <c r="F513" s="21">
        <f t="shared" si="168"/>
        <v>51.383590543658585</v>
      </c>
      <c r="G513" s="33">
        <f t="shared" si="174"/>
        <v>21378</v>
      </c>
      <c r="H513" s="33">
        <f t="shared" si="175"/>
        <v>1944938.34</v>
      </c>
      <c r="I513" s="33">
        <f t="shared" si="176"/>
        <v>270</v>
      </c>
      <c r="J513" s="33">
        <f t="shared" si="177"/>
        <v>28.089300000000001</v>
      </c>
      <c r="K513" s="33">
        <f t="shared" si="178"/>
        <v>159.63645499999998</v>
      </c>
      <c r="L513" s="33">
        <f t="shared" si="179"/>
        <v>90.446524000000011</v>
      </c>
      <c r="M513" s="21">
        <f t="shared" si="169"/>
        <v>76.498164816151444</v>
      </c>
      <c r="N513" s="46">
        <f>D513/D518*100</f>
        <v>4.9534744516637019</v>
      </c>
    </row>
    <row r="514" spans="1:14">
      <c r="A514" s="214"/>
      <c r="B514" s="19" t="s">
        <v>27</v>
      </c>
      <c r="C514" s="33">
        <f t="shared" si="171"/>
        <v>0</v>
      </c>
      <c r="D514" s="33">
        <f t="shared" si="172"/>
        <v>9.7554119999999998</v>
      </c>
      <c r="E514" s="62">
        <f t="shared" si="173"/>
        <v>68.990435000000005</v>
      </c>
      <c r="F514" s="21">
        <f t="shared" si="168"/>
        <v>-85.859761574195034</v>
      </c>
      <c r="G514" s="33">
        <f t="shared" si="174"/>
        <v>47</v>
      </c>
      <c r="H514" s="33">
        <f t="shared" si="175"/>
        <v>4537.67</v>
      </c>
      <c r="I514" s="33">
        <f t="shared" si="176"/>
        <v>2</v>
      </c>
      <c r="J514" s="33">
        <f t="shared" si="177"/>
        <v>0.06</v>
      </c>
      <c r="K514" s="33">
        <f t="shared" si="178"/>
        <v>0.06</v>
      </c>
      <c r="L514" s="33">
        <f t="shared" si="179"/>
        <v>81.866100000000003</v>
      </c>
      <c r="M514" s="21">
        <f t="shared" si="169"/>
        <v>-99.926709590416536</v>
      </c>
      <c r="N514" s="46">
        <f>D514/D518*100</f>
        <v>9.636944810018544E-2</v>
      </c>
    </row>
    <row r="515" spans="1:14">
      <c r="A515" s="214"/>
      <c r="B515" s="23" t="s">
        <v>28</v>
      </c>
      <c r="C515" s="33">
        <f t="shared" si="171"/>
        <v>0</v>
      </c>
      <c r="D515" s="33">
        <f t="shared" si="172"/>
        <v>0</v>
      </c>
      <c r="E515" s="62">
        <f t="shared" si="173"/>
        <v>7.42</v>
      </c>
      <c r="F515" s="21">
        <f t="shared" si="168"/>
        <v>-100</v>
      </c>
      <c r="G515" s="33">
        <f t="shared" si="174"/>
        <v>0</v>
      </c>
      <c r="H515" s="33">
        <f t="shared" si="175"/>
        <v>0</v>
      </c>
      <c r="I515" s="33">
        <f t="shared" si="176"/>
        <v>0</v>
      </c>
      <c r="J515" s="33">
        <f t="shared" si="177"/>
        <v>0</v>
      </c>
      <c r="K515" s="33">
        <f t="shared" si="178"/>
        <v>0</v>
      </c>
      <c r="L515" s="33">
        <f t="shared" si="179"/>
        <v>0</v>
      </c>
      <c r="M515" s="21" t="e">
        <f t="shared" si="169"/>
        <v>#DIV/0!</v>
      </c>
      <c r="N515" s="46">
        <f>D515/D518*100</f>
        <v>0</v>
      </c>
    </row>
    <row r="516" spans="1:14">
      <c r="A516" s="214"/>
      <c r="B516" s="23" t="s">
        <v>29</v>
      </c>
      <c r="C516" s="33">
        <f t="shared" si="171"/>
        <v>0</v>
      </c>
      <c r="D516" s="33">
        <f t="shared" si="172"/>
        <v>6.13</v>
      </c>
      <c r="E516" s="62">
        <f t="shared" si="173"/>
        <v>56.068807</v>
      </c>
      <c r="F516" s="21">
        <f t="shared" si="168"/>
        <v>-89.067004760775447</v>
      </c>
      <c r="G516" s="33">
        <f t="shared" si="174"/>
        <v>1</v>
      </c>
      <c r="H516" s="33">
        <f t="shared" si="175"/>
        <v>1677.57</v>
      </c>
      <c r="I516" s="33">
        <f t="shared" si="176"/>
        <v>0</v>
      </c>
      <c r="J516" s="33">
        <f t="shared" si="177"/>
        <v>0</v>
      </c>
      <c r="K516" s="33">
        <f t="shared" si="178"/>
        <v>0</v>
      </c>
      <c r="L516" s="33">
        <f t="shared" si="179"/>
        <v>0</v>
      </c>
      <c r="M516" s="21" t="e">
        <f t="shared" si="169"/>
        <v>#DIV/0!</v>
      </c>
      <c r="N516" s="46">
        <f>D516/D518*100</f>
        <v>6.0555588718768281E-2</v>
      </c>
    </row>
    <row r="517" spans="1:14">
      <c r="A517" s="214"/>
      <c r="B517" s="23" t="s">
        <v>30</v>
      </c>
      <c r="C517" s="33">
        <f t="shared" si="171"/>
        <v>0</v>
      </c>
      <c r="D517" s="33">
        <f t="shared" si="172"/>
        <v>1.78</v>
      </c>
      <c r="E517" s="62">
        <f t="shared" si="173"/>
        <v>1.82</v>
      </c>
      <c r="F517" s="21">
        <f t="shared" si="168"/>
        <v>-2.1978021978021998</v>
      </c>
      <c r="G517" s="33">
        <f t="shared" si="174"/>
        <v>1</v>
      </c>
      <c r="H517" s="33">
        <f t="shared" si="175"/>
        <v>1779.92</v>
      </c>
      <c r="I517" s="33">
        <f t="shared" si="176"/>
        <v>0</v>
      </c>
      <c r="J517" s="33">
        <f t="shared" si="177"/>
        <v>0</v>
      </c>
      <c r="K517" s="33">
        <f t="shared" si="178"/>
        <v>0</v>
      </c>
      <c r="L517" s="33">
        <f t="shared" si="179"/>
        <v>81.866100000000003</v>
      </c>
      <c r="M517" s="21">
        <f t="shared" si="169"/>
        <v>-100</v>
      </c>
      <c r="N517" s="46">
        <f>D517/D518*100</f>
        <v>1.7583841422415588E-2</v>
      </c>
    </row>
    <row r="518" spans="1:14">
      <c r="A518" s="220"/>
      <c r="B518" s="69" t="s">
        <v>31</v>
      </c>
      <c r="C518" s="70">
        <f t="shared" ref="C518:L518" si="180">C506+C508+C509+C510+C511+C512+C513+C514</f>
        <v>841.27698800000042</v>
      </c>
      <c r="D518" s="70">
        <f t="shared" si="180"/>
        <v>10122.930236</v>
      </c>
      <c r="E518" s="70">
        <f t="shared" si="180"/>
        <v>8603.3836025094006</v>
      </c>
      <c r="F518" s="71">
        <f t="shared" si="168"/>
        <v>17.66219784791863</v>
      </c>
      <c r="G518" s="70">
        <f t="shared" si="180"/>
        <v>83350</v>
      </c>
      <c r="H518" s="70">
        <f t="shared" si="180"/>
        <v>5322691.539694</v>
      </c>
      <c r="I518" s="70">
        <f t="shared" si="180"/>
        <v>5687</v>
      </c>
      <c r="J518" s="70">
        <f t="shared" si="180"/>
        <v>530.71144200000003</v>
      </c>
      <c r="K518" s="70">
        <f t="shared" si="180"/>
        <v>2640.7395679999995</v>
      </c>
      <c r="L518" s="70">
        <f t="shared" si="180"/>
        <v>3459.9323240000008</v>
      </c>
      <c r="M518" s="71">
        <f t="shared" si="169"/>
        <v>-23.676554316326595</v>
      </c>
      <c r="N518" s="76">
        <f>D518/D518*100</f>
        <v>100</v>
      </c>
    </row>
    <row r="522" spans="1:14">
      <c r="A522" s="183" t="s">
        <v>103</v>
      </c>
      <c r="B522" s="183"/>
      <c r="C522" s="183"/>
      <c r="D522" s="183"/>
      <c r="E522" s="183"/>
      <c r="F522" s="183"/>
      <c r="G522" s="183"/>
      <c r="H522" s="183"/>
      <c r="I522" s="183"/>
      <c r="J522" s="183"/>
      <c r="K522" s="183"/>
      <c r="L522" s="183"/>
      <c r="M522" s="183"/>
      <c r="N522" s="183"/>
    </row>
    <row r="523" spans="1:14">
      <c r="A523" s="183"/>
      <c r="B523" s="183"/>
      <c r="C523" s="183"/>
      <c r="D523" s="183"/>
      <c r="E523" s="183"/>
      <c r="F523" s="183"/>
      <c r="G523" s="183"/>
      <c r="H523" s="183"/>
      <c r="I523" s="183"/>
      <c r="J523" s="183"/>
      <c r="K523" s="183"/>
      <c r="L523" s="183"/>
      <c r="M523" s="183"/>
      <c r="N523" s="183"/>
    </row>
    <row r="524" spans="1:14" ht="14.25" thickBot="1">
      <c r="A524" s="223" t="str">
        <f>A3</f>
        <v>财字3号表                                             （2020年1-7月）                                           单位：万元</v>
      </c>
      <c r="B524" s="223"/>
      <c r="C524" s="223"/>
      <c r="D524" s="223"/>
      <c r="E524" s="223"/>
      <c r="F524" s="223"/>
      <c r="G524" s="223"/>
      <c r="H524" s="223"/>
      <c r="I524" s="223"/>
      <c r="J524" s="223"/>
      <c r="K524" s="223"/>
      <c r="L524" s="223"/>
      <c r="M524" s="223"/>
      <c r="N524" s="223"/>
    </row>
    <row r="525" spans="1:14" ht="14.25" thickBot="1">
      <c r="A525" s="182" t="s">
        <v>69</v>
      </c>
      <c r="B525" s="72" t="s">
        <v>3</v>
      </c>
      <c r="C525" s="191" t="s">
        <v>4</v>
      </c>
      <c r="D525" s="191"/>
      <c r="E525" s="191"/>
      <c r="F525" s="224"/>
      <c r="G525" s="185" t="s">
        <v>5</v>
      </c>
      <c r="H525" s="224"/>
      <c r="I525" s="185" t="s">
        <v>6</v>
      </c>
      <c r="J525" s="192"/>
      <c r="K525" s="192"/>
      <c r="L525" s="192"/>
      <c r="M525" s="192"/>
      <c r="N525" s="187" t="s">
        <v>7</v>
      </c>
    </row>
    <row r="526" spans="1:14">
      <c r="A526" s="182"/>
      <c r="B526" s="41" t="s">
        <v>8</v>
      </c>
      <c r="C526" s="221" t="s">
        <v>9</v>
      </c>
      <c r="D526" s="179" t="s">
        <v>10</v>
      </c>
      <c r="E526" s="179" t="s">
        <v>11</v>
      </c>
      <c r="F526" s="16" t="s">
        <v>12</v>
      </c>
      <c r="G526" s="179" t="s">
        <v>13</v>
      </c>
      <c r="H526" s="179" t="s">
        <v>14</v>
      </c>
      <c r="I526" s="19" t="s">
        <v>13</v>
      </c>
      <c r="J526" s="225" t="s">
        <v>15</v>
      </c>
      <c r="K526" s="226"/>
      <c r="L526" s="227"/>
      <c r="M526" s="39" t="s">
        <v>12</v>
      </c>
      <c r="N526" s="188"/>
    </row>
    <row r="527" spans="1:14">
      <c r="A527" s="182"/>
      <c r="B527" s="73" t="s">
        <v>16</v>
      </c>
      <c r="C527" s="222"/>
      <c r="D527" s="228"/>
      <c r="E527" s="228"/>
      <c r="F527" s="18" t="s">
        <v>17</v>
      </c>
      <c r="G527" s="228"/>
      <c r="H527" s="228"/>
      <c r="I527" s="41" t="s">
        <v>18</v>
      </c>
      <c r="J527" s="15" t="s">
        <v>9</v>
      </c>
      <c r="K527" s="42" t="s">
        <v>10</v>
      </c>
      <c r="L527" s="15" t="s">
        <v>11</v>
      </c>
      <c r="M527" s="16" t="s">
        <v>17</v>
      </c>
      <c r="N527" s="77" t="s">
        <v>17</v>
      </c>
    </row>
    <row r="528" spans="1:14">
      <c r="A528" s="182"/>
      <c r="B528" s="19" t="s">
        <v>19</v>
      </c>
      <c r="C528" s="33">
        <f t="shared" ref="C528:L528" si="181">C202</f>
        <v>2268.1501619999995</v>
      </c>
      <c r="D528" s="33">
        <f t="shared" si="181"/>
        <v>15103.818749</v>
      </c>
      <c r="E528" s="62">
        <f t="shared" si="181"/>
        <v>14880.630992</v>
      </c>
      <c r="F528" s="21">
        <f t="shared" ref="F528:F579" si="182">(D528-E528)/E528*100</f>
        <v>1.499854119895776</v>
      </c>
      <c r="G528" s="33">
        <f t="shared" si="181"/>
        <v>93387</v>
      </c>
      <c r="H528" s="33">
        <f t="shared" si="181"/>
        <v>5986398.1221299991</v>
      </c>
      <c r="I528" s="33">
        <f t="shared" si="181"/>
        <v>10959</v>
      </c>
      <c r="J528" s="33">
        <f t="shared" si="181"/>
        <v>1350.2294940000004</v>
      </c>
      <c r="K528" s="33">
        <f t="shared" si="181"/>
        <v>7959.7903539999988</v>
      </c>
      <c r="L528" s="33">
        <f t="shared" si="181"/>
        <v>8081.9502580000008</v>
      </c>
      <c r="M528" s="21">
        <f t="shared" ref="M528:M579" si="183">(K528-L528)/L528*100</f>
        <v>-1.51151516775398</v>
      </c>
      <c r="N528" s="46">
        <f t="shared" ref="N528:N540" si="184">N202</f>
        <v>56.673895807881955</v>
      </c>
    </row>
    <row r="529" spans="1:14">
      <c r="A529" s="182"/>
      <c r="B529" s="19" t="s">
        <v>20</v>
      </c>
      <c r="C529" s="33">
        <f t="shared" ref="C529:L529" si="185">C203</f>
        <v>415.43149100000005</v>
      </c>
      <c r="D529" s="33">
        <f t="shared" si="185"/>
        <v>3362.4308799999999</v>
      </c>
      <c r="E529" s="62">
        <f t="shared" si="185"/>
        <v>4198.9150990000007</v>
      </c>
      <c r="F529" s="21">
        <f t="shared" si="182"/>
        <v>-19.92143683017585</v>
      </c>
      <c r="G529" s="33">
        <f t="shared" si="185"/>
        <v>46064</v>
      </c>
      <c r="H529" s="33">
        <f t="shared" si="185"/>
        <v>548792.19999999995</v>
      </c>
      <c r="I529" s="33">
        <f t="shared" si="185"/>
        <v>5225</v>
      </c>
      <c r="J529" s="33">
        <f t="shared" si="185"/>
        <v>540.95174999999995</v>
      </c>
      <c r="K529" s="33">
        <f t="shared" si="185"/>
        <v>2758.5821400000004</v>
      </c>
      <c r="L529" s="33">
        <f t="shared" si="185"/>
        <v>2784.9187509999997</v>
      </c>
      <c r="M529" s="21">
        <f t="shared" si="183"/>
        <v>-0.94568687113555472</v>
      </c>
      <c r="N529" s="46">
        <f t="shared" si="184"/>
        <v>12.616813040539277</v>
      </c>
    </row>
    <row r="530" spans="1:14">
      <c r="A530" s="182"/>
      <c r="B530" s="19" t="s">
        <v>21</v>
      </c>
      <c r="C530" s="33">
        <f t="shared" ref="C530:L530" si="186">C204</f>
        <v>71.462800000000001</v>
      </c>
      <c r="D530" s="33">
        <f t="shared" si="186"/>
        <v>752.69003400000008</v>
      </c>
      <c r="E530" s="62">
        <f t="shared" si="186"/>
        <v>456.87219900000002</v>
      </c>
      <c r="F530" s="21">
        <f t="shared" si="182"/>
        <v>64.748486698793428</v>
      </c>
      <c r="G530" s="33">
        <f t="shared" si="186"/>
        <v>972</v>
      </c>
      <c r="H530" s="33">
        <f t="shared" si="186"/>
        <v>1097781.0945629997</v>
      </c>
      <c r="I530" s="33">
        <f t="shared" si="186"/>
        <v>83</v>
      </c>
      <c r="J530" s="33">
        <f t="shared" si="186"/>
        <v>48.760000000000005</v>
      </c>
      <c r="K530" s="33">
        <f t="shared" si="186"/>
        <v>965.23959200000002</v>
      </c>
      <c r="L530" s="33">
        <f t="shared" si="186"/>
        <v>110.30137499999999</v>
      </c>
      <c r="M530" s="21">
        <f t="shared" si="183"/>
        <v>775.09298229509841</v>
      </c>
      <c r="N530" s="46">
        <f t="shared" si="184"/>
        <v>2.8243106774153683</v>
      </c>
    </row>
    <row r="531" spans="1:14">
      <c r="A531" s="182"/>
      <c r="B531" s="19" t="s">
        <v>22</v>
      </c>
      <c r="C531" s="33">
        <f t="shared" ref="C531:L531" si="187">C205</f>
        <v>3.5427549999999997</v>
      </c>
      <c r="D531" s="33">
        <f t="shared" si="187"/>
        <v>148.38867299999998</v>
      </c>
      <c r="E531" s="62">
        <f t="shared" si="187"/>
        <v>134.60606300000001</v>
      </c>
      <c r="F531" s="21">
        <f t="shared" si="182"/>
        <v>10.23921931362035</v>
      </c>
      <c r="G531" s="33">
        <f t="shared" si="187"/>
        <v>3260</v>
      </c>
      <c r="H531" s="33">
        <f t="shared" si="187"/>
        <v>250154.96999999997</v>
      </c>
      <c r="I531" s="33">
        <f t="shared" si="187"/>
        <v>553</v>
      </c>
      <c r="J531" s="33">
        <f t="shared" si="187"/>
        <v>8.17</v>
      </c>
      <c r="K531" s="33">
        <f t="shared" si="187"/>
        <v>58.225000000000001</v>
      </c>
      <c r="L531" s="33">
        <f t="shared" si="187"/>
        <v>74.965500000000006</v>
      </c>
      <c r="M531" s="21">
        <f t="shared" si="183"/>
        <v>-22.330938898560007</v>
      </c>
      <c r="N531" s="46">
        <f t="shared" si="184"/>
        <v>0.55679721350129829</v>
      </c>
    </row>
    <row r="532" spans="1:14">
      <c r="A532" s="182"/>
      <c r="B532" s="19" t="s">
        <v>23</v>
      </c>
      <c r="C532" s="33">
        <f t="shared" ref="C532:L532" si="188">C206</f>
        <v>5.8894399999999996</v>
      </c>
      <c r="D532" s="33">
        <f t="shared" si="188"/>
        <v>41.814021000000004</v>
      </c>
      <c r="E532" s="62">
        <f t="shared" si="188"/>
        <v>133.32650400000003</v>
      </c>
      <c r="F532" s="21">
        <f t="shared" si="182"/>
        <v>-68.63787788210513</v>
      </c>
      <c r="G532" s="33">
        <f t="shared" si="188"/>
        <v>1247</v>
      </c>
      <c r="H532" s="33">
        <f t="shared" si="188"/>
        <v>101096.17709999999</v>
      </c>
      <c r="I532" s="33">
        <f t="shared" si="188"/>
        <v>3</v>
      </c>
      <c r="J532" s="33">
        <f t="shared" si="188"/>
        <v>0</v>
      </c>
      <c r="K532" s="33">
        <f t="shared" si="188"/>
        <v>1.3599999999999999</v>
      </c>
      <c r="L532" s="33">
        <f t="shared" si="188"/>
        <v>9.4600000000000009</v>
      </c>
      <c r="M532" s="21">
        <f t="shared" si="183"/>
        <v>-85.623678646934465</v>
      </c>
      <c r="N532" s="46">
        <f t="shared" si="184"/>
        <v>0.15689829895631438</v>
      </c>
    </row>
    <row r="533" spans="1:14">
      <c r="A533" s="182"/>
      <c r="B533" s="19" t="s">
        <v>24</v>
      </c>
      <c r="C533" s="33">
        <f t="shared" ref="C533:L533" si="189">C207</f>
        <v>131.22529900000004</v>
      </c>
      <c r="D533" s="33">
        <f t="shared" si="189"/>
        <v>1865.2606839999999</v>
      </c>
      <c r="E533" s="62">
        <f t="shared" si="189"/>
        <v>1205.2147590000002</v>
      </c>
      <c r="F533" s="21">
        <f t="shared" si="182"/>
        <v>54.765834891339857</v>
      </c>
      <c r="G533" s="33">
        <f t="shared" si="189"/>
        <v>3472</v>
      </c>
      <c r="H533" s="33">
        <f t="shared" si="189"/>
        <v>1355409.351553</v>
      </c>
      <c r="I533" s="33">
        <f t="shared" si="189"/>
        <v>237</v>
      </c>
      <c r="J533" s="33">
        <f t="shared" si="189"/>
        <v>90.845699999999979</v>
      </c>
      <c r="K533" s="33">
        <f t="shared" si="189"/>
        <v>463.46195600000004</v>
      </c>
      <c r="L533" s="33">
        <f t="shared" si="189"/>
        <v>575.98248299999989</v>
      </c>
      <c r="M533" s="21">
        <f t="shared" si="183"/>
        <v>-19.53540781551856</v>
      </c>
      <c r="N533" s="46">
        <f t="shared" si="184"/>
        <v>6.9989974996590583</v>
      </c>
    </row>
    <row r="534" spans="1:14">
      <c r="A534" s="182"/>
      <c r="B534" s="19" t="s">
        <v>25</v>
      </c>
      <c r="C534" s="33">
        <f t="shared" ref="C534:L534" si="190">C208</f>
        <v>37.443399999999997</v>
      </c>
      <c r="D534" s="33">
        <f t="shared" si="190"/>
        <v>7362.6945999999998</v>
      </c>
      <c r="E534" s="62">
        <f t="shared" si="190"/>
        <v>6772.1553999999996</v>
      </c>
      <c r="F534" s="21">
        <f t="shared" si="182"/>
        <v>8.7201070430250347</v>
      </c>
      <c r="G534" s="33">
        <f t="shared" si="190"/>
        <v>2572</v>
      </c>
      <c r="H534" s="33">
        <f t="shared" si="190"/>
        <v>99874.9</v>
      </c>
      <c r="I534" s="33">
        <f t="shared" si="190"/>
        <v>2214</v>
      </c>
      <c r="J534" s="33">
        <f t="shared" si="190"/>
        <v>75.439400000000006</v>
      </c>
      <c r="K534" s="33">
        <f t="shared" si="190"/>
        <v>372.8895</v>
      </c>
      <c r="L534" s="33">
        <f t="shared" si="190"/>
        <v>417.39420000000001</v>
      </c>
      <c r="M534" s="21">
        <f t="shared" si="183"/>
        <v>-10.662510403834077</v>
      </c>
      <c r="N534" s="46">
        <f t="shared" si="184"/>
        <v>27.626959351143039</v>
      </c>
    </row>
    <row r="535" spans="1:14">
      <c r="A535" s="182"/>
      <c r="B535" s="19" t="s">
        <v>26</v>
      </c>
      <c r="C535" s="33">
        <f t="shared" ref="C535:L535" si="191">C209</f>
        <v>157.47140099999982</v>
      </c>
      <c r="D535" s="33">
        <f t="shared" si="191"/>
        <v>1235.7980390000002</v>
      </c>
      <c r="E535" s="62">
        <f t="shared" si="191"/>
        <v>807.6307780000003</v>
      </c>
      <c r="F535" s="21">
        <f t="shared" si="182"/>
        <v>53.015223374758477</v>
      </c>
      <c r="G535" s="33">
        <f t="shared" si="191"/>
        <v>62344</v>
      </c>
      <c r="H535" s="33">
        <f t="shared" si="191"/>
        <v>5058064.6600380009</v>
      </c>
      <c r="I535" s="33">
        <f t="shared" si="191"/>
        <v>972</v>
      </c>
      <c r="J535" s="33">
        <f t="shared" si="191"/>
        <v>69.078336000000007</v>
      </c>
      <c r="K535" s="33">
        <f t="shared" si="191"/>
        <v>332.48668600000002</v>
      </c>
      <c r="L535" s="33">
        <f t="shared" si="191"/>
        <v>914.88209700000016</v>
      </c>
      <c r="M535" s="21">
        <f t="shared" si="183"/>
        <v>-63.657974389239811</v>
      </c>
      <c r="N535" s="46">
        <f t="shared" si="184"/>
        <v>4.6370716218047789</v>
      </c>
    </row>
    <row r="536" spans="1:14">
      <c r="A536" s="182"/>
      <c r="B536" s="19" t="s">
        <v>27</v>
      </c>
      <c r="C536" s="33">
        <f t="shared" ref="C536:L536" si="192">C210</f>
        <v>51.913958000000001</v>
      </c>
      <c r="D536" s="33">
        <f t="shared" si="192"/>
        <v>139.933119</v>
      </c>
      <c r="E536" s="62">
        <f t="shared" si="192"/>
        <v>103.91648900000001</v>
      </c>
      <c r="F536" s="21">
        <f t="shared" si="182"/>
        <v>34.659206009163753</v>
      </c>
      <c r="G536" s="33">
        <f t="shared" si="192"/>
        <v>180</v>
      </c>
      <c r="H536" s="33">
        <f t="shared" si="192"/>
        <v>75451.332933999991</v>
      </c>
      <c r="I536" s="33">
        <f t="shared" si="192"/>
        <v>1</v>
      </c>
      <c r="J536" s="33">
        <f t="shared" si="192"/>
        <v>0</v>
      </c>
      <c r="K536" s="33">
        <f t="shared" si="192"/>
        <v>7.0000000000000007E-2</v>
      </c>
      <c r="L536" s="33">
        <f t="shared" si="192"/>
        <v>1.1950000000000001</v>
      </c>
      <c r="M536" s="21">
        <f t="shared" si="183"/>
        <v>-94.142259414225933</v>
      </c>
      <c r="N536" s="46">
        <f t="shared" si="184"/>
        <v>0.52506952963819276</v>
      </c>
    </row>
    <row r="537" spans="1:14">
      <c r="A537" s="182"/>
      <c r="B537" s="23" t="s">
        <v>28</v>
      </c>
      <c r="C537" s="33">
        <f t="shared" ref="C537:L537" si="193">C211</f>
        <v>28.3</v>
      </c>
      <c r="D537" s="33">
        <f t="shared" si="193"/>
        <v>67.829599999999999</v>
      </c>
      <c r="E537" s="62">
        <f t="shared" si="193"/>
        <v>36.58</v>
      </c>
      <c r="F537" s="21">
        <f t="shared" si="182"/>
        <v>85.428102788408978</v>
      </c>
      <c r="G537" s="33">
        <f t="shared" si="193"/>
        <v>16</v>
      </c>
      <c r="H537" s="33">
        <f t="shared" si="193"/>
        <v>4066</v>
      </c>
      <c r="I537" s="33">
        <f t="shared" si="193"/>
        <v>0</v>
      </c>
      <c r="J537" s="33">
        <f t="shared" si="193"/>
        <v>0</v>
      </c>
      <c r="K537" s="33">
        <f t="shared" si="193"/>
        <v>0</v>
      </c>
      <c r="L537" s="33">
        <f t="shared" si="193"/>
        <v>0</v>
      </c>
      <c r="M537" s="21" t="e">
        <f t="shared" si="183"/>
        <v>#DIV/0!</v>
      </c>
      <c r="N537" s="46">
        <f t="shared" si="184"/>
        <v>0.25451627478943534</v>
      </c>
    </row>
    <row r="538" spans="1:14">
      <c r="A538" s="182"/>
      <c r="B538" s="23" t="s">
        <v>29</v>
      </c>
      <c r="C538" s="33">
        <f t="shared" ref="C538:L538" si="194">C212</f>
        <v>4.1295900000000003</v>
      </c>
      <c r="D538" s="33">
        <f t="shared" si="194"/>
        <v>5.6264470000000006</v>
      </c>
      <c r="E538" s="62">
        <f t="shared" si="194"/>
        <v>15.501835</v>
      </c>
      <c r="F538" s="21">
        <f t="shared" si="182"/>
        <v>-63.704638837918218</v>
      </c>
      <c r="G538" s="33">
        <f t="shared" si="194"/>
        <v>17</v>
      </c>
      <c r="H538" s="33">
        <f t="shared" si="194"/>
        <v>6908.0344340000001</v>
      </c>
      <c r="I538" s="33">
        <f t="shared" si="194"/>
        <v>0</v>
      </c>
      <c r="J538" s="33">
        <f t="shared" si="194"/>
        <v>0</v>
      </c>
      <c r="K538" s="33">
        <f t="shared" si="194"/>
        <v>0</v>
      </c>
      <c r="L538" s="33">
        <f t="shared" si="194"/>
        <v>0</v>
      </c>
      <c r="M538" s="21" t="e">
        <f t="shared" si="183"/>
        <v>#DIV/0!</v>
      </c>
      <c r="N538" s="46">
        <f t="shared" si="184"/>
        <v>2.1112056251845718E-2</v>
      </c>
    </row>
    <row r="539" spans="1:14">
      <c r="A539" s="182"/>
      <c r="B539" s="23" t="s">
        <v>30</v>
      </c>
      <c r="C539" s="33">
        <f t="shared" ref="C539:L539" si="195">C213</f>
        <v>19.21</v>
      </c>
      <c r="D539" s="33">
        <f t="shared" si="195"/>
        <v>61.84</v>
      </c>
      <c r="E539" s="62">
        <f t="shared" si="195"/>
        <v>48.16</v>
      </c>
      <c r="F539" s="21">
        <f t="shared" si="182"/>
        <v>28.405315614617955</v>
      </c>
      <c r="G539" s="33">
        <f t="shared" si="195"/>
        <v>57</v>
      </c>
      <c r="H539" s="33">
        <f t="shared" si="195"/>
        <v>60817.2</v>
      </c>
      <c r="I539" s="33">
        <f t="shared" si="195"/>
        <v>0</v>
      </c>
      <c r="J539" s="33">
        <f t="shared" si="195"/>
        <v>0</v>
      </c>
      <c r="K539" s="33">
        <f t="shared" si="195"/>
        <v>0</v>
      </c>
      <c r="L539" s="33">
        <f t="shared" si="195"/>
        <v>1.1950000000000001</v>
      </c>
      <c r="M539" s="21">
        <f t="shared" si="183"/>
        <v>-100</v>
      </c>
      <c r="N539" s="46">
        <f t="shared" si="184"/>
        <v>0.23204156346165514</v>
      </c>
    </row>
    <row r="540" spans="1:14">
      <c r="A540" s="182"/>
      <c r="B540" s="69" t="s">
        <v>31</v>
      </c>
      <c r="C540" s="70">
        <f t="shared" ref="C540:L540" si="196">C528+C530+C531+C532+C533+C534+C535+C536</f>
        <v>2727.0992149999993</v>
      </c>
      <c r="D540" s="70">
        <f t="shared" si="196"/>
        <v>26650.397918999999</v>
      </c>
      <c r="E540" s="70">
        <f t="shared" si="196"/>
        <v>24494.353183999996</v>
      </c>
      <c r="F540" s="71">
        <f t="shared" si="182"/>
        <v>8.802211345627029</v>
      </c>
      <c r="G540" s="70">
        <f t="shared" si="196"/>
        <v>167434</v>
      </c>
      <c r="H540" s="70">
        <f t="shared" si="196"/>
        <v>14024230.608318001</v>
      </c>
      <c r="I540" s="70">
        <f t="shared" si="196"/>
        <v>15022</v>
      </c>
      <c r="J540" s="70">
        <f t="shared" si="196"/>
        <v>1642.5229300000005</v>
      </c>
      <c r="K540" s="70">
        <f t="shared" si="196"/>
        <v>10153.523087999998</v>
      </c>
      <c r="L540" s="70">
        <f t="shared" si="196"/>
        <v>10186.130912999999</v>
      </c>
      <c r="M540" s="71">
        <f t="shared" si="183"/>
        <v>-0.32011983037038511</v>
      </c>
      <c r="N540" s="76">
        <f t="shared" si="184"/>
        <v>100</v>
      </c>
    </row>
    <row r="541" spans="1:14">
      <c r="A541" s="182" t="s">
        <v>70</v>
      </c>
      <c r="B541" s="19" t="s">
        <v>19</v>
      </c>
      <c r="C541" s="33">
        <f t="shared" ref="C541:L541" si="197">C381</f>
        <v>983.42476499999998</v>
      </c>
      <c r="D541" s="33">
        <f t="shared" si="197"/>
        <v>7614.6186979999993</v>
      </c>
      <c r="E541" s="62">
        <f t="shared" si="197"/>
        <v>7805.9424120000012</v>
      </c>
      <c r="F541" s="21">
        <f t="shared" si="182"/>
        <v>-2.4510008388722135</v>
      </c>
      <c r="G541" s="33">
        <f t="shared" si="197"/>
        <v>44818</v>
      </c>
      <c r="H541" s="33">
        <f t="shared" si="197"/>
        <v>2500348.9273559996</v>
      </c>
      <c r="I541" s="33">
        <f t="shared" si="197"/>
        <v>4852</v>
      </c>
      <c r="J541" s="33">
        <f t="shared" si="197"/>
        <v>2539.1939809999999</v>
      </c>
      <c r="K541" s="33">
        <f t="shared" si="197"/>
        <v>18050.727342999999</v>
      </c>
      <c r="L541" s="33">
        <f t="shared" si="197"/>
        <v>3956.8785109999994</v>
      </c>
      <c r="M541" s="21">
        <f t="shared" si="183"/>
        <v>356.18603888948161</v>
      </c>
      <c r="N541" s="67">
        <f t="shared" ref="N541:N553" si="198">N381</f>
        <v>55.079412133002869</v>
      </c>
    </row>
    <row r="542" spans="1:14">
      <c r="A542" s="182"/>
      <c r="B542" s="19" t="s">
        <v>20</v>
      </c>
      <c r="C542" s="33">
        <f t="shared" ref="C542:L542" si="199">C382</f>
        <v>214.06725900000001</v>
      </c>
      <c r="D542" s="33">
        <f t="shared" si="199"/>
        <v>1803.1513730000001</v>
      </c>
      <c r="E542" s="62">
        <f t="shared" si="199"/>
        <v>2392.9121740000001</v>
      </c>
      <c r="F542" s="21">
        <f t="shared" si="182"/>
        <v>-24.646153227351999</v>
      </c>
      <c r="G542" s="33">
        <f t="shared" si="199"/>
        <v>21057</v>
      </c>
      <c r="H542" s="33">
        <f t="shared" si="199"/>
        <v>242633.60000000003</v>
      </c>
      <c r="I542" s="33">
        <f t="shared" si="199"/>
        <v>2301</v>
      </c>
      <c r="J542" s="33">
        <f t="shared" si="199"/>
        <v>2169.6195250000001</v>
      </c>
      <c r="K542" s="33">
        <f t="shared" si="199"/>
        <v>12830.244739</v>
      </c>
      <c r="L542" s="33">
        <f t="shared" si="199"/>
        <v>1319.6971190000002</v>
      </c>
      <c r="M542" s="21">
        <f t="shared" si="183"/>
        <v>872.21131684534646</v>
      </c>
      <c r="N542" s="46">
        <f t="shared" si="198"/>
        <v>13.042874705957733</v>
      </c>
    </row>
    <row r="543" spans="1:14">
      <c r="A543" s="182"/>
      <c r="B543" s="19" t="s">
        <v>21</v>
      </c>
      <c r="C543" s="33">
        <f t="shared" ref="C543:L543" si="200">C383</f>
        <v>21.572569000000001</v>
      </c>
      <c r="D543" s="33">
        <f t="shared" si="200"/>
        <v>199.54742200000001</v>
      </c>
      <c r="E543" s="62">
        <f t="shared" si="200"/>
        <v>138.47224499999999</v>
      </c>
      <c r="F543" s="21">
        <f t="shared" si="182"/>
        <v>44.106439525119292</v>
      </c>
      <c r="G543" s="33">
        <f t="shared" si="200"/>
        <v>485</v>
      </c>
      <c r="H543" s="33">
        <f t="shared" si="200"/>
        <v>308780.41642299999</v>
      </c>
      <c r="I543" s="33">
        <f t="shared" si="200"/>
        <v>22</v>
      </c>
      <c r="J543" s="33">
        <f t="shared" si="200"/>
        <v>6.96</v>
      </c>
      <c r="K543" s="33">
        <f t="shared" si="200"/>
        <v>28.147200000000002</v>
      </c>
      <c r="L543" s="33">
        <f t="shared" si="200"/>
        <v>14.05</v>
      </c>
      <c r="M543" s="21">
        <f t="shared" si="183"/>
        <v>100.33594306049822</v>
      </c>
      <c r="N543" s="46">
        <f t="shared" si="198"/>
        <v>1.4434018474625723</v>
      </c>
    </row>
    <row r="544" spans="1:14">
      <c r="A544" s="182"/>
      <c r="B544" s="19" t="s">
        <v>22</v>
      </c>
      <c r="C544" s="33">
        <f t="shared" ref="C544:L544" si="201">C384</f>
        <v>10.478857000000001</v>
      </c>
      <c r="D544" s="33">
        <f t="shared" si="201"/>
        <v>93.957138999999998</v>
      </c>
      <c r="E544" s="62">
        <f t="shared" si="201"/>
        <v>74.839758999999987</v>
      </c>
      <c r="F544" s="21">
        <f t="shared" si="182"/>
        <v>25.544416838648576</v>
      </c>
      <c r="G544" s="33">
        <f t="shared" si="201"/>
        <v>4208</v>
      </c>
      <c r="H544" s="33">
        <f t="shared" si="201"/>
        <v>249916.27000000002</v>
      </c>
      <c r="I544" s="33">
        <f t="shared" si="201"/>
        <v>170</v>
      </c>
      <c r="J544" s="33">
        <f t="shared" si="201"/>
        <v>2.7300000000000004</v>
      </c>
      <c r="K544" s="33">
        <f t="shared" si="201"/>
        <v>26.022500000000001</v>
      </c>
      <c r="L544" s="33">
        <f t="shared" si="201"/>
        <v>66.16</v>
      </c>
      <c r="M544" s="21">
        <f t="shared" si="183"/>
        <v>-60.667321644498188</v>
      </c>
      <c r="N544" s="46">
        <f t="shared" si="198"/>
        <v>0.67962746226256776</v>
      </c>
    </row>
    <row r="545" spans="1:14">
      <c r="A545" s="182"/>
      <c r="B545" s="19" t="s">
        <v>23</v>
      </c>
      <c r="C545" s="33">
        <f t="shared" ref="C545:L545" si="202">C385</f>
        <v>2.318724</v>
      </c>
      <c r="D545" s="33">
        <f t="shared" si="202"/>
        <v>21.639033999999999</v>
      </c>
      <c r="E545" s="62">
        <f t="shared" si="202"/>
        <v>27.02</v>
      </c>
      <c r="F545" s="21">
        <f t="shared" si="182"/>
        <v>-19.91475203552924</v>
      </c>
      <c r="G545" s="33">
        <f t="shared" si="202"/>
        <v>261</v>
      </c>
      <c r="H545" s="33">
        <f t="shared" si="202"/>
        <v>79494.164900000003</v>
      </c>
      <c r="I545" s="33">
        <f t="shared" si="202"/>
        <v>1</v>
      </c>
      <c r="J545" s="33">
        <f t="shared" si="202"/>
        <v>0.64</v>
      </c>
      <c r="K545" s="33">
        <f t="shared" si="202"/>
        <v>1.6400000000000001</v>
      </c>
      <c r="L545" s="33">
        <f t="shared" si="202"/>
        <v>0.28999999999999998</v>
      </c>
      <c r="M545" s="21">
        <f t="shared" si="183"/>
        <v>465.51724137931041</v>
      </c>
      <c r="N545" s="46">
        <f t="shared" si="198"/>
        <v>0.15652330328229153</v>
      </c>
    </row>
    <row r="546" spans="1:14">
      <c r="A546" s="182"/>
      <c r="B546" s="19" t="s">
        <v>24</v>
      </c>
      <c r="C546" s="33">
        <f t="shared" ref="C546:L546" si="203">C386</f>
        <v>26.506969000000009</v>
      </c>
      <c r="D546" s="33">
        <f t="shared" si="203"/>
        <v>500.57300200000003</v>
      </c>
      <c r="E546" s="62">
        <f t="shared" si="203"/>
        <v>389.86034200000006</v>
      </c>
      <c r="F546" s="21">
        <f t="shared" si="182"/>
        <v>28.398030800475716</v>
      </c>
      <c r="G546" s="33">
        <f t="shared" si="203"/>
        <v>750</v>
      </c>
      <c r="H546" s="33">
        <f t="shared" si="203"/>
        <v>432954.60106999998</v>
      </c>
      <c r="I546" s="33">
        <f t="shared" si="203"/>
        <v>290</v>
      </c>
      <c r="J546" s="33">
        <f t="shared" si="203"/>
        <v>24.495699999999999</v>
      </c>
      <c r="K546" s="33">
        <f t="shared" si="203"/>
        <v>278.75579999999997</v>
      </c>
      <c r="L546" s="33">
        <f t="shared" si="203"/>
        <v>143.561588</v>
      </c>
      <c r="M546" s="21">
        <f t="shared" si="183"/>
        <v>94.171577427800514</v>
      </c>
      <c r="N546" s="46">
        <f t="shared" si="198"/>
        <v>3.6208335273641667</v>
      </c>
    </row>
    <row r="547" spans="1:14">
      <c r="A547" s="182"/>
      <c r="B547" s="19" t="s">
        <v>25</v>
      </c>
      <c r="C547" s="33">
        <f t="shared" ref="C547:L547" si="204">C387</f>
        <v>112.54990000000001</v>
      </c>
      <c r="D547" s="33">
        <f t="shared" si="204"/>
        <v>4691.4835999999996</v>
      </c>
      <c r="E547" s="62">
        <f t="shared" si="204"/>
        <v>3104.7799999999997</v>
      </c>
      <c r="F547" s="21">
        <f t="shared" si="182"/>
        <v>51.105186196767562</v>
      </c>
      <c r="G547" s="33">
        <f t="shared" si="204"/>
        <v>1023</v>
      </c>
      <c r="H547" s="33">
        <f t="shared" si="204"/>
        <v>122443.3493</v>
      </c>
      <c r="I547" s="33">
        <f t="shared" si="204"/>
        <v>512</v>
      </c>
      <c r="J547" s="33">
        <f t="shared" si="204"/>
        <v>17.405000000000001</v>
      </c>
      <c r="K547" s="33">
        <f t="shared" si="204"/>
        <v>296.87639999999999</v>
      </c>
      <c r="L547" s="33">
        <f t="shared" si="204"/>
        <v>249.6369</v>
      </c>
      <c r="M547" s="21">
        <f t="shared" si="183"/>
        <v>18.923284177940037</v>
      </c>
      <c r="N547" s="46">
        <f t="shared" si="198"/>
        <v>33.935272266160162</v>
      </c>
    </row>
    <row r="548" spans="1:14">
      <c r="A548" s="182"/>
      <c r="B548" s="19" t="s">
        <v>26</v>
      </c>
      <c r="C548" s="33">
        <f t="shared" ref="C548:L548" si="205">C388</f>
        <v>85.610731000000243</v>
      </c>
      <c r="D548" s="33">
        <f t="shared" si="205"/>
        <v>698.09827800000005</v>
      </c>
      <c r="E548" s="62">
        <f t="shared" si="205"/>
        <v>493.140334</v>
      </c>
      <c r="F548" s="21">
        <f t="shared" si="182"/>
        <v>41.561788778769831</v>
      </c>
      <c r="G548" s="33">
        <f t="shared" si="205"/>
        <v>34169</v>
      </c>
      <c r="H548" s="33">
        <f t="shared" si="205"/>
        <v>2853510.200001</v>
      </c>
      <c r="I548" s="33">
        <f t="shared" si="205"/>
        <v>624</v>
      </c>
      <c r="J548" s="33">
        <f t="shared" si="205"/>
        <v>52.857759000000001</v>
      </c>
      <c r="K548" s="33">
        <f t="shared" si="205"/>
        <v>379.29872400000005</v>
      </c>
      <c r="L548" s="33">
        <f t="shared" si="205"/>
        <v>235.39463100000003</v>
      </c>
      <c r="M548" s="21">
        <f t="shared" si="183"/>
        <v>61.13312456986327</v>
      </c>
      <c r="N548" s="46">
        <f t="shared" si="198"/>
        <v>5.0496084292967733</v>
      </c>
    </row>
    <row r="549" spans="1:14">
      <c r="A549" s="182"/>
      <c r="B549" s="19" t="s">
        <v>27</v>
      </c>
      <c r="C549" s="33">
        <f t="shared" ref="C549:L549" si="206">C389</f>
        <v>4.1241510000000003</v>
      </c>
      <c r="D549" s="33">
        <f t="shared" si="206"/>
        <v>4.8830619999999998</v>
      </c>
      <c r="E549" s="62">
        <f t="shared" si="206"/>
        <v>2.810972</v>
      </c>
      <c r="F549" s="21">
        <f t="shared" si="182"/>
        <v>73.71435930347225</v>
      </c>
      <c r="G549" s="33">
        <f t="shared" si="206"/>
        <v>39</v>
      </c>
      <c r="H549" s="33">
        <f t="shared" si="206"/>
        <v>2237.87</v>
      </c>
      <c r="I549" s="33">
        <f t="shared" si="206"/>
        <v>4</v>
      </c>
      <c r="J549" s="33">
        <f t="shared" si="206"/>
        <v>0</v>
      </c>
      <c r="K549" s="33">
        <f t="shared" si="206"/>
        <v>0.94</v>
      </c>
      <c r="L549" s="33">
        <f t="shared" si="206"/>
        <v>1.04</v>
      </c>
      <c r="M549" s="21">
        <f t="shared" si="183"/>
        <v>-9.6153846153846239</v>
      </c>
      <c r="N549" s="46">
        <f t="shared" si="198"/>
        <v>3.5321031168592511E-2</v>
      </c>
    </row>
    <row r="550" spans="1:14">
      <c r="A550" s="182"/>
      <c r="B550" s="23" t="s">
        <v>28</v>
      </c>
      <c r="C550" s="33">
        <f t="shared" ref="C550:L550" si="207">C390</f>
        <v>0</v>
      </c>
      <c r="D550" s="33">
        <f t="shared" si="207"/>
        <v>0</v>
      </c>
      <c r="E550" s="62">
        <f t="shared" si="207"/>
        <v>0</v>
      </c>
      <c r="F550" s="21" t="e">
        <f t="shared" si="182"/>
        <v>#DIV/0!</v>
      </c>
      <c r="G550" s="33">
        <f t="shared" si="207"/>
        <v>0</v>
      </c>
      <c r="H550" s="33">
        <f t="shared" si="207"/>
        <v>0</v>
      </c>
      <c r="I550" s="33">
        <f t="shared" si="207"/>
        <v>0</v>
      </c>
      <c r="J550" s="33">
        <f t="shared" si="207"/>
        <v>0</v>
      </c>
      <c r="K550" s="33">
        <f t="shared" si="207"/>
        <v>0</v>
      </c>
      <c r="L550" s="33">
        <f t="shared" si="207"/>
        <v>0</v>
      </c>
      <c r="M550" s="21" t="e">
        <f t="shared" si="183"/>
        <v>#DIV/0!</v>
      </c>
      <c r="N550" s="46">
        <f t="shared" si="198"/>
        <v>0</v>
      </c>
    </row>
    <row r="551" spans="1:14">
      <c r="A551" s="182"/>
      <c r="B551" s="23" t="s">
        <v>29</v>
      </c>
      <c r="C551" s="33">
        <f t="shared" ref="C551:L551" si="208">C391</f>
        <v>4.03</v>
      </c>
      <c r="D551" s="33">
        <f t="shared" si="208"/>
        <v>4.03</v>
      </c>
      <c r="E551" s="62">
        <f t="shared" si="208"/>
        <v>0</v>
      </c>
      <c r="F551" s="21" t="e">
        <f t="shared" si="182"/>
        <v>#DIV/0!</v>
      </c>
      <c r="G551" s="33">
        <f t="shared" si="208"/>
        <v>1</v>
      </c>
      <c r="H551" s="33">
        <f t="shared" si="208"/>
        <v>1667.07</v>
      </c>
      <c r="I551" s="33">
        <f t="shared" si="208"/>
        <v>0</v>
      </c>
      <c r="J551" s="33">
        <f t="shared" si="208"/>
        <v>0</v>
      </c>
      <c r="K551" s="33">
        <f t="shared" si="208"/>
        <v>0</v>
      </c>
      <c r="L551" s="33">
        <f t="shared" si="208"/>
        <v>0</v>
      </c>
      <c r="M551" s="21" t="e">
        <f t="shared" si="183"/>
        <v>#DIV/0!</v>
      </c>
      <c r="N551" s="46">
        <f t="shared" si="198"/>
        <v>2.9150511627627877E-2</v>
      </c>
    </row>
    <row r="552" spans="1:14">
      <c r="A552" s="182"/>
      <c r="B552" s="23" t="s">
        <v>30</v>
      </c>
      <c r="C552" s="33">
        <f t="shared" ref="C552:L552" si="209">C392</f>
        <v>0</v>
      </c>
      <c r="D552" s="33">
        <f t="shared" si="209"/>
        <v>0</v>
      </c>
      <c r="E552" s="62">
        <f t="shared" si="209"/>
        <v>0</v>
      </c>
      <c r="F552" s="21" t="e">
        <f t="shared" si="182"/>
        <v>#DIV/0!</v>
      </c>
      <c r="G552" s="33">
        <f t="shared" si="209"/>
        <v>0</v>
      </c>
      <c r="H552" s="33">
        <f t="shared" si="209"/>
        <v>0</v>
      </c>
      <c r="I552" s="33">
        <f t="shared" si="209"/>
        <v>0</v>
      </c>
      <c r="J552" s="33">
        <f t="shared" si="209"/>
        <v>0</v>
      </c>
      <c r="K552" s="33">
        <f t="shared" si="209"/>
        <v>0</v>
      </c>
      <c r="L552" s="33">
        <f t="shared" si="209"/>
        <v>0</v>
      </c>
      <c r="M552" s="21" t="e">
        <f t="shared" si="183"/>
        <v>#DIV/0!</v>
      </c>
      <c r="N552" s="46">
        <f t="shared" si="198"/>
        <v>0</v>
      </c>
    </row>
    <row r="553" spans="1:14">
      <c r="A553" s="182"/>
      <c r="B553" s="69" t="s">
        <v>31</v>
      </c>
      <c r="C553" s="70">
        <f t="shared" ref="C553:L553" si="210">C541+C543+C544+C545+C546+C547+C548+C549</f>
        <v>1246.5866660000002</v>
      </c>
      <c r="D553" s="70">
        <f t="shared" si="210"/>
        <v>13824.800234999999</v>
      </c>
      <c r="E553" s="70">
        <f t="shared" si="210"/>
        <v>12036.866064000002</v>
      </c>
      <c r="F553" s="71">
        <f t="shared" si="182"/>
        <v>14.853817941427225</v>
      </c>
      <c r="G553" s="70">
        <f t="shared" si="210"/>
        <v>85753</v>
      </c>
      <c r="H553" s="70">
        <f t="shared" si="210"/>
        <v>6549685.7990499996</v>
      </c>
      <c r="I553" s="70">
        <f t="shared" si="210"/>
        <v>6475</v>
      </c>
      <c r="J553" s="70">
        <f t="shared" si="210"/>
        <v>2644.28244</v>
      </c>
      <c r="K553" s="70">
        <f t="shared" si="210"/>
        <v>19062.407966999996</v>
      </c>
      <c r="L553" s="70">
        <f t="shared" si="210"/>
        <v>4667.01163</v>
      </c>
      <c r="M553" s="71">
        <f t="shared" si="183"/>
        <v>308.44997780731893</v>
      </c>
      <c r="N553" s="76">
        <f t="shared" si="198"/>
        <v>100</v>
      </c>
    </row>
    <row r="554" spans="1:14">
      <c r="A554" s="219" t="s">
        <v>71</v>
      </c>
      <c r="B554" s="19" t="s">
        <v>19</v>
      </c>
      <c r="C554" s="33">
        <f t="shared" ref="C554:L554" si="211">C506</f>
        <v>681.8293010000001</v>
      </c>
      <c r="D554" s="33">
        <f t="shared" si="211"/>
        <v>5377.1272199999994</v>
      </c>
      <c r="E554" s="62">
        <f t="shared" si="211"/>
        <v>5306.4185789999992</v>
      </c>
      <c r="F554" s="21">
        <f t="shared" si="182"/>
        <v>1.3325115602419231</v>
      </c>
      <c r="G554" s="33">
        <f t="shared" si="211"/>
        <v>33937</v>
      </c>
      <c r="H554" s="33">
        <f t="shared" si="211"/>
        <v>1875977.1958690002</v>
      </c>
      <c r="I554" s="33">
        <f t="shared" si="211"/>
        <v>3505</v>
      </c>
      <c r="J554" s="33">
        <f t="shared" si="211"/>
        <v>369.38204200000007</v>
      </c>
      <c r="K554" s="33">
        <f t="shared" si="211"/>
        <v>1902.0941129999999</v>
      </c>
      <c r="L554" s="33">
        <f t="shared" si="211"/>
        <v>2675.0946000000008</v>
      </c>
      <c r="M554" s="21">
        <f t="shared" si="183"/>
        <v>-28.896192568292751</v>
      </c>
      <c r="N554" s="67">
        <f t="shared" ref="N554:N566" si="212">N506</f>
        <v>53.118287834064247</v>
      </c>
    </row>
    <row r="555" spans="1:14">
      <c r="A555" s="219"/>
      <c r="B555" s="19" t="s">
        <v>20</v>
      </c>
      <c r="C555" s="33">
        <f t="shared" ref="C555:L555" si="213">C507</f>
        <v>163.15499899999998</v>
      </c>
      <c r="D555" s="33">
        <f t="shared" si="213"/>
        <v>1373.0886619999999</v>
      </c>
      <c r="E555" s="62">
        <f t="shared" si="213"/>
        <v>1658.0647709999998</v>
      </c>
      <c r="F555" s="21">
        <f t="shared" si="182"/>
        <v>-17.187272414462267</v>
      </c>
      <c r="G555" s="33">
        <f t="shared" si="213"/>
        <v>16727</v>
      </c>
      <c r="H555" s="33">
        <f t="shared" si="213"/>
        <v>196249.2</v>
      </c>
      <c r="I555" s="33">
        <f t="shared" si="213"/>
        <v>1603</v>
      </c>
      <c r="J555" s="33">
        <f t="shared" si="213"/>
        <v>144.69609999999997</v>
      </c>
      <c r="K555" s="33">
        <f t="shared" si="213"/>
        <v>717.70005999999978</v>
      </c>
      <c r="L555" s="33">
        <f t="shared" si="213"/>
        <v>907.33270000000016</v>
      </c>
      <c r="M555" s="21">
        <f t="shared" si="183"/>
        <v>-20.90001164953058</v>
      </c>
      <c r="N555" s="46">
        <f t="shared" si="212"/>
        <v>13.564142298609436</v>
      </c>
    </row>
    <row r="556" spans="1:14">
      <c r="A556" s="219"/>
      <c r="B556" s="19" t="s">
        <v>21</v>
      </c>
      <c r="C556" s="33">
        <f t="shared" ref="C556:L556" si="214">C508</f>
        <v>46.144879000000003</v>
      </c>
      <c r="D556" s="33">
        <f t="shared" si="214"/>
        <v>166.11576400000001</v>
      </c>
      <c r="E556" s="62">
        <f t="shared" si="214"/>
        <v>173.44156599999999</v>
      </c>
      <c r="F556" s="21">
        <f t="shared" si="182"/>
        <v>-4.2237868170539823</v>
      </c>
      <c r="G556" s="33">
        <f t="shared" si="214"/>
        <v>570</v>
      </c>
      <c r="H556" s="33">
        <f t="shared" si="214"/>
        <v>149426.22622499999</v>
      </c>
      <c r="I556" s="33">
        <f t="shared" si="214"/>
        <v>49</v>
      </c>
      <c r="J556" s="33">
        <f t="shared" si="214"/>
        <v>11.232700000000001</v>
      </c>
      <c r="K556" s="33">
        <f t="shared" si="214"/>
        <v>50.364900000000006</v>
      </c>
      <c r="L556" s="33">
        <f t="shared" si="214"/>
        <v>69.649999999999991</v>
      </c>
      <c r="M556" s="21">
        <f t="shared" si="183"/>
        <v>-27.688585786073205</v>
      </c>
      <c r="N556" s="46">
        <f t="shared" si="212"/>
        <v>1.6409849729996699</v>
      </c>
    </row>
    <row r="557" spans="1:14">
      <c r="A557" s="219"/>
      <c r="B557" s="19" t="s">
        <v>22</v>
      </c>
      <c r="C557" s="33">
        <f t="shared" ref="C557:L557" si="215">C509</f>
        <v>31.773489999999995</v>
      </c>
      <c r="D557" s="33">
        <f t="shared" si="215"/>
        <v>285.49525100000005</v>
      </c>
      <c r="E557" s="62">
        <f t="shared" si="215"/>
        <v>246.51209</v>
      </c>
      <c r="F557" s="21">
        <f t="shared" si="182"/>
        <v>15.81389415829465</v>
      </c>
      <c r="G557" s="33">
        <f t="shared" si="215"/>
        <v>25671</v>
      </c>
      <c r="H557" s="33">
        <f t="shared" si="215"/>
        <v>685406.03700000001</v>
      </c>
      <c r="I557" s="33">
        <f t="shared" si="215"/>
        <v>1052</v>
      </c>
      <c r="J557" s="33">
        <f t="shared" si="215"/>
        <v>29.728399999999997</v>
      </c>
      <c r="K557" s="33">
        <f t="shared" si="215"/>
        <v>150.94970000000001</v>
      </c>
      <c r="L557" s="33">
        <f t="shared" si="215"/>
        <v>185.22220000000002</v>
      </c>
      <c r="M557" s="21">
        <f t="shared" si="183"/>
        <v>-18.503451530108165</v>
      </c>
      <c r="N557" s="46">
        <f t="shared" si="212"/>
        <v>2.8202827081105259</v>
      </c>
    </row>
    <row r="558" spans="1:14">
      <c r="A558" s="219"/>
      <c r="B558" s="19" t="s">
        <v>23</v>
      </c>
      <c r="C558" s="33">
        <f t="shared" ref="C558:L558" si="216">C510</f>
        <v>2.1137999999999999</v>
      </c>
      <c r="D558" s="33">
        <f t="shared" si="216"/>
        <v>9.2602159999999998</v>
      </c>
      <c r="E558" s="62">
        <f t="shared" si="216"/>
        <v>7.5009460189509554</v>
      </c>
      <c r="F558" s="21">
        <f t="shared" si="182"/>
        <v>23.45397469338257</v>
      </c>
      <c r="G558" s="33">
        <f t="shared" si="216"/>
        <v>191</v>
      </c>
      <c r="H558" s="33">
        <f t="shared" si="216"/>
        <v>1817.8500000000001</v>
      </c>
      <c r="I558" s="33">
        <f t="shared" si="216"/>
        <v>3</v>
      </c>
      <c r="J558" s="33">
        <f t="shared" si="216"/>
        <v>7.19</v>
      </c>
      <c r="K558" s="33">
        <f t="shared" si="216"/>
        <v>7.19</v>
      </c>
      <c r="L558" s="33">
        <f t="shared" si="216"/>
        <v>13.18</v>
      </c>
      <c r="M558" s="21">
        <f t="shared" si="183"/>
        <v>-45.447647951441574</v>
      </c>
      <c r="N558" s="46">
        <f t="shared" si="212"/>
        <v>9.1477623416469422E-2</v>
      </c>
    </row>
    <row r="559" spans="1:14">
      <c r="A559" s="219"/>
      <c r="B559" s="19" t="s">
        <v>24</v>
      </c>
      <c r="C559" s="33">
        <f t="shared" ref="C559:L559" si="217">C511</f>
        <v>7.9355419999999981</v>
      </c>
      <c r="D559" s="33">
        <f t="shared" si="217"/>
        <v>312.53921000000003</v>
      </c>
      <c r="E559" s="62">
        <f t="shared" si="217"/>
        <v>228.66320999999999</v>
      </c>
      <c r="F559" s="21">
        <f t="shared" si="182"/>
        <v>36.681020965287786</v>
      </c>
      <c r="G559" s="33">
        <f t="shared" si="217"/>
        <v>569</v>
      </c>
      <c r="H559" s="33">
        <f t="shared" si="217"/>
        <v>457420.14159999997</v>
      </c>
      <c r="I559" s="33">
        <f t="shared" si="217"/>
        <v>64</v>
      </c>
      <c r="J559" s="33">
        <f t="shared" si="217"/>
        <v>4.1040000000000001</v>
      </c>
      <c r="K559" s="33">
        <f t="shared" si="217"/>
        <v>71.823700000000002</v>
      </c>
      <c r="L559" s="33">
        <f t="shared" si="217"/>
        <v>164.4289</v>
      </c>
      <c r="M559" s="21">
        <f t="shared" si="183"/>
        <v>-56.319296668651312</v>
      </c>
      <c r="N559" s="46">
        <f t="shared" si="212"/>
        <v>3.0874381499590138</v>
      </c>
    </row>
    <row r="560" spans="1:14">
      <c r="A560" s="219"/>
      <c r="B560" s="19" t="s">
        <v>25</v>
      </c>
      <c r="C560" s="33">
        <f t="shared" ref="C560:L560" si="218">C512</f>
        <v>0.71540000000000004</v>
      </c>
      <c r="D560" s="33">
        <f t="shared" si="218"/>
        <v>3461.2003999999997</v>
      </c>
      <c r="E560" s="62">
        <f t="shared" si="218"/>
        <v>2240.6209000000003</v>
      </c>
      <c r="F560" s="21">
        <f t="shared" si="182"/>
        <v>54.475056445291536</v>
      </c>
      <c r="G560" s="33">
        <f t="shared" si="218"/>
        <v>987</v>
      </c>
      <c r="H560" s="33">
        <f t="shared" si="218"/>
        <v>203168.07900000003</v>
      </c>
      <c r="I560" s="33">
        <f t="shared" si="218"/>
        <v>742</v>
      </c>
      <c r="J560" s="33">
        <f t="shared" si="218"/>
        <v>80.924999999999997</v>
      </c>
      <c r="K560" s="33">
        <f t="shared" si="218"/>
        <v>298.6207</v>
      </c>
      <c r="L560" s="33">
        <f t="shared" si="218"/>
        <v>180.04399999999998</v>
      </c>
      <c r="M560" s="21">
        <f t="shared" si="183"/>
        <v>65.859845371131513</v>
      </c>
      <c r="N560" s="46">
        <f t="shared" si="212"/>
        <v>34.19168481168618</v>
      </c>
    </row>
    <row r="561" spans="1:14">
      <c r="A561" s="219"/>
      <c r="B561" s="19" t="s">
        <v>26</v>
      </c>
      <c r="C561" s="33">
        <f t="shared" ref="C561:L561" si="219">C513</f>
        <v>70.764576000000105</v>
      </c>
      <c r="D561" s="33">
        <f t="shared" si="219"/>
        <v>501.4367630000001</v>
      </c>
      <c r="E561" s="62">
        <f t="shared" si="219"/>
        <v>331.23587649044907</v>
      </c>
      <c r="F561" s="21">
        <f t="shared" si="182"/>
        <v>51.383590543658585</v>
      </c>
      <c r="G561" s="33">
        <f t="shared" si="219"/>
        <v>21378</v>
      </c>
      <c r="H561" s="33">
        <f t="shared" si="219"/>
        <v>1944938.34</v>
      </c>
      <c r="I561" s="33">
        <f t="shared" si="219"/>
        <v>270</v>
      </c>
      <c r="J561" s="33">
        <f t="shared" si="219"/>
        <v>28.089300000000001</v>
      </c>
      <c r="K561" s="33">
        <f t="shared" si="219"/>
        <v>159.63645499999998</v>
      </c>
      <c r="L561" s="33">
        <f t="shared" si="219"/>
        <v>90.446524000000011</v>
      </c>
      <c r="M561" s="21">
        <f t="shared" si="183"/>
        <v>76.498164816151444</v>
      </c>
      <c r="N561" s="46">
        <f t="shared" si="212"/>
        <v>4.9534744516637019</v>
      </c>
    </row>
    <row r="562" spans="1:14">
      <c r="A562" s="219"/>
      <c r="B562" s="19" t="s">
        <v>27</v>
      </c>
      <c r="C562" s="33">
        <f t="shared" ref="C562:L562" si="220">C514</f>
        <v>0</v>
      </c>
      <c r="D562" s="33">
        <f t="shared" si="220"/>
        <v>9.7554119999999998</v>
      </c>
      <c r="E562" s="62">
        <f t="shared" si="220"/>
        <v>68.990435000000005</v>
      </c>
      <c r="F562" s="21">
        <f t="shared" si="182"/>
        <v>-85.859761574195034</v>
      </c>
      <c r="G562" s="33">
        <f t="shared" si="220"/>
        <v>47</v>
      </c>
      <c r="H562" s="33">
        <f t="shared" si="220"/>
        <v>4537.67</v>
      </c>
      <c r="I562" s="33">
        <f t="shared" si="220"/>
        <v>2</v>
      </c>
      <c r="J562" s="33">
        <f t="shared" si="220"/>
        <v>0.06</v>
      </c>
      <c r="K562" s="33">
        <f t="shared" si="220"/>
        <v>0.06</v>
      </c>
      <c r="L562" s="33">
        <f t="shared" si="220"/>
        <v>81.866100000000003</v>
      </c>
      <c r="M562" s="21">
        <f t="shared" si="183"/>
        <v>-99.926709590416536</v>
      </c>
      <c r="N562" s="46">
        <f t="shared" si="212"/>
        <v>9.636944810018544E-2</v>
      </c>
    </row>
    <row r="563" spans="1:14">
      <c r="A563" s="219"/>
      <c r="B563" s="23" t="s">
        <v>28</v>
      </c>
      <c r="C563" s="33">
        <f t="shared" ref="C563:L563" si="221">C515</f>
        <v>0</v>
      </c>
      <c r="D563" s="33">
        <f t="shared" si="221"/>
        <v>0</v>
      </c>
      <c r="E563" s="62">
        <f t="shared" si="221"/>
        <v>7.42</v>
      </c>
      <c r="F563" s="21">
        <f t="shared" si="182"/>
        <v>-100</v>
      </c>
      <c r="G563" s="33">
        <f t="shared" si="221"/>
        <v>0</v>
      </c>
      <c r="H563" s="33">
        <f t="shared" si="221"/>
        <v>0</v>
      </c>
      <c r="I563" s="33">
        <f t="shared" si="221"/>
        <v>0</v>
      </c>
      <c r="J563" s="33">
        <f t="shared" si="221"/>
        <v>0</v>
      </c>
      <c r="K563" s="33">
        <f t="shared" si="221"/>
        <v>0</v>
      </c>
      <c r="L563" s="33">
        <f t="shared" si="221"/>
        <v>0</v>
      </c>
      <c r="M563" s="21" t="e">
        <f t="shared" si="183"/>
        <v>#DIV/0!</v>
      </c>
      <c r="N563" s="46">
        <f t="shared" si="212"/>
        <v>0</v>
      </c>
    </row>
    <row r="564" spans="1:14">
      <c r="A564" s="219"/>
      <c r="B564" s="23" t="s">
        <v>29</v>
      </c>
      <c r="C564" s="33">
        <f t="shared" ref="C564:L564" si="222">C516</f>
        <v>0</v>
      </c>
      <c r="D564" s="33">
        <f t="shared" si="222"/>
        <v>6.13</v>
      </c>
      <c r="E564" s="62">
        <f t="shared" si="222"/>
        <v>56.068807</v>
      </c>
      <c r="F564" s="21">
        <f t="shared" si="182"/>
        <v>-89.067004760775447</v>
      </c>
      <c r="G564" s="33">
        <f t="shared" si="222"/>
        <v>1</v>
      </c>
      <c r="H564" s="33">
        <f t="shared" si="222"/>
        <v>1677.57</v>
      </c>
      <c r="I564" s="33">
        <f t="shared" si="222"/>
        <v>0</v>
      </c>
      <c r="J564" s="33">
        <f t="shared" si="222"/>
        <v>0</v>
      </c>
      <c r="K564" s="33">
        <f t="shared" si="222"/>
        <v>0</v>
      </c>
      <c r="L564" s="33">
        <f t="shared" si="222"/>
        <v>0</v>
      </c>
      <c r="M564" s="21" t="e">
        <f t="shared" si="183"/>
        <v>#DIV/0!</v>
      </c>
      <c r="N564" s="46">
        <f t="shared" si="212"/>
        <v>6.0555588718768281E-2</v>
      </c>
    </row>
    <row r="565" spans="1:14">
      <c r="A565" s="219"/>
      <c r="B565" s="23" t="s">
        <v>30</v>
      </c>
      <c r="C565" s="33">
        <f t="shared" ref="C565:L565" si="223">C517</f>
        <v>0</v>
      </c>
      <c r="D565" s="33">
        <f t="shared" si="223"/>
        <v>1.78</v>
      </c>
      <c r="E565" s="62">
        <f t="shared" si="223"/>
        <v>1.82</v>
      </c>
      <c r="F565" s="21">
        <f t="shared" si="182"/>
        <v>-2.1978021978021998</v>
      </c>
      <c r="G565" s="33">
        <f t="shared" si="223"/>
        <v>1</v>
      </c>
      <c r="H565" s="33">
        <f t="shared" si="223"/>
        <v>1779.92</v>
      </c>
      <c r="I565" s="33">
        <f t="shared" si="223"/>
        <v>0</v>
      </c>
      <c r="J565" s="33">
        <f t="shared" si="223"/>
        <v>0</v>
      </c>
      <c r="K565" s="33">
        <f t="shared" si="223"/>
        <v>0</v>
      </c>
      <c r="L565" s="33">
        <f t="shared" si="223"/>
        <v>81.866100000000003</v>
      </c>
      <c r="M565" s="21">
        <f t="shared" si="183"/>
        <v>-100</v>
      </c>
      <c r="N565" s="46">
        <f t="shared" si="212"/>
        <v>1.7583841422415588E-2</v>
      </c>
    </row>
    <row r="566" spans="1:14">
      <c r="A566" s="173"/>
      <c r="B566" s="69" t="s">
        <v>31</v>
      </c>
      <c r="C566" s="70">
        <f t="shared" ref="C566:L566" si="224">C554+C556+C557+C558+C559+C560+C561+C562</f>
        <v>841.27698800000042</v>
      </c>
      <c r="D566" s="70">
        <f t="shared" si="224"/>
        <v>10122.930236</v>
      </c>
      <c r="E566" s="70">
        <f t="shared" si="224"/>
        <v>8603.3836025094006</v>
      </c>
      <c r="F566" s="71">
        <f t="shared" si="182"/>
        <v>17.66219784791863</v>
      </c>
      <c r="G566" s="70">
        <f t="shared" si="224"/>
        <v>83350</v>
      </c>
      <c r="H566" s="70">
        <f t="shared" si="224"/>
        <v>5322691.539694</v>
      </c>
      <c r="I566" s="70">
        <f t="shared" si="224"/>
        <v>5687</v>
      </c>
      <c r="J566" s="70">
        <f t="shared" si="224"/>
        <v>530.71144200000003</v>
      </c>
      <c r="K566" s="70">
        <f t="shared" si="224"/>
        <v>2640.7395679999995</v>
      </c>
      <c r="L566" s="70">
        <f t="shared" si="224"/>
        <v>3459.9323240000008</v>
      </c>
      <c r="M566" s="71">
        <f t="shared" si="183"/>
        <v>-23.676554316326595</v>
      </c>
      <c r="N566" s="76">
        <f t="shared" si="212"/>
        <v>100</v>
      </c>
    </row>
    <row r="567" spans="1:14">
      <c r="A567" s="214" t="s">
        <v>50</v>
      </c>
      <c r="B567" s="17" t="s">
        <v>19</v>
      </c>
      <c r="C567" s="36">
        <f t="shared" ref="C567:L567" si="225">C528+C541+C554</f>
        <v>3933.4042279999999</v>
      </c>
      <c r="D567" s="36">
        <f t="shared" si="225"/>
        <v>28095.564666999999</v>
      </c>
      <c r="E567" s="63">
        <f t="shared" si="225"/>
        <v>27992.991983</v>
      </c>
      <c r="F567" s="45">
        <f t="shared" si="182"/>
        <v>0.3664227248816086</v>
      </c>
      <c r="G567" s="36">
        <f t="shared" si="225"/>
        <v>172142</v>
      </c>
      <c r="H567" s="36">
        <f t="shared" si="225"/>
        <v>10362724.245354999</v>
      </c>
      <c r="I567" s="36">
        <f t="shared" si="225"/>
        <v>19316</v>
      </c>
      <c r="J567" s="36">
        <f t="shared" si="225"/>
        <v>4258.8055170000007</v>
      </c>
      <c r="K567" s="36">
        <f t="shared" si="225"/>
        <v>27912.611809999995</v>
      </c>
      <c r="L567" s="36">
        <f t="shared" si="225"/>
        <v>14713.923369</v>
      </c>
      <c r="M567" s="45">
        <f t="shared" si="183"/>
        <v>89.702033305458315</v>
      </c>
      <c r="N567" s="67">
        <f>D567/D579*100</f>
        <v>55.526885205012221</v>
      </c>
    </row>
    <row r="568" spans="1:14">
      <c r="A568" s="214"/>
      <c r="B568" s="19" t="s">
        <v>20</v>
      </c>
      <c r="C568" s="33">
        <f t="shared" ref="C568:L568" si="226">C529+C542+C555</f>
        <v>792.65374900000006</v>
      </c>
      <c r="D568" s="33">
        <f t="shared" si="226"/>
        <v>6538.6709150000006</v>
      </c>
      <c r="E568" s="62">
        <f t="shared" si="226"/>
        <v>8249.8920440000002</v>
      </c>
      <c r="F568" s="21">
        <f t="shared" si="182"/>
        <v>-20.74234571644535</v>
      </c>
      <c r="G568" s="33">
        <f t="shared" si="226"/>
        <v>83848</v>
      </c>
      <c r="H568" s="33">
        <f t="shared" si="226"/>
        <v>987675</v>
      </c>
      <c r="I568" s="33">
        <f t="shared" si="226"/>
        <v>9129</v>
      </c>
      <c r="J568" s="33">
        <f t="shared" si="226"/>
        <v>2855.2673750000004</v>
      </c>
      <c r="K568" s="33">
        <f t="shared" si="226"/>
        <v>16306.526938999999</v>
      </c>
      <c r="L568" s="33">
        <f t="shared" si="226"/>
        <v>5011.9485699999996</v>
      </c>
      <c r="M568" s="21">
        <f t="shared" si="183"/>
        <v>225.35303806998161</v>
      </c>
      <c r="N568" s="46">
        <f>D568/D579*100</f>
        <v>12.922752526736298</v>
      </c>
    </row>
    <row r="569" spans="1:14">
      <c r="A569" s="214"/>
      <c r="B569" s="19" t="s">
        <v>21</v>
      </c>
      <c r="C569" s="33">
        <f t="shared" ref="C569:L569" si="227">C530+C543+C556</f>
        <v>139.18024800000001</v>
      </c>
      <c r="D569" s="33">
        <f t="shared" si="227"/>
        <v>1118.35322</v>
      </c>
      <c r="E569" s="62">
        <f t="shared" si="227"/>
        <v>768.78601000000003</v>
      </c>
      <c r="F569" s="21">
        <f t="shared" si="182"/>
        <v>45.470027478777865</v>
      </c>
      <c r="G569" s="33">
        <f t="shared" si="227"/>
        <v>2027</v>
      </c>
      <c r="H569" s="33">
        <f t="shared" si="227"/>
        <v>1555987.7372109997</v>
      </c>
      <c r="I569" s="33">
        <f t="shared" si="227"/>
        <v>154</v>
      </c>
      <c r="J569" s="33">
        <f t="shared" si="227"/>
        <v>66.952700000000007</v>
      </c>
      <c r="K569" s="33">
        <f t="shared" si="227"/>
        <v>1043.751692</v>
      </c>
      <c r="L569" s="33">
        <f t="shared" si="227"/>
        <v>194.001375</v>
      </c>
      <c r="M569" s="21">
        <f t="shared" si="183"/>
        <v>438.01252284938704</v>
      </c>
      <c r="N569" s="46">
        <f>D569/D579*100</f>
        <v>2.2102659833185183</v>
      </c>
    </row>
    <row r="570" spans="1:14">
      <c r="A570" s="214"/>
      <c r="B570" s="19" t="s">
        <v>22</v>
      </c>
      <c r="C570" s="33">
        <f t="shared" ref="C570:L570" si="228">C531+C544+C557</f>
        <v>45.795102</v>
      </c>
      <c r="D570" s="33">
        <f t="shared" si="228"/>
        <v>527.84106300000008</v>
      </c>
      <c r="E570" s="62">
        <f t="shared" si="228"/>
        <v>455.95791199999996</v>
      </c>
      <c r="F570" s="21">
        <f t="shared" si="182"/>
        <v>15.765304013410809</v>
      </c>
      <c r="G570" s="33">
        <f t="shared" si="228"/>
        <v>33139</v>
      </c>
      <c r="H570" s="33">
        <f t="shared" si="228"/>
        <v>1185477.277</v>
      </c>
      <c r="I570" s="33">
        <f t="shared" si="228"/>
        <v>1775</v>
      </c>
      <c r="J570" s="33">
        <f t="shared" si="228"/>
        <v>40.628399999999999</v>
      </c>
      <c r="K570" s="33">
        <f t="shared" si="228"/>
        <v>235.19720000000001</v>
      </c>
      <c r="L570" s="33">
        <f t="shared" si="228"/>
        <v>326.34770000000003</v>
      </c>
      <c r="M570" s="21">
        <f t="shared" si="183"/>
        <v>-27.930486410659555</v>
      </c>
      <c r="N570" s="46">
        <f>D570/D579*100</f>
        <v>1.0432027424641273</v>
      </c>
    </row>
    <row r="571" spans="1:14">
      <c r="A571" s="214"/>
      <c r="B571" s="19" t="s">
        <v>23</v>
      </c>
      <c r="C571" s="33">
        <f t="shared" ref="C571:L571" si="229">C532+C545+C558</f>
        <v>10.321963999999999</v>
      </c>
      <c r="D571" s="33">
        <f t="shared" si="229"/>
        <v>72.713271000000006</v>
      </c>
      <c r="E571" s="62">
        <f t="shared" si="229"/>
        <v>167.84745001895101</v>
      </c>
      <c r="F571" s="21">
        <f t="shared" si="182"/>
        <v>-56.678954019384733</v>
      </c>
      <c r="G571" s="33">
        <f t="shared" si="229"/>
        <v>1699</v>
      </c>
      <c r="H571" s="33">
        <f t="shared" si="229"/>
        <v>182408.19200000001</v>
      </c>
      <c r="I571" s="33">
        <f t="shared" si="229"/>
        <v>7</v>
      </c>
      <c r="J571" s="33">
        <f t="shared" si="229"/>
        <v>7.83</v>
      </c>
      <c r="K571" s="33">
        <f t="shared" si="229"/>
        <v>10.190000000000001</v>
      </c>
      <c r="L571" s="33">
        <f t="shared" si="229"/>
        <v>22.93</v>
      </c>
      <c r="M571" s="21">
        <f t="shared" si="183"/>
        <v>-55.560401221107711</v>
      </c>
      <c r="N571" s="46">
        <f>D571/D579*100</f>
        <v>0.14370743210013823</v>
      </c>
    </row>
    <row r="572" spans="1:14">
      <c r="A572" s="214"/>
      <c r="B572" s="19" t="s">
        <v>24</v>
      </c>
      <c r="C572" s="33">
        <f t="shared" ref="C572:L572" si="230">C533+C546+C559</f>
        <v>165.66781000000003</v>
      </c>
      <c r="D572" s="33">
        <f t="shared" si="230"/>
        <v>2678.3728959999999</v>
      </c>
      <c r="E572" s="62">
        <f t="shared" si="230"/>
        <v>1823.7383110000003</v>
      </c>
      <c r="F572" s="21">
        <f t="shared" si="182"/>
        <v>46.861689522296793</v>
      </c>
      <c r="G572" s="33">
        <f t="shared" si="230"/>
        <v>4791</v>
      </c>
      <c r="H572" s="33">
        <f t="shared" si="230"/>
        <v>2245784.0942230001</v>
      </c>
      <c r="I572" s="33">
        <f t="shared" si="230"/>
        <v>591</v>
      </c>
      <c r="J572" s="33">
        <f t="shared" si="230"/>
        <v>119.44539999999998</v>
      </c>
      <c r="K572" s="33">
        <f t="shared" si="230"/>
        <v>814.04145600000004</v>
      </c>
      <c r="L572" s="33">
        <f t="shared" si="230"/>
        <v>883.97297099999992</v>
      </c>
      <c r="M572" s="21">
        <f t="shared" si="183"/>
        <v>-7.9110467507721882</v>
      </c>
      <c r="N572" s="46">
        <f>D572/D579*100</f>
        <v>5.2934228621178452</v>
      </c>
    </row>
    <row r="573" spans="1:14">
      <c r="A573" s="214"/>
      <c r="B573" s="19" t="s">
        <v>25</v>
      </c>
      <c r="C573" s="33">
        <f t="shared" ref="C573:L573" si="231">C534+C547+C560</f>
        <v>150.70869999999999</v>
      </c>
      <c r="D573" s="33">
        <f t="shared" si="231"/>
        <v>15515.378599999998</v>
      </c>
      <c r="E573" s="62">
        <f t="shared" si="231"/>
        <v>12117.556299999998</v>
      </c>
      <c r="F573" s="21">
        <f t="shared" si="182"/>
        <v>28.040491134338698</v>
      </c>
      <c r="G573" s="33">
        <f t="shared" si="231"/>
        <v>4582</v>
      </c>
      <c r="H573" s="33">
        <f t="shared" si="231"/>
        <v>425486.32830000005</v>
      </c>
      <c r="I573" s="33">
        <f t="shared" si="231"/>
        <v>3468</v>
      </c>
      <c r="J573" s="33">
        <f t="shared" si="231"/>
        <v>173.76940000000002</v>
      </c>
      <c r="K573" s="33">
        <f t="shared" si="231"/>
        <v>968.38660000000004</v>
      </c>
      <c r="L573" s="33">
        <f t="shared" si="231"/>
        <v>847.07510000000002</v>
      </c>
      <c r="M573" s="21">
        <f t="shared" si="183"/>
        <v>14.321221341531587</v>
      </c>
      <c r="N573" s="46">
        <f>D573/D579*100</f>
        <v>30.663937765465633</v>
      </c>
    </row>
    <row r="574" spans="1:14">
      <c r="A574" s="214"/>
      <c r="B574" s="19" t="s">
        <v>26</v>
      </c>
      <c r="C574" s="33">
        <f t="shared" ref="C574:L574" si="232">C535+C548+C561</f>
        <v>313.84670800000015</v>
      </c>
      <c r="D574" s="33">
        <f t="shared" si="232"/>
        <v>2435.3330800000003</v>
      </c>
      <c r="E574" s="62">
        <f t="shared" si="232"/>
        <v>1632.0069884904494</v>
      </c>
      <c r="F574" s="21">
        <f t="shared" si="182"/>
        <v>49.223201688161886</v>
      </c>
      <c r="G574" s="33">
        <f t="shared" si="232"/>
        <v>117891</v>
      </c>
      <c r="H574" s="33">
        <f t="shared" si="232"/>
        <v>9856513.2000390012</v>
      </c>
      <c r="I574" s="33">
        <f t="shared" si="232"/>
        <v>1866</v>
      </c>
      <c r="J574" s="33">
        <f t="shared" si="232"/>
        <v>150.025395</v>
      </c>
      <c r="K574" s="33">
        <f t="shared" si="232"/>
        <v>871.42186500000003</v>
      </c>
      <c r="L574" s="33">
        <f t="shared" si="232"/>
        <v>1240.7232520000002</v>
      </c>
      <c r="M574" s="21">
        <f t="shared" si="183"/>
        <v>-29.765008949796012</v>
      </c>
      <c r="N574" s="46">
        <f>D574/D579*100</f>
        <v>4.8130892534778207</v>
      </c>
    </row>
    <row r="575" spans="1:14">
      <c r="A575" s="214"/>
      <c r="B575" s="19" t="s">
        <v>27</v>
      </c>
      <c r="C575" s="33">
        <f t="shared" ref="C575:L575" si="233">C536+C549+C562</f>
        <v>56.038108999999999</v>
      </c>
      <c r="D575" s="33">
        <f t="shared" si="233"/>
        <v>154.57159300000001</v>
      </c>
      <c r="E575" s="62">
        <f t="shared" si="233"/>
        <v>175.71789600000002</v>
      </c>
      <c r="F575" s="21">
        <f t="shared" si="182"/>
        <v>-12.034234122630295</v>
      </c>
      <c r="G575" s="33">
        <f t="shared" si="233"/>
        <v>266</v>
      </c>
      <c r="H575" s="33">
        <f t="shared" si="233"/>
        <v>82226.872933999985</v>
      </c>
      <c r="I575" s="33">
        <f t="shared" si="233"/>
        <v>7</v>
      </c>
      <c r="J575" s="33">
        <f t="shared" si="233"/>
        <v>0.06</v>
      </c>
      <c r="K575" s="33">
        <f t="shared" si="233"/>
        <v>1.07</v>
      </c>
      <c r="L575" s="33">
        <f t="shared" si="233"/>
        <v>84.101100000000002</v>
      </c>
      <c r="M575" s="21">
        <f t="shared" si="183"/>
        <v>-98.727721753936635</v>
      </c>
      <c r="N575" s="46">
        <f>D575/D579*100</f>
        <v>0.30548875604368975</v>
      </c>
    </row>
    <row r="576" spans="1:14">
      <c r="A576" s="214"/>
      <c r="B576" s="23" t="s">
        <v>28</v>
      </c>
      <c r="C576" s="33">
        <f t="shared" ref="C576:L576" si="234">C537+C550+C563</f>
        <v>28.3</v>
      </c>
      <c r="D576" s="33">
        <f t="shared" si="234"/>
        <v>67.829599999999999</v>
      </c>
      <c r="E576" s="62">
        <f t="shared" si="234"/>
        <v>44</v>
      </c>
      <c r="F576" s="21">
        <f t="shared" si="182"/>
        <v>54.158181818181816</v>
      </c>
      <c r="G576" s="33">
        <f t="shared" si="234"/>
        <v>16</v>
      </c>
      <c r="H576" s="33">
        <f t="shared" si="234"/>
        <v>4066</v>
      </c>
      <c r="I576" s="33">
        <f t="shared" si="234"/>
        <v>0</v>
      </c>
      <c r="J576" s="33">
        <f t="shared" si="234"/>
        <v>0</v>
      </c>
      <c r="K576" s="33">
        <f t="shared" si="234"/>
        <v>0</v>
      </c>
      <c r="L576" s="33">
        <f t="shared" si="234"/>
        <v>0</v>
      </c>
      <c r="M576" s="21" t="e">
        <f t="shared" si="183"/>
        <v>#DIV/0!</v>
      </c>
      <c r="N576" s="46">
        <f>D576/D579*100</f>
        <v>0.13405555137767816</v>
      </c>
    </row>
    <row r="577" spans="1:14">
      <c r="A577" s="214"/>
      <c r="B577" s="23" t="s">
        <v>29</v>
      </c>
      <c r="C577" s="33">
        <f t="shared" ref="C577:L577" si="235">C538+C551+C564</f>
        <v>8.1595900000000015</v>
      </c>
      <c r="D577" s="33">
        <f t="shared" si="235"/>
        <v>15.786446999999999</v>
      </c>
      <c r="E577" s="62">
        <f t="shared" si="235"/>
        <v>71.570641999999992</v>
      </c>
      <c r="F577" s="21">
        <f t="shared" si="182"/>
        <v>-77.942845615385153</v>
      </c>
      <c r="G577" s="33">
        <f t="shared" si="235"/>
        <v>19</v>
      </c>
      <c r="H577" s="33">
        <f t="shared" si="235"/>
        <v>10252.674434</v>
      </c>
      <c r="I577" s="33">
        <f t="shared" si="235"/>
        <v>0</v>
      </c>
      <c r="J577" s="33">
        <f t="shared" si="235"/>
        <v>0</v>
      </c>
      <c r="K577" s="33">
        <f t="shared" si="235"/>
        <v>0</v>
      </c>
      <c r="L577" s="33">
        <f t="shared" si="235"/>
        <v>0</v>
      </c>
      <c r="M577" s="21" t="e">
        <f t="shared" si="183"/>
        <v>#DIV/0!</v>
      </c>
      <c r="N577" s="46">
        <f>D577/D579*100</f>
        <v>3.1199665881554556E-2</v>
      </c>
    </row>
    <row r="578" spans="1:14">
      <c r="A578" s="214"/>
      <c r="B578" s="23" t="s">
        <v>30</v>
      </c>
      <c r="C578" s="33">
        <f t="shared" ref="C578:L578" si="236">C539+C552+C565</f>
        <v>19.21</v>
      </c>
      <c r="D578" s="33">
        <f t="shared" si="236"/>
        <v>63.620000000000005</v>
      </c>
      <c r="E578" s="62">
        <f t="shared" si="236"/>
        <v>49.98</v>
      </c>
      <c r="F578" s="21">
        <f t="shared" si="182"/>
        <v>27.290916366546636</v>
      </c>
      <c r="G578" s="33">
        <f t="shared" si="236"/>
        <v>58</v>
      </c>
      <c r="H578" s="33">
        <f t="shared" si="236"/>
        <v>62597.119999999995</v>
      </c>
      <c r="I578" s="33">
        <f t="shared" si="236"/>
        <v>0</v>
      </c>
      <c r="J578" s="33">
        <f t="shared" si="236"/>
        <v>0</v>
      </c>
      <c r="K578" s="33">
        <f t="shared" si="236"/>
        <v>0</v>
      </c>
      <c r="L578" s="33">
        <f t="shared" si="236"/>
        <v>83.061099999999996</v>
      </c>
      <c r="M578" s="21">
        <f t="shared" si="183"/>
        <v>-100</v>
      </c>
      <c r="N578" s="46">
        <f>D578/D579*100</f>
        <v>0.12573587605776659</v>
      </c>
    </row>
    <row r="579" spans="1:14">
      <c r="A579" s="220"/>
      <c r="B579" s="69" t="s">
        <v>51</v>
      </c>
      <c r="C579" s="70">
        <f t="shared" ref="C579:L579" si="237">C567+C569+C570+C571+C572+C573+C574+C575</f>
        <v>4814.962869</v>
      </c>
      <c r="D579" s="70">
        <f t="shared" si="237"/>
        <v>50598.128389999998</v>
      </c>
      <c r="E579" s="70">
        <f t="shared" si="237"/>
        <v>45134.602850509407</v>
      </c>
      <c r="F579" s="71">
        <f t="shared" si="182"/>
        <v>12.104959818936187</v>
      </c>
      <c r="G579" s="70">
        <f t="shared" si="237"/>
        <v>336537</v>
      </c>
      <c r="H579" s="70">
        <f t="shared" si="237"/>
        <v>25896607.947062001</v>
      </c>
      <c r="I579" s="70">
        <f t="shared" si="237"/>
        <v>27184</v>
      </c>
      <c r="J579" s="70">
        <f t="shared" si="237"/>
        <v>4817.5168119999998</v>
      </c>
      <c r="K579" s="70">
        <f t="shared" si="237"/>
        <v>31856.670622999995</v>
      </c>
      <c r="L579" s="70">
        <f t="shared" si="237"/>
        <v>18313.074866999999</v>
      </c>
      <c r="M579" s="71">
        <f t="shared" si="183"/>
        <v>73.9558804535083</v>
      </c>
      <c r="N579" s="76">
        <f>D579/D579*100</f>
        <v>100</v>
      </c>
    </row>
    <row r="580" spans="1:14">
      <c r="A580" s="87" t="s">
        <v>52</v>
      </c>
      <c r="B580" s="87"/>
      <c r="C580" s="87"/>
      <c r="D580" s="87"/>
      <c r="E580" s="87"/>
      <c r="F580" s="87"/>
      <c r="G580" s="87"/>
      <c r="H580" s="87"/>
      <c r="I580" s="87"/>
    </row>
    <row r="581" spans="1:14">
      <c r="A581" s="87" t="s">
        <v>53</v>
      </c>
      <c r="B581" s="87"/>
      <c r="C581" s="87"/>
      <c r="D581" s="87"/>
      <c r="E581" s="87"/>
      <c r="F581" s="87"/>
      <c r="G581" s="87"/>
      <c r="H581" s="87"/>
      <c r="I581" s="87"/>
    </row>
  </sheetData>
  <mergeCells count="90"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G400:G401"/>
    <mergeCell ref="H400:H401"/>
    <mergeCell ref="A3:N3"/>
    <mergeCell ref="C222:F222"/>
    <mergeCell ref="G222:H222"/>
    <mergeCell ref="I222:M222"/>
    <mergeCell ref="J223:L223"/>
    <mergeCell ref="D223:D224"/>
    <mergeCell ref="E223:E224"/>
    <mergeCell ref="G223:G224"/>
    <mergeCell ref="H223:H224"/>
    <mergeCell ref="A221:N221"/>
    <mergeCell ref="A4:A19"/>
    <mergeCell ref="A20:A32"/>
    <mergeCell ref="A33:A45"/>
    <mergeCell ref="A46:A58"/>
    <mergeCell ref="A398:N398"/>
    <mergeCell ref="C525:F525"/>
    <mergeCell ref="G525:H525"/>
    <mergeCell ref="I525:M525"/>
    <mergeCell ref="J526:L526"/>
    <mergeCell ref="D526:D527"/>
    <mergeCell ref="E526:E527"/>
    <mergeCell ref="G526:G527"/>
    <mergeCell ref="H526:H527"/>
    <mergeCell ref="A524:N524"/>
    <mergeCell ref="C399:F399"/>
    <mergeCell ref="G399:H399"/>
    <mergeCell ref="I399:M399"/>
    <mergeCell ref="J400:L400"/>
    <mergeCell ref="D400:D401"/>
    <mergeCell ref="E400:E401"/>
    <mergeCell ref="A85:A97"/>
    <mergeCell ref="A98:A110"/>
    <mergeCell ref="A111:A123"/>
    <mergeCell ref="A124:A136"/>
    <mergeCell ref="A137:A149"/>
    <mergeCell ref="A150:A162"/>
    <mergeCell ref="A163:A175"/>
    <mergeCell ref="A176:A188"/>
    <mergeCell ref="A189:A201"/>
    <mergeCell ref="A316:A328"/>
    <mergeCell ref="A329:A341"/>
    <mergeCell ref="A202:A214"/>
    <mergeCell ref="A222:A237"/>
    <mergeCell ref="A238:A250"/>
    <mergeCell ref="A251:A263"/>
    <mergeCell ref="A264:A276"/>
    <mergeCell ref="A554:A566"/>
    <mergeCell ref="A567:A579"/>
    <mergeCell ref="C5:C6"/>
    <mergeCell ref="C223:C224"/>
    <mergeCell ref="C400:C401"/>
    <mergeCell ref="C526:C527"/>
    <mergeCell ref="A480:A492"/>
    <mergeCell ref="A493:A505"/>
    <mergeCell ref="A506:A518"/>
    <mergeCell ref="A525:A540"/>
    <mergeCell ref="A541:A553"/>
    <mergeCell ref="A415:A427"/>
    <mergeCell ref="A428:A440"/>
    <mergeCell ref="A441:A453"/>
    <mergeCell ref="A454:A466"/>
    <mergeCell ref="A467:A479"/>
    <mergeCell ref="N4:N5"/>
    <mergeCell ref="N222:N223"/>
    <mergeCell ref="N399:N400"/>
    <mergeCell ref="N525:N526"/>
    <mergeCell ref="A1:N2"/>
    <mergeCell ref="A219:N220"/>
    <mergeCell ref="A396:N397"/>
    <mergeCell ref="A522:N523"/>
    <mergeCell ref="A342:A354"/>
    <mergeCell ref="A355:A367"/>
    <mergeCell ref="A368:A380"/>
    <mergeCell ref="A381:A393"/>
    <mergeCell ref="A399:A414"/>
    <mergeCell ref="A277:A289"/>
    <mergeCell ref="A290:A302"/>
    <mergeCell ref="A303:A315"/>
  </mergeCells>
  <phoneticPr fontId="2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S19" sqref="S19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94</v>
      </c>
      <c r="E1" s="2"/>
      <c r="F1" s="2"/>
      <c r="G1" s="2"/>
      <c r="H1" s="2"/>
      <c r="I1" s="2"/>
      <c r="J1" s="9"/>
      <c r="K1" s="9"/>
    </row>
    <row r="2" spans="1:11">
      <c r="A2" s="2"/>
      <c r="B2" s="2"/>
      <c r="C2" s="2"/>
      <c r="D2" s="232" t="s">
        <v>98</v>
      </c>
      <c r="E2" s="232"/>
      <c r="F2" s="232"/>
      <c r="G2" s="232"/>
      <c r="H2" s="232"/>
      <c r="I2" s="232"/>
      <c r="J2" s="2" t="s">
        <v>72</v>
      </c>
    </row>
    <row r="3" spans="1:11">
      <c r="A3" s="231" t="s">
        <v>73</v>
      </c>
      <c r="B3" s="231" t="s">
        <v>74</v>
      </c>
      <c r="C3" s="231"/>
      <c r="D3" s="231" t="s">
        <v>75</v>
      </c>
      <c r="E3" s="231"/>
      <c r="F3" s="231" t="s">
        <v>69</v>
      </c>
      <c r="G3" s="231"/>
      <c r="H3" s="231" t="s">
        <v>70</v>
      </c>
      <c r="I3" s="231"/>
      <c r="J3" s="231" t="s">
        <v>71</v>
      </c>
      <c r="K3" s="231"/>
    </row>
    <row r="4" spans="1:11">
      <c r="A4" s="231"/>
      <c r="B4" s="3" t="s">
        <v>9</v>
      </c>
      <c r="C4" s="3" t="s">
        <v>51</v>
      </c>
      <c r="D4" s="3" t="s">
        <v>9</v>
      </c>
      <c r="E4" s="3" t="s">
        <v>76</v>
      </c>
      <c r="F4" s="3" t="s">
        <v>9</v>
      </c>
      <c r="G4" s="3" t="s">
        <v>76</v>
      </c>
      <c r="H4" s="3" t="s">
        <v>9</v>
      </c>
      <c r="I4" s="3" t="s">
        <v>76</v>
      </c>
      <c r="J4" s="3" t="s">
        <v>9</v>
      </c>
      <c r="K4" s="3" t="s">
        <v>76</v>
      </c>
    </row>
    <row r="5" spans="1:11">
      <c r="A5" s="3" t="s">
        <v>58</v>
      </c>
      <c r="B5" s="4">
        <v>3466</v>
      </c>
      <c r="C5" s="4">
        <v>21665</v>
      </c>
      <c r="D5" s="4">
        <v>438</v>
      </c>
      <c r="E5" s="4">
        <v>2507</v>
      </c>
      <c r="F5" s="4">
        <v>2283</v>
      </c>
      <c r="G5" s="4">
        <v>13121</v>
      </c>
      <c r="H5" s="4">
        <v>383</v>
      </c>
      <c r="I5" s="4">
        <v>2077</v>
      </c>
      <c r="J5" s="4">
        <v>362</v>
      </c>
      <c r="K5" s="4">
        <v>3960</v>
      </c>
    </row>
    <row r="6" spans="1:11">
      <c r="A6" s="3" t="s">
        <v>77</v>
      </c>
      <c r="B6" s="4">
        <v>30</v>
      </c>
      <c r="C6" s="4">
        <v>163</v>
      </c>
      <c r="D6" s="5">
        <v>30</v>
      </c>
      <c r="E6" s="5">
        <v>161</v>
      </c>
      <c r="F6" s="5">
        <v>0</v>
      </c>
      <c r="G6" s="5">
        <v>0</v>
      </c>
      <c r="H6" s="5">
        <v>0</v>
      </c>
      <c r="I6" s="5">
        <v>2</v>
      </c>
      <c r="J6" s="5">
        <v>0</v>
      </c>
      <c r="K6" s="5">
        <v>0</v>
      </c>
    </row>
    <row r="7" spans="1:11">
      <c r="A7" s="3" t="s">
        <v>60</v>
      </c>
      <c r="B7" s="4">
        <v>4</v>
      </c>
      <c r="C7" s="4">
        <v>13</v>
      </c>
      <c r="D7" s="4">
        <v>3</v>
      </c>
      <c r="E7" s="4">
        <v>12</v>
      </c>
      <c r="F7" s="4">
        <v>0</v>
      </c>
      <c r="G7" s="4">
        <v>0</v>
      </c>
      <c r="H7" s="4">
        <v>0</v>
      </c>
      <c r="I7" s="4">
        <v>0</v>
      </c>
      <c r="J7" s="4">
        <v>1</v>
      </c>
      <c r="K7" s="4">
        <v>1</v>
      </c>
    </row>
    <row r="8" spans="1:11">
      <c r="A8" s="3" t="s">
        <v>78</v>
      </c>
      <c r="B8" s="4">
        <v>19</v>
      </c>
      <c r="C8" s="4">
        <v>187</v>
      </c>
      <c r="D8" s="4">
        <v>13</v>
      </c>
      <c r="E8" s="4">
        <v>89</v>
      </c>
      <c r="F8" s="4">
        <v>1</v>
      </c>
      <c r="G8" s="4">
        <v>17</v>
      </c>
      <c r="H8" s="4">
        <v>5</v>
      </c>
      <c r="I8" s="4">
        <v>81</v>
      </c>
      <c r="J8" s="4">
        <v>0</v>
      </c>
      <c r="K8" s="4">
        <v>0</v>
      </c>
    </row>
    <row r="9" spans="1:11">
      <c r="A9" s="3" t="s">
        <v>79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230" t="s">
        <v>80</v>
      </c>
      <c r="K9" s="230"/>
    </row>
    <row r="10" spans="1:11">
      <c r="A10" s="3" t="s">
        <v>62</v>
      </c>
      <c r="B10" s="4">
        <v>1</v>
      </c>
      <c r="C10" s="4">
        <v>54</v>
      </c>
      <c r="D10" s="4">
        <v>1</v>
      </c>
      <c r="E10" s="4">
        <v>54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>
      <c r="A11" s="3" t="s">
        <v>63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230" t="s">
        <v>80</v>
      </c>
      <c r="K11" s="230"/>
    </row>
    <row r="12" spans="1:11">
      <c r="A12" s="3" t="s">
        <v>113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230" t="s">
        <v>80</v>
      </c>
      <c r="K12" s="230"/>
    </row>
    <row r="13" spans="1:11">
      <c r="A13" s="3" t="s">
        <v>81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230" t="s">
        <v>80</v>
      </c>
      <c r="I13" s="230"/>
      <c r="J13" s="230" t="s">
        <v>80</v>
      </c>
      <c r="K13" s="230"/>
    </row>
    <row r="14" spans="1:11">
      <c r="A14" s="3" t="s">
        <v>82</v>
      </c>
      <c r="B14" s="4">
        <v>0</v>
      </c>
      <c r="C14" s="4">
        <v>0</v>
      </c>
      <c r="D14" s="4">
        <v>0</v>
      </c>
      <c r="E14" s="4">
        <v>0</v>
      </c>
      <c r="F14" s="230" t="s">
        <v>80</v>
      </c>
      <c r="G14" s="230"/>
      <c r="H14" s="230" t="s">
        <v>80</v>
      </c>
      <c r="I14" s="230"/>
      <c r="J14" s="230" t="s">
        <v>80</v>
      </c>
      <c r="K14" s="230"/>
    </row>
    <row r="15" spans="1:11">
      <c r="A15" s="3" t="s">
        <v>64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>
      <c r="A16" s="3" t="s">
        <v>65</v>
      </c>
      <c r="B16" s="6">
        <v>120</v>
      </c>
      <c r="C16" s="6">
        <v>505</v>
      </c>
      <c r="D16" s="7">
        <v>41</v>
      </c>
      <c r="E16" s="7">
        <v>211</v>
      </c>
      <c r="F16" s="7">
        <v>3</v>
      </c>
      <c r="G16" s="7">
        <v>11</v>
      </c>
      <c r="H16" s="7">
        <v>76</v>
      </c>
      <c r="I16" s="7">
        <v>283</v>
      </c>
      <c r="J16" s="7">
        <v>0</v>
      </c>
      <c r="K16" s="7">
        <v>0</v>
      </c>
    </row>
    <row r="17" spans="1:11">
      <c r="A17" s="3" t="s">
        <v>66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>
      <c r="A18" s="3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>
      <c r="A19" s="3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230" t="s">
        <v>80</v>
      </c>
      <c r="I19" s="230"/>
      <c r="J19" s="230" t="s">
        <v>80</v>
      </c>
      <c r="K19" s="230"/>
    </row>
    <row r="20" spans="1:11">
      <c r="A20" s="3" t="s">
        <v>85</v>
      </c>
      <c r="B20" s="4">
        <v>0</v>
      </c>
      <c r="C20" s="4">
        <v>0</v>
      </c>
      <c r="D20" s="4">
        <v>0</v>
      </c>
      <c r="E20" s="4">
        <v>0</v>
      </c>
      <c r="F20" s="230" t="s">
        <v>80</v>
      </c>
      <c r="G20" s="230"/>
      <c r="H20" s="230" t="s">
        <v>80</v>
      </c>
      <c r="I20" s="230"/>
      <c r="J20" s="230" t="s">
        <v>80</v>
      </c>
      <c r="K20" s="230"/>
    </row>
    <row r="21" spans="1:11">
      <c r="A21" s="3" t="s">
        <v>86</v>
      </c>
      <c r="B21" s="4">
        <v>0</v>
      </c>
      <c r="C21" s="4">
        <v>0</v>
      </c>
      <c r="D21" s="4">
        <v>0</v>
      </c>
      <c r="E21" s="4">
        <v>0</v>
      </c>
      <c r="F21" s="230" t="s">
        <v>80</v>
      </c>
      <c r="G21" s="230"/>
      <c r="H21" s="230" t="s">
        <v>80</v>
      </c>
      <c r="I21" s="230"/>
      <c r="J21" s="230" t="s">
        <v>80</v>
      </c>
      <c r="K21" s="230"/>
    </row>
    <row r="22" spans="1:11">
      <c r="A22" s="3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230" t="s">
        <v>80</v>
      </c>
      <c r="I22" s="230"/>
      <c r="J22" s="230" t="s">
        <v>80</v>
      </c>
      <c r="K22" s="230"/>
    </row>
    <row r="23" spans="1:11">
      <c r="A23" s="3" t="s">
        <v>88</v>
      </c>
      <c r="B23" s="4">
        <v>0</v>
      </c>
      <c r="C23" s="4">
        <v>0</v>
      </c>
      <c r="D23" s="4">
        <v>0</v>
      </c>
      <c r="E23" s="4">
        <v>0</v>
      </c>
      <c r="F23" s="230" t="s">
        <v>80</v>
      </c>
      <c r="G23" s="230"/>
      <c r="H23" s="230" t="s">
        <v>80</v>
      </c>
      <c r="I23" s="230"/>
      <c r="J23" s="230" t="s">
        <v>80</v>
      </c>
      <c r="K23" s="230"/>
    </row>
    <row r="24" spans="1:11">
      <c r="A24" s="3" t="s">
        <v>89</v>
      </c>
      <c r="B24" s="4">
        <v>0</v>
      </c>
      <c r="C24" s="4">
        <v>0</v>
      </c>
      <c r="D24" s="4">
        <v>0</v>
      </c>
      <c r="E24" s="4">
        <v>0</v>
      </c>
      <c r="F24" s="230" t="s">
        <v>80</v>
      </c>
      <c r="G24" s="230"/>
      <c r="H24" s="230" t="s">
        <v>80</v>
      </c>
      <c r="I24" s="230"/>
      <c r="J24" s="230" t="s">
        <v>80</v>
      </c>
      <c r="K24" s="230"/>
    </row>
    <row r="25" spans="1:11">
      <c r="A25" s="3" t="s">
        <v>51</v>
      </c>
      <c r="B25" s="4">
        <f>B5+B6+B7+B8+B9+B10+B11+B12+B13+B15+B14+B16+B17+B18+B19+B20+B21+B22+B23+B24</f>
        <v>3640</v>
      </c>
      <c r="C25" s="4">
        <f t="shared" ref="C25:E25" si="0">C5+C6+C7+C8+C9+C10+C11+C12+C13+C15+C14+C16+C17+C18+C19+C20+C21+C22+C23+C24</f>
        <v>22587</v>
      </c>
      <c r="D25" s="4">
        <f t="shared" si="0"/>
        <v>526</v>
      </c>
      <c r="E25" s="4">
        <f t="shared" si="0"/>
        <v>3034</v>
      </c>
      <c r="F25" s="4">
        <f>F5+F6+F7+F8+F9+F10+F11+F12+F13</f>
        <v>2284</v>
      </c>
      <c r="G25" s="4">
        <f>G5+G6+G7+G8+G9+G10+G11+G12+G13</f>
        <v>13138</v>
      </c>
      <c r="H25" s="4">
        <f>H10+H9+H8+H7+H6+H5+H11+H16</f>
        <v>464</v>
      </c>
      <c r="I25" s="4">
        <f>I10+I9+I8+I7+I6+I5+I11+I16</f>
        <v>2443</v>
      </c>
      <c r="J25" s="4">
        <f>J8+J7+J6+J5</f>
        <v>363</v>
      </c>
      <c r="K25" s="4">
        <f>K8+K7+K6+K5</f>
        <v>3961</v>
      </c>
    </row>
    <row r="27" spans="1:11">
      <c r="A27" s="8" t="s">
        <v>90</v>
      </c>
    </row>
  </sheetData>
  <mergeCells count="31">
    <mergeCell ref="D2:I2"/>
    <mergeCell ref="B3:C3"/>
    <mergeCell ref="D3:E3"/>
    <mergeCell ref="F3:G3"/>
    <mergeCell ref="H3:I3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</mergeCells>
  <phoneticPr fontId="2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财字1号</vt:lpstr>
      <vt:lpstr>财字2号</vt:lpstr>
      <vt:lpstr>财字3号</vt:lpstr>
      <vt:lpstr>财字4号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2020-08-18T01:11:11Z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