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20" windowHeight="12540"/>
  </bookViews>
  <sheets>
    <sheet name="财字1号" sheetId="1" r:id="rId1"/>
    <sheet name="财字2号" sheetId="2" r:id="rId2"/>
    <sheet name="财字3号" sheetId="3" r:id="rId3"/>
    <sheet name="财字4号" sheetId="4" r:id="rId4"/>
  </sheets>
  <definedNames>
    <definedName name="_xlnm._FilterDatabase" localSheetId="0" hidden="1">财字1号!$B$285:$B$328</definedName>
  </definedNames>
  <calcPr calcId="144525"/>
</workbook>
</file>

<file path=xl/calcChain.xml><?xml version="1.0" encoding="utf-8"?>
<calcChain xmlns="http://schemas.openxmlformats.org/spreadsheetml/2006/main">
  <c r="H65" i="1" l="1"/>
  <c r="H44" i="1" l="1"/>
  <c r="F13" i="2" l="1"/>
  <c r="F14" i="2"/>
  <c r="F8" i="2" l="1"/>
  <c r="F9" i="2"/>
  <c r="F10" i="2"/>
  <c r="F11" i="2"/>
  <c r="F12" i="2"/>
  <c r="F15" i="2"/>
  <c r="F16" i="2"/>
  <c r="F17" i="2"/>
  <c r="F18" i="2"/>
  <c r="F19" i="2"/>
  <c r="F20" i="2"/>
  <c r="F21" i="2"/>
  <c r="F22" i="2"/>
  <c r="F23" i="2"/>
  <c r="F24" i="2"/>
  <c r="F7" i="2"/>
  <c r="E206" i="3"/>
  <c r="E207" i="3"/>
  <c r="E208" i="3"/>
  <c r="E209" i="3"/>
  <c r="E210" i="3"/>
  <c r="H324" i="1"/>
  <c r="K25" i="4"/>
  <c r="J25" i="4"/>
  <c r="I25" i="4"/>
  <c r="H25" i="4"/>
  <c r="G25" i="4"/>
  <c r="F25" i="4"/>
  <c r="E25" i="4"/>
  <c r="D25" i="4"/>
  <c r="C25" i="4"/>
  <c r="B25" i="4"/>
  <c r="J551" i="3"/>
  <c r="L517" i="3"/>
  <c r="L565" i="3" s="1"/>
  <c r="K517" i="3"/>
  <c r="K565" i="3" s="1"/>
  <c r="M565" i="3" s="1"/>
  <c r="J517" i="3"/>
  <c r="J565" i="3" s="1"/>
  <c r="I517" i="3"/>
  <c r="I565" i="3" s="1"/>
  <c r="H517" i="3"/>
  <c r="H565" i="3" s="1"/>
  <c r="G517" i="3"/>
  <c r="G565" i="3" s="1"/>
  <c r="E517" i="3"/>
  <c r="E565" i="3" s="1"/>
  <c r="D517" i="3"/>
  <c r="D565" i="3" s="1"/>
  <c r="F565" i="3" s="1"/>
  <c r="C517" i="3"/>
  <c r="C565" i="3" s="1"/>
  <c r="L516" i="3"/>
  <c r="L564" i="3" s="1"/>
  <c r="K516" i="3"/>
  <c r="K564" i="3" s="1"/>
  <c r="J516" i="3"/>
  <c r="J564" i="3" s="1"/>
  <c r="I516" i="3"/>
  <c r="I564" i="3" s="1"/>
  <c r="H516" i="3"/>
  <c r="H564" i="3" s="1"/>
  <c r="G516" i="3"/>
  <c r="G564" i="3" s="1"/>
  <c r="E516" i="3"/>
  <c r="E564" i="3" s="1"/>
  <c r="D516" i="3"/>
  <c r="N464" i="3" s="1"/>
  <c r="C516" i="3"/>
  <c r="C564" i="3" s="1"/>
  <c r="L515" i="3"/>
  <c r="L563" i="3" s="1"/>
  <c r="K515" i="3"/>
  <c r="K563" i="3" s="1"/>
  <c r="J515" i="3"/>
  <c r="J563" i="3" s="1"/>
  <c r="I515" i="3"/>
  <c r="I563" i="3" s="1"/>
  <c r="H515" i="3"/>
  <c r="H563" i="3" s="1"/>
  <c r="G515" i="3"/>
  <c r="G563" i="3" s="1"/>
  <c r="E515" i="3"/>
  <c r="E563" i="3"/>
  <c r="D515" i="3"/>
  <c r="D563" i="3" s="1"/>
  <c r="C515" i="3"/>
  <c r="C563" i="3" s="1"/>
  <c r="L514" i="3"/>
  <c r="L562" i="3" s="1"/>
  <c r="K514" i="3"/>
  <c r="K562" i="3" s="1"/>
  <c r="M562" i="3" s="1"/>
  <c r="J514" i="3"/>
  <c r="J562" i="3" s="1"/>
  <c r="I514" i="3"/>
  <c r="I562" i="3" s="1"/>
  <c r="H514" i="3"/>
  <c r="H562" i="3" s="1"/>
  <c r="G514" i="3"/>
  <c r="G562" i="3" s="1"/>
  <c r="E514" i="3"/>
  <c r="E562" i="3"/>
  <c r="D514" i="3"/>
  <c r="N488" i="3" s="1"/>
  <c r="C514" i="3"/>
  <c r="C562" i="3" s="1"/>
  <c r="L513" i="3"/>
  <c r="L561" i="3" s="1"/>
  <c r="K513" i="3"/>
  <c r="K561" i="3" s="1"/>
  <c r="J513" i="3"/>
  <c r="J561" i="3" s="1"/>
  <c r="I513" i="3"/>
  <c r="I561" i="3" s="1"/>
  <c r="H513" i="3"/>
  <c r="H561" i="3" s="1"/>
  <c r="G513" i="3"/>
  <c r="G561" i="3" s="1"/>
  <c r="E513" i="3"/>
  <c r="E561" i="3" s="1"/>
  <c r="D513" i="3"/>
  <c r="N500" i="3" s="1"/>
  <c r="C513" i="3"/>
  <c r="C561" i="3" s="1"/>
  <c r="L512" i="3"/>
  <c r="L560" i="3" s="1"/>
  <c r="K512" i="3"/>
  <c r="K560" i="3" s="1"/>
  <c r="J512" i="3"/>
  <c r="J560" i="3" s="1"/>
  <c r="I512" i="3"/>
  <c r="I560" i="3" s="1"/>
  <c r="H512" i="3"/>
  <c r="H560" i="3" s="1"/>
  <c r="G512" i="3"/>
  <c r="G560" i="3" s="1"/>
  <c r="E512" i="3"/>
  <c r="E560" i="3"/>
  <c r="D512" i="3"/>
  <c r="N447" i="3" s="1"/>
  <c r="C512" i="3"/>
  <c r="C560" i="3" s="1"/>
  <c r="L511" i="3"/>
  <c r="L559" i="3" s="1"/>
  <c r="K511" i="3"/>
  <c r="K559" i="3" s="1"/>
  <c r="J511" i="3"/>
  <c r="J559" i="3" s="1"/>
  <c r="I511" i="3"/>
  <c r="I559" i="3" s="1"/>
  <c r="H511" i="3"/>
  <c r="H559" i="3" s="1"/>
  <c r="G511" i="3"/>
  <c r="G559" i="3" s="1"/>
  <c r="E511" i="3"/>
  <c r="E559" i="3" s="1"/>
  <c r="D511" i="3"/>
  <c r="N485" i="3" s="1"/>
  <c r="C511" i="3"/>
  <c r="C559" i="3" s="1"/>
  <c r="L510" i="3"/>
  <c r="L558" i="3" s="1"/>
  <c r="K510" i="3"/>
  <c r="K558" i="3" s="1"/>
  <c r="J510" i="3"/>
  <c r="J558" i="3" s="1"/>
  <c r="I510" i="3"/>
  <c r="I558" i="3" s="1"/>
  <c r="H510" i="3"/>
  <c r="H558" i="3" s="1"/>
  <c r="G510" i="3"/>
  <c r="G558" i="3" s="1"/>
  <c r="E510" i="3"/>
  <c r="E558" i="3" s="1"/>
  <c r="D510" i="3"/>
  <c r="N406" i="3" s="1"/>
  <c r="C510" i="3"/>
  <c r="C558" i="3" s="1"/>
  <c r="L509" i="3"/>
  <c r="L557" i="3" s="1"/>
  <c r="M557" i="3" s="1"/>
  <c r="K509" i="3"/>
  <c r="K557" i="3" s="1"/>
  <c r="J509" i="3"/>
  <c r="J557" i="3" s="1"/>
  <c r="I509" i="3"/>
  <c r="I557" i="3" s="1"/>
  <c r="H509" i="3"/>
  <c r="H557" i="3" s="1"/>
  <c r="G509" i="3"/>
  <c r="G557" i="3" s="1"/>
  <c r="E509" i="3"/>
  <c r="E557" i="3" s="1"/>
  <c r="D509" i="3"/>
  <c r="N483" i="3" s="1"/>
  <c r="C509" i="3"/>
  <c r="C557" i="3" s="1"/>
  <c r="L508" i="3"/>
  <c r="L556" i="3"/>
  <c r="K508" i="3"/>
  <c r="K556" i="3"/>
  <c r="M556" i="3" s="1"/>
  <c r="J508" i="3"/>
  <c r="J556" i="3"/>
  <c r="I508" i="3"/>
  <c r="I556" i="3"/>
  <c r="H508" i="3"/>
  <c r="H556" i="3"/>
  <c r="G508" i="3"/>
  <c r="G556" i="3"/>
  <c r="E508" i="3"/>
  <c r="E556" i="3"/>
  <c r="D508" i="3"/>
  <c r="N482" i="3" s="1"/>
  <c r="C508" i="3"/>
  <c r="C556" i="3" s="1"/>
  <c r="L507" i="3"/>
  <c r="L555" i="3"/>
  <c r="K507" i="3"/>
  <c r="K555" i="3"/>
  <c r="M555" i="3" s="1"/>
  <c r="J507" i="3"/>
  <c r="J555" i="3"/>
  <c r="I507" i="3"/>
  <c r="I555" i="3"/>
  <c r="H507" i="3"/>
  <c r="H555" i="3"/>
  <c r="G507" i="3"/>
  <c r="G555" i="3"/>
  <c r="E507" i="3"/>
  <c r="E555" i="3"/>
  <c r="D507" i="3"/>
  <c r="N481" i="3" s="1"/>
  <c r="C507" i="3"/>
  <c r="C555" i="3" s="1"/>
  <c r="L506" i="3"/>
  <c r="L554" i="3" s="1"/>
  <c r="K506" i="3"/>
  <c r="K518" i="3" s="1"/>
  <c r="J506" i="3"/>
  <c r="J554" i="3"/>
  <c r="I506" i="3"/>
  <c r="H506" i="3"/>
  <c r="H554" i="3" s="1"/>
  <c r="G506" i="3"/>
  <c r="E506" i="3"/>
  <c r="E554" i="3"/>
  <c r="D506" i="3"/>
  <c r="N402" i="3" s="1"/>
  <c r="C506" i="3"/>
  <c r="C554" i="3" s="1"/>
  <c r="L505" i="3"/>
  <c r="K505" i="3"/>
  <c r="M505" i="3"/>
  <c r="J505" i="3"/>
  <c r="I505" i="3"/>
  <c r="H505" i="3"/>
  <c r="G505" i="3"/>
  <c r="E505" i="3"/>
  <c r="D505" i="3"/>
  <c r="C505" i="3"/>
  <c r="M500" i="3"/>
  <c r="F500" i="3"/>
  <c r="M499" i="3"/>
  <c r="M498" i="3"/>
  <c r="F498" i="3"/>
  <c r="N496" i="3"/>
  <c r="F496" i="3"/>
  <c r="N494" i="3"/>
  <c r="M494" i="3"/>
  <c r="F494" i="3"/>
  <c r="M493" i="3"/>
  <c r="F493" i="3"/>
  <c r="L492" i="3"/>
  <c r="K492" i="3"/>
  <c r="J492" i="3"/>
  <c r="I492" i="3"/>
  <c r="H492" i="3"/>
  <c r="G492" i="3"/>
  <c r="E492" i="3"/>
  <c r="D492" i="3"/>
  <c r="C492" i="3"/>
  <c r="F487" i="3"/>
  <c r="F485" i="3"/>
  <c r="F483" i="3"/>
  <c r="F482" i="3"/>
  <c r="M481" i="3"/>
  <c r="F481" i="3"/>
  <c r="M480" i="3"/>
  <c r="F480" i="3"/>
  <c r="L479" i="3"/>
  <c r="K479" i="3"/>
  <c r="M479" i="3" s="1"/>
  <c r="J479" i="3"/>
  <c r="I479" i="3"/>
  <c r="H479" i="3"/>
  <c r="G479" i="3"/>
  <c r="E479" i="3"/>
  <c r="D479" i="3"/>
  <c r="F479" i="3"/>
  <c r="C479" i="3"/>
  <c r="F477" i="3"/>
  <c r="F475" i="3"/>
  <c r="M474" i="3"/>
  <c r="F474" i="3"/>
  <c r="N472" i="3"/>
  <c r="M472" i="3"/>
  <c r="F472" i="3"/>
  <c r="M471" i="3"/>
  <c r="F471" i="3"/>
  <c r="M470" i="3"/>
  <c r="F470" i="3"/>
  <c r="F469" i="3"/>
  <c r="M468" i="3"/>
  <c r="F468" i="3"/>
  <c r="M467" i="3"/>
  <c r="F467" i="3"/>
  <c r="L466" i="3"/>
  <c r="K466" i="3"/>
  <c r="M466" i="3" s="1"/>
  <c r="J466" i="3"/>
  <c r="I466" i="3"/>
  <c r="H466" i="3"/>
  <c r="G466" i="3"/>
  <c r="E466" i="3"/>
  <c r="D466" i="3"/>
  <c r="C466" i="3"/>
  <c r="M462" i="3"/>
  <c r="M461" i="3"/>
  <c r="F461" i="3"/>
  <c r="F459" i="3"/>
  <c r="M457" i="3"/>
  <c r="F457" i="3"/>
  <c r="M455" i="3"/>
  <c r="F455" i="3"/>
  <c r="M454" i="3"/>
  <c r="F454" i="3"/>
  <c r="L453" i="3"/>
  <c r="K453" i="3"/>
  <c r="J453" i="3"/>
  <c r="I453" i="3"/>
  <c r="H453" i="3"/>
  <c r="G453" i="3"/>
  <c r="E453" i="3"/>
  <c r="D453" i="3"/>
  <c r="F453" i="3" s="1"/>
  <c r="C453" i="3"/>
  <c r="M452" i="3"/>
  <c r="F450" i="3"/>
  <c r="M449" i="3"/>
  <c r="F449" i="3"/>
  <c r="M448" i="3"/>
  <c r="F448" i="3"/>
  <c r="M447" i="3"/>
  <c r="F447" i="3"/>
  <c r="M446" i="3"/>
  <c r="F446" i="3"/>
  <c r="M444" i="3"/>
  <c r="F444" i="3"/>
  <c r="F443" i="3"/>
  <c r="M442" i="3"/>
  <c r="F442" i="3"/>
  <c r="M441" i="3"/>
  <c r="F441" i="3"/>
  <c r="L440" i="3"/>
  <c r="K440" i="3"/>
  <c r="J440" i="3"/>
  <c r="I440" i="3"/>
  <c r="H440" i="3"/>
  <c r="G440" i="3"/>
  <c r="E440" i="3"/>
  <c r="D440" i="3"/>
  <c r="F440" i="3" s="1"/>
  <c r="C440" i="3"/>
  <c r="M435" i="3"/>
  <c r="F435" i="3"/>
  <c r="F433" i="3"/>
  <c r="M431" i="3"/>
  <c r="F431" i="3"/>
  <c r="M430" i="3"/>
  <c r="F430" i="3"/>
  <c r="M429" i="3"/>
  <c r="F429" i="3"/>
  <c r="M428" i="3"/>
  <c r="F428" i="3"/>
  <c r="L427" i="3"/>
  <c r="K427" i="3"/>
  <c r="M427" i="3" s="1"/>
  <c r="J427" i="3"/>
  <c r="I427" i="3"/>
  <c r="H427" i="3"/>
  <c r="G427" i="3"/>
  <c r="E427" i="3"/>
  <c r="D427" i="3"/>
  <c r="F427" i="3" s="1"/>
  <c r="C427" i="3"/>
  <c r="M422" i="3"/>
  <c r="F422" i="3"/>
  <c r="F421" i="3"/>
  <c r="M420" i="3"/>
  <c r="F420" i="3"/>
  <c r="F418" i="3"/>
  <c r="M417" i="3"/>
  <c r="F417" i="3"/>
  <c r="M416" i="3"/>
  <c r="F416" i="3"/>
  <c r="M415" i="3"/>
  <c r="F415" i="3"/>
  <c r="L414" i="3"/>
  <c r="K414" i="3"/>
  <c r="M414" i="3"/>
  <c r="J414" i="3"/>
  <c r="I414" i="3"/>
  <c r="H414" i="3"/>
  <c r="G414" i="3"/>
  <c r="E414" i="3"/>
  <c r="D414" i="3"/>
  <c r="C414" i="3"/>
  <c r="F412" i="3"/>
  <c r="F410" i="3"/>
  <c r="M409" i="3"/>
  <c r="F409" i="3"/>
  <c r="M408" i="3"/>
  <c r="F408" i="3"/>
  <c r="M407" i="3"/>
  <c r="F407" i="3"/>
  <c r="M406" i="3"/>
  <c r="F406" i="3"/>
  <c r="M405" i="3"/>
  <c r="F405" i="3"/>
  <c r="M404" i="3"/>
  <c r="F404" i="3"/>
  <c r="M403" i="3"/>
  <c r="F403" i="3"/>
  <c r="M402" i="3"/>
  <c r="F402" i="3"/>
  <c r="L392" i="3"/>
  <c r="L552" i="3" s="1"/>
  <c r="K392" i="3"/>
  <c r="K552" i="3" s="1"/>
  <c r="J392" i="3"/>
  <c r="J552" i="3" s="1"/>
  <c r="I392" i="3"/>
  <c r="I552" i="3" s="1"/>
  <c r="H392" i="3"/>
  <c r="H552" i="3" s="1"/>
  <c r="G392" i="3"/>
  <c r="G552" i="3" s="1"/>
  <c r="E392" i="3"/>
  <c r="E552" i="3" s="1"/>
  <c r="D392" i="3"/>
  <c r="D552" i="3" s="1"/>
  <c r="C392" i="3"/>
  <c r="C552" i="3" s="1"/>
  <c r="L391" i="3"/>
  <c r="L551" i="3" s="1"/>
  <c r="K391" i="3"/>
  <c r="K551" i="3" s="1"/>
  <c r="I391" i="3"/>
  <c r="I551" i="3" s="1"/>
  <c r="H391" i="3"/>
  <c r="H551" i="3" s="1"/>
  <c r="G391" i="3"/>
  <c r="G551" i="3" s="1"/>
  <c r="E391" i="3"/>
  <c r="E551" i="3" s="1"/>
  <c r="D391" i="3"/>
  <c r="D551" i="3" s="1"/>
  <c r="F551" i="3" s="1"/>
  <c r="C391" i="3"/>
  <c r="C551" i="3" s="1"/>
  <c r="L390" i="3"/>
  <c r="L550" i="3" s="1"/>
  <c r="K390" i="3"/>
  <c r="K550" i="3" s="1"/>
  <c r="J390" i="3"/>
  <c r="J550" i="3" s="1"/>
  <c r="I390" i="3"/>
  <c r="I550" i="3" s="1"/>
  <c r="H390" i="3"/>
  <c r="H550" i="3" s="1"/>
  <c r="G390" i="3"/>
  <c r="G550" i="3" s="1"/>
  <c r="E390" i="3"/>
  <c r="E550" i="3" s="1"/>
  <c r="D390" i="3"/>
  <c r="D550" i="3" s="1"/>
  <c r="F550" i="3" s="1"/>
  <c r="C390" i="3"/>
  <c r="C550" i="3" s="1"/>
  <c r="L389" i="3"/>
  <c r="L549" i="3" s="1"/>
  <c r="K389" i="3"/>
  <c r="K549" i="3" s="1"/>
  <c r="J389" i="3"/>
  <c r="J549" i="3" s="1"/>
  <c r="I389" i="3"/>
  <c r="I549" i="3" s="1"/>
  <c r="H389" i="3"/>
  <c r="H549" i="3" s="1"/>
  <c r="G389" i="3"/>
  <c r="G549" i="3" s="1"/>
  <c r="E389" i="3"/>
  <c r="E549" i="3" s="1"/>
  <c r="D389" i="3"/>
  <c r="N298" i="3" s="1"/>
  <c r="C389" i="3"/>
  <c r="C549" i="3" s="1"/>
  <c r="L388" i="3"/>
  <c r="L548" i="3" s="1"/>
  <c r="K388" i="3"/>
  <c r="K548" i="3" s="1"/>
  <c r="J388" i="3"/>
  <c r="J548" i="3" s="1"/>
  <c r="I388" i="3"/>
  <c r="I548" i="3" s="1"/>
  <c r="H388" i="3"/>
  <c r="H548" i="3" s="1"/>
  <c r="G388" i="3"/>
  <c r="G548" i="3" s="1"/>
  <c r="E388" i="3"/>
  <c r="E548" i="3" s="1"/>
  <c r="D388" i="3"/>
  <c r="D548" i="3" s="1"/>
  <c r="F548" i="3" s="1"/>
  <c r="C388" i="3"/>
  <c r="C548" i="3" s="1"/>
  <c r="L387" i="3"/>
  <c r="L547" i="3" s="1"/>
  <c r="K387" i="3"/>
  <c r="K547" i="3" s="1"/>
  <c r="M547" i="3" s="1"/>
  <c r="J387" i="3"/>
  <c r="J547" i="3" s="1"/>
  <c r="I387" i="3"/>
  <c r="I547" i="3" s="1"/>
  <c r="H387" i="3"/>
  <c r="H547" i="3" s="1"/>
  <c r="G387" i="3"/>
  <c r="G547" i="3" s="1"/>
  <c r="E387" i="3"/>
  <c r="E547" i="3" s="1"/>
  <c r="D387" i="3"/>
  <c r="D547" i="3" s="1"/>
  <c r="C387" i="3"/>
  <c r="C547" i="3" s="1"/>
  <c r="L386" i="3"/>
  <c r="L546" i="3" s="1"/>
  <c r="K386" i="3"/>
  <c r="K546" i="3" s="1"/>
  <c r="J386" i="3"/>
  <c r="J546" i="3" s="1"/>
  <c r="I386" i="3"/>
  <c r="I546" i="3" s="1"/>
  <c r="H386" i="3"/>
  <c r="H546" i="3" s="1"/>
  <c r="G386" i="3"/>
  <c r="G546" i="3" s="1"/>
  <c r="E386" i="3"/>
  <c r="E546" i="3" s="1"/>
  <c r="D386" i="3"/>
  <c r="D546" i="3" s="1"/>
  <c r="C386" i="3"/>
  <c r="C546" i="3" s="1"/>
  <c r="L385" i="3"/>
  <c r="L545" i="3" s="1"/>
  <c r="K385" i="3"/>
  <c r="K545" i="3" s="1"/>
  <c r="J385" i="3"/>
  <c r="J545" i="3" s="1"/>
  <c r="I385" i="3"/>
  <c r="I545" i="3" s="1"/>
  <c r="H385" i="3"/>
  <c r="H545" i="3" s="1"/>
  <c r="G385" i="3"/>
  <c r="G545" i="3" s="1"/>
  <c r="E385" i="3"/>
  <c r="E545" i="3" s="1"/>
  <c r="D385" i="3"/>
  <c r="D545" i="3" s="1"/>
  <c r="C385" i="3"/>
  <c r="C545" i="3" s="1"/>
  <c r="L384" i="3"/>
  <c r="L544" i="3" s="1"/>
  <c r="K384" i="3"/>
  <c r="K544" i="3" s="1"/>
  <c r="J384" i="3"/>
  <c r="J544" i="3" s="1"/>
  <c r="I384" i="3"/>
  <c r="I544" i="3" s="1"/>
  <c r="H384" i="3"/>
  <c r="H544" i="3" s="1"/>
  <c r="G384" i="3"/>
  <c r="G544" i="3" s="1"/>
  <c r="E384" i="3"/>
  <c r="E544" i="3" s="1"/>
  <c r="D384" i="3"/>
  <c r="N293" i="3" s="1"/>
  <c r="C384" i="3"/>
  <c r="C544" i="3" s="1"/>
  <c r="L383" i="3"/>
  <c r="L543" i="3" s="1"/>
  <c r="K383" i="3"/>
  <c r="K543" i="3" s="1"/>
  <c r="J383" i="3"/>
  <c r="J543" i="3" s="1"/>
  <c r="I383" i="3"/>
  <c r="I543" i="3" s="1"/>
  <c r="H383" i="3"/>
  <c r="H543" i="3" s="1"/>
  <c r="G383" i="3"/>
  <c r="G543" i="3" s="1"/>
  <c r="E383" i="3"/>
  <c r="E543" i="3" s="1"/>
  <c r="D383" i="3"/>
  <c r="D543" i="3" s="1"/>
  <c r="C383" i="3"/>
  <c r="C543" i="3" s="1"/>
  <c r="L382" i="3"/>
  <c r="L542" i="3" s="1"/>
  <c r="K382" i="3"/>
  <c r="K542" i="3" s="1"/>
  <c r="J382" i="3"/>
  <c r="J542" i="3" s="1"/>
  <c r="I382" i="3"/>
  <c r="I542" i="3" s="1"/>
  <c r="H382" i="3"/>
  <c r="H542" i="3" s="1"/>
  <c r="G382" i="3"/>
  <c r="G542" i="3" s="1"/>
  <c r="E382" i="3"/>
  <c r="E542" i="3" s="1"/>
  <c r="D382" i="3"/>
  <c r="N304" i="3" s="1"/>
  <c r="C382" i="3"/>
  <c r="C542" i="3" s="1"/>
  <c r="L381" i="3"/>
  <c r="L541" i="3" s="1"/>
  <c r="K381" i="3"/>
  <c r="K541" i="3" s="1"/>
  <c r="J381" i="3"/>
  <c r="J541" i="3" s="1"/>
  <c r="I381" i="3"/>
  <c r="H381" i="3"/>
  <c r="H541" i="3" s="1"/>
  <c r="G381" i="3"/>
  <c r="G541" i="3" s="1"/>
  <c r="E381" i="3"/>
  <c r="D381" i="3"/>
  <c r="D541" i="3" s="1"/>
  <c r="C381" i="3"/>
  <c r="L380" i="3"/>
  <c r="K380" i="3"/>
  <c r="M380" i="3" s="1"/>
  <c r="J380" i="3"/>
  <c r="I380" i="3"/>
  <c r="H380" i="3"/>
  <c r="G380" i="3"/>
  <c r="E380" i="3"/>
  <c r="D380" i="3"/>
  <c r="C380" i="3"/>
  <c r="M374" i="3"/>
  <c r="F374" i="3"/>
  <c r="L367" i="3"/>
  <c r="K367" i="3"/>
  <c r="M367" i="3" s="1"/>
  <c r="J367" i="3"/>
  <c r="I367" i="3"/>
  <c r="H367" i="3"/>
  <c r="G367" i="3"/>
  <c r="E367" i="3"/>
  <c r="D367" i="3"/>
  <c r="C367" i="3"/>
  <c r="M363" i="3"/>
  <c r="F363" i="3"/>
  <c r="M362" i="3"/>
  <c r="F362" i="3"/>
  <c r="M361" i="3"/>
  <c r="F361" i="3"/>
  <c r="M360" i="3"/>
  <c r="F360" i="3"/>
  <c r="F358" i="3"/>
  <c r="F357" i="3"/>
  <c r="M356" i="3"/>
  <c r="F356" i="3"/>
  <c r="M355" i="3"/>
  <c r="F355" i="3"/>
  <c r="L354" i="3"/>
  <c r="K354" i="3"/>
  <c r="M354" i="3" s="1"/>
  <c r="J354" i="3"/>
  <c r="I354" i="3"/>
  <c r="H354" i="3"/>
  <c r="G354" i="3"/>
  <c r="E354" i="3"/>
  <c r="D354" i="3"/>
  <c r="C354" i="3"/>
  <c r="F350" i="3"/>
  <c r="M349" i="3"/>
  <c r="F349" i="3"/>
  <c r="F347" i="3"/>
  <c r="F345" i="3"/>
  <c r="F344" i="3"/>
  <c r="M343" i="3"/>
  <c r="F343" i="3"/>
  <c r="M342" i="3"/>
  <c r="F342" i="3"/>
  <c r="L341" i="3"/>
  <c r="K341" i="3"/>
  <c r="M341" i="3" s="1"/>
  <c r="J341" i="3"/>
  <c r="I341" i="3"/>
  <c r="H341" i="3"/>
  <c r="G341" i="3"/>
  <c r="E341" i="3"/>
  <c r="D341" i="3"/>
  <c r="F341" i="3" s="1"/>
  <c r="C341" i="3"/>
  <c r="M336" i="3"/>
  <c r="F336" i="3"/>
  <c r="M334" i="3"/>
  <c r="F334" i="3"/>
  <c r="M330" i="3"/>
  <c r="F330" i="3"/>
  <c r="N329" i="3"/>
  <c r="M329" i="3"/>
  <c r="F329" i="3"/>
  <c r="L328" i="3"/>
  <c r="K328" i="3"/>
  <c r="M328" i="3" s="1"/>
  <c r="J328" i="3"/>
  <c r="I328" i="3"/>
  <c r="H328" i="3"/>
  <c r="G328" i="3"/>
  <c r="E328" i="3"/>
  <c r="D328" i="3"/>
  <c r="C328" i="3"/>
  <c r="F324" i="3"/>
  <c r="M323" i="3"/>
  <c r="F323" i="3"/>
  <c r="F321" i="3"/>
  <c r="M319" i="3"/>
  <c r="F319" i="3"/>
  <c r="F318" i="3"/>
  <c r="M317" i="3"/>
  <c r="F317" i="3"/>
  <c r="M316" i="3"/>
  <c r="F316" i="3"/>
  <c r="L315" i="3"/>
  <c r="K315" i="3"/>
  <c r="J315" i="3"/>
  <c r="I315" i="3"/>
  <c r="H315" i="3"/>
  <c r="G315" i="3"/>
  <c r="E315" i="3"/>
  <c r="D315" i="3"/>
  <c r="C315" i="3"/>
  <c r="F310" i="3"/>
  <c r="M304" i="3"/>
  <c r="F304" i="3"/>
  <c r="M303" i="3"/>
  <c r="F303" i="3"/>
  <c r="L302" i="3"/>
  <c r="K302" i="3"/>
  <c r="M302" i="3" s="1"/>
  <c r="J302" i="3"/>
  <c r="I302" i="3"/>
  <c r="H302" i="3"/>
  <c r="G302" i="3"/>
  <c r="E302" i="3"/>
  <c r="D302" i="3"/>
  <c r="C302" i="3"/>
  <c r="M297" i="3"/>
  <c r="F297" i="3"/>
  <c r="N295" i="3"/>
  <c r="F295" i="3"/>
  <c r="F294" i="3"/>
  <c r="F293" i="3"/>
  <c r="M292" i="3"/>
  <c r="F292" i="3"/>
  <c r="M291" i="3"/>
  <c r="F291" i="3"/>
  <c r="M290" i="3"/>
  <c r="F290" i="3"/>
  <c r="L289" i="3"/>
  <c r="K289" i="3"/>
  <c r="M289" i="3" s="1"/>
  <c r="J289" i="3"/>
  <c r="I289" i="3"/>
  <c r="H289" i="3"/>
  <c r="G289" i="3"/>
  <c r="E289" i="3"/>
  <c r="D289" i="3"/>
  <c r="F289" i="3"/>
  <c r="C289" i="3"/>
  <c r="N284" i="3"/>
  <c r="M284" i="3"/>
  <c r="F284" i="3"/>
  <c r="F282" i="3"/>
  <c r="M278" i="3"/>
  <c r="F278" i="3"/>
  <c r="M277" i="3"/>
  <c r="F277" i="3"/>
  <c r="L276" i="3"/>
  <c r="K276" i="3"/>
  <c r="M276" i="3" s="1"/>
  <c r="J276" i="3"/>
  <c r="I276" i="3"/>
  <c r="H276" i="3"/>
  <c r="G276" i="3"/>
  <c r="E276" i="3"/>
  <c r="D276" i="3"/>
  <c r="F276" i="3" s="1"/>
  <c r="C276" i="3"/>
  <c r="M271" i="3"/>
  <c r="F271" i="3"/>
  <c r="M270" i="3"/>
  <c r="F270" i="3"/>
  <c r="M269" i="3"/>
  <c r="F269" i="3"/>
  <c r="F267" i="3"/>
  <c r="F266" i="3"/>
  <c r="M265" i="3"/>
  <c r="F265" i="3"/>
  <c r="M264" i="3"/>
  <c r="F264" i="3"/>
  <c r="L263" i="3"/>
  <c r="K263" i="3"/>
  <c r="M263" i="3"/>
  <c r="J263" i="3"/>
  <c r="I263" i="3"/>
  <c r="H263" i="3"/>
  <c r="G263" i="3"/>
  <c r="E263" i="3"/>
  <c r="D263" i="3"/>
  <c r="F263" i="3" s="1"/>
  <c r="C263" i="3"/>
  <c r="M258" i="3"/>
  <c r="F258" i="3"/>
  <c r="M256" i="3"/>
  <c r="F256" i="3"/>
  <c r="M254" i="3"/>
  <c r="F254" i="3"/>
  <c r="F253" i="3"/>
  <c r="M252" i="3"/>
  <c r="F252" i="3"/>
  <c r="M251" i="3"/>
  <c r="F251" i="3"/>
  <c r="L250" i="3"/>
  <c r="K250" i="3"/>
  <c r="M250" i="3" s="1"/>
  <c r="J250" i="3"/>
  <c r="I250" i="3"/>
  <c r="H250" i="3"/>
  <c r="G250" i="3"/>
  <c r="E250" i="3"/>
  <c r="D250" i="3"/>
  <c r="F250" i="3" s="1"/>
  <c r="C250" i="3"/>
  <c r="M245" i="3"/>
  <c r="F245" i="3"/>
  <c r="M243" i="3"/>
  <c r="F243" i="3"/>
  <c r="F241" i="3"/>
  <c r="F240" i="3"/>
  <c r="M239" i="3"/>
  <c r="F239" i="3"/>
  <c r="M238" i="3"/>
  <c r="F238" i="3"/>
  <c r="L237" i="3"/>
  <c r="K237" i="3"/>
  <c r="M237" i="3"/>
  <c r="J237" i="3"/>
  <c r="I237" i="3"/>
  <c r="H237" i="3"/>
  <c r="G237" i="3"/>
  <c r="E237" i="3"/>
  <c r="D237" i="3"/>
  <c r="C237" i="3"/>
  <c r="M232" i="3"/>
  <c r="F232" i="3"/>
  <c r="M231" i="3"/>
  <c r="F231" i="3"/>
  <c r="M230" i="3"/>
  <c r="F230" i="3"/>
  <c r="M229" i="3"/>
  <c r="F229" i="3"/>
  <c r="M228" i="3"/>
  <c r="F228" i="3"/>
  <c r="M227" i="3"/>
  <c r="F227" i="3"/>
  <c r="M226" i="3"/>
  <c r="F226" i="3"/>
  <c r="M225" i="3"/>
  <c r="F225" i="3"/>
  <c r="L213" i="3"/>
  <c r="L539" i="3" s="1"/>
  <c r="K213" i="3"/>
  <c r="K539" i="3" s="1"/>
  <c r="J213" i="3"/>
  <c r="J539" i="3" s="1"/>
  <c r="J578" i="3" s="1"/>
  <c r="I213" i="3"/>
  <c r="I539" i="3" s="1"/>
  <c r="H213" i="3"/>
  <c r="H539" i="3" s="1"/>
  <c r="G213" i="3"/>
  <c r="G539" i="3" s="1"/>
  <c r="E213" i="3"/>
  <c r="E539" i="3" s="1"/>
  <c r="D213" i="3"/>
  <c r="D539" i="3" s="1"/>
  <c r="F539" i="3" s="1"/>
  <c r="C213" i="3"/>
  <c r="C539" i="3" s="1"/>
  <c r="L212" i="3"/>
  <c r="L538" i="3" s="1"/>
  <c r="K212" i="3"/>
  <c r="K538" i="3" s="1"/>
  <c r="J212" i="3"/>
  <c r="J538" i="3" s="1"/>
  <c r="J577" i="3" s="1"/>
  <c r="I212" i="3"/>
  <c r="I538" i="3" s="1"/>
  <c r="H212" i="3"/>
  <c r="H538" i="3" s="1"/>
  <c r="H577" i="3" s="1"/>
  <c r="G212" i="3"/>
  <c r="G538" i="3" s="1"/>
  <c r="E212" i="3"/>
  <c r="E538" i="3" s="1"/>
  <c r="D212" i="3"/>
  <c r="N134" i="3" s="1"/>
  <c r="C212" i="3"/>
  <c r="C538" i="3" s="1"/>
  <c r="L211" i="3"/>
  <c r="L537" i="3" s="1"/>
  <c r="K211" i="3"/>
  <c r="K537" i="3" s="1"/>
  <c r="J211" i="3"/>
  <c r="J537" i="3" s="1"/>
  <c r="I211" i="3"/>
  <c r="I537" i="3" s="1"/>
  <c r="H211" i="3"/>
  <c r="H537" i="3" s="1"/>
  <c r="G211" i="3"/>
  <c r="G537" i="3" s="1"/>
  <c r="E211" i="3"/>
  <c r="E537" i="3" s="1"/>
  <c r="D211" i="3"/>
  <c r="D537" i="3" s="1"/>
  <c r="F537" i="3" s="1"/>
  <c r="C211" i="3"/>
  <c r="C537" i="3" s="1"/>
  <c r="L210" i="3"/>
  <c r="L536" i="3" s="1"/>
  <c r="K210" i="3"/>
  <c r="K536" i="3" s="1"/>
  <c r="J210" i="3"/>
  <c r="J536" i="3" s="1"/>
  <c r="I210" i="3"/>
  <c r="I536" i="3" s="1"/>
  <c r="H210" i="3"/>
  <c r="H536" i="3" s="1"/>
  <c r="G210" i="3"/>
  <c r="G536" i="3" s="1"/>
  <c r="E536" i="3"/>
  <c r="D210" i="3"/>
  <c r="D536" i="3" s="1"/>
  <c r="F536" i="3" s="1"/>
  <c r="C210" i="3"/>
  <c r="C536" i="3" s="1"/>
  <c r="L209" i="3"/>
  <c r="L535" i="3" s="1"/>
  <c r="K209" i="3"/>
  <c r="K535" i="3" s="1"/>
  <c r="J209" i="3"/>
  <c r="J535" i="3" s="1"/>
  <c r="I209" i="3"/>
  <c r="I535" i="3" s="1"/>
  <c r="I574" i="3" s="1"/>
  <c r="H209" i="3"/>
  <c r="H535" i="3" s="1"/>
  <c r="G209" i="3"/>
  <c r="G535" i="3" s="1"/>
  <c r="G574" i="3" s="1"/>
  <c r="E535" i="3"/>
  <c r="D209" i="3"/>
  <c r="D535" i="3" s="1"/>
  <c r="F535" i="3" s="1"/>
  <c r="C209" i="3"/>
  <c r="C535" i="3" s="1"/>
  <c r="L208" i="3"/>
  <c r="L534" i="3" s="1"/>
  <c r="K208" i="3"/>
  <c r="K534" i="3" s="1"/>
  <c r="J208" i="3"/>
  <c r="J534" i="3" s="1"/>
  <c r="I208" i="3"/>
  <c r="I534" i="3" s="1"/>
  <c r="H208" i="3"/>
  <c r="H534" i="3" s="1"/>
  <c r="G208" i="3"/>
  <c r="G534" i="3" s="1"/>
  <c r="E534" i="3"/>
  <c r="D208" i="3"/>
  <c r="D534" i="3" s="1"/>
  <c r="F534" i="3" s="1"/>
  <c r="C208" i="3"/>
  <c r="C534" i="3" s="1"/>
  <c r="L207" i="3"/>
  <c r="L533" i="3" s="1"/>
  <c r="K207" i="3"/>
  <c r="K533" i="3" s="1"/>
  <c r="J207" i="3"/>
  <c r="J533" i="3" s="1"/>
  <c r="I207" i="3"/>
  <c r="I533" i="3" s="1"/>
  <c r="I572" i="3" s="1"/>
  <c r="H207" i="3"/>
  <c r="H533" i="3" s="1"/>
  <c r="G207" i="3"/>
  <c r="G533" i="3" s="1"/>
  <c r="G572" i="3" s="1"/>
  <c r="E533" i="3"/>
  <c r="D207" i="3"/>
  <c r="D533" i="3" s="1"/>
  <c r="C207" i="3"/>
  <c r="C533" i="3" s="1"/>
  <c r="L206" i="3"/>
  <c r="L532" i="3" s="1"/>
  <c r="K206" i="3"/>
  <c r="K532" i="3" s="1"/>
  <c r="J206" i="3"/>
  <c r="J532" i="3" s="1"/>
  <c r="J571" i="3" s="1"/>
  <c r="I206" i="3"/>
  <c r="I532" i="3" s="1"/>
  <c r="H206" i="3"/>
  <c r="H532" i="3" s="1"/>
  <c r="H571" i="3" s="1"/>
  <c r="G206" i="3"/>
  <c r="G532" i="3" s="1"/>
  <c r="E532" i="3"/>
  <c r="D206" i="3"/>
  <c r="D532" i="3" s="1"/>
  <c r="F532" i="3" s="1"/>
  <c r="C206" i="3"/>
  <c r="C532" i="3" s="1"/>
  <c r="L205" i="3"/>
  <c r="L531" i="3" s="1"/>
  <c r="K205" i="3"/>
  <c r="K531" i="3" s="1"/>
  <c r="J205" i="3"/>
  <c r="J531" i="3" s="1"/>
  <c r="I205" i="3"/>
  <c r="I531" i="3" s="1"/>
  <c r="I570" i="3" s="1"/>
  <c r="H205" i="3"/>
  <c r="H531" i="3" s="1"/>
  <c r="G205" i="3"/>
  <c r="G531" i="3" s="1"/>
  <c r="G570" i="3" s="1"/>
  <c r="E205" i="3"/>
  <c r="E531" i="3" s="1"/>
  <c r="E570" i="3" s="1"/>
  <c r="D205" i="3"/>
  <c r="D531" i="3" s="1"/>
  <c r="F531" i="3" s="1"/>
  <c r="C205" i="3"/>
  <c r="C531" i="3" s="1"/>
  <c r="L204" i="3"/>
  <c r="L530" i="3" s="1"/>
  <c r="L569" i="3" s="1"/>
  <c r="K204" i="3"/>
  <c r="K530" i="3" s="1"/>
  <c r="J204" i="3"/>
  <c r="J530" i="3" s="1"/>
  <c r="I204" i="3"/>
  <c r="I530" i="3" s="1"/>
  <c r="H204" i="3"/>
  <c r="H530" i="3" s="1"/>
  <c r="H569" i="3" s="1"/>
  <c r="G204" i="3"/>
  <c r="G530" i="3" s="1"/>
  <c r="E204" i="3"/>
  <c r="E530" i="3" s="1"/>
  <c r="E569" i="3" s="1"/>
  <c r="D204" i="3"/>
  <c r="D530" i="3" s="1"/>
  <c r="C204" i="3"/>
  <c r="C530" i="3" s="1"/>
  <c r="L203" i="3"/>
  <c r="L529" i="3" s="1"/>
  <c r="K203" i="3"/>
  <c r="K529" i="3" s="1"/>
  <c r="J203" i="3"/>
  <c r="J529" i="3" s="1"/>
  <c r="I203" i="3"/>
  <c r="I529" i="3" s="1"/>
  <c r="I568" i="3" s="1"/>
  <c r="H203" i="3"/>
  <c r="H529" i="3" s="1"/>
  <c r="G203" i="3"/>
  <c r="G529" i="3" s="1"/>
  <c r="G568" i="3" s="1"/>
  <c r="E203" i="3"/>
  <c r="E529" i="3" s="1"/>
  <c r="E568" i="3" s="1"/>
  <c r="D203" i="3"/>
  <c r="D529" i="3" s="1"/>
  <c r="C203" i="3"/>
  <c r="C529" i="3" s="1"/>
  <c r="L202" i="3"/>
  <c r="L528" i="3" s="1"/>
  <c r="K202" i="3"/>
  <c r="K528" i="3" s="1"/>
  <c r="J202" i="3"/>
  <c r="J528" i="3" s="1"/>
  <c r="I202" i="3"/>
  <c r="I528" i="3" s="1"/>
  <c r="H202" i="3"/>
  <c r="H528" i="3" s="1"/>
  <c r="G202" i="3"/>
  <c r="G528" i="3" s="1"/>
  <c r="E202" i="3"/>
  <c r="D202" i="3"/>
  <c r="N163" i="3" s="1"/>
  <c r="C202" i="3"/>
  <c r="C528" i="3" s="1"/>
  <c r="L201" i="3"/>
  <c r="K201" i="3"/>
  <c r="M201" i="3"/>
  <c r="J201" i="3"/>
  <c r="I201" i="3"/>
  <c r="H201" i="3"/>
  <c r="G201" i="3"/>
  <c r="E201" i="3"/>
  <c r="D201" i="3"/>
  <c r="C201" i="3"/>
  <c r="F196" i="3"/>
  <c r="F194" i="3"/>
  <c r="M190" i="3"/>
  <c r="F190" i="3"/>
  <c r="M189" i="3"/>
  <c r="F189" i="3"/>
  <c r="L188" i="3"/>
  <c r="K188" i="3"/>
  <c r="M188" i="3"/>
  <c r="J188" i="3"/>
  <c r="I188" i="3"/>
  <c r="H188" i="3"/>
  <c r="G188" i="3"/>
  <c r="E188" i="3"/>
  <c r="D188" i="3"/>
  <c r="F188" i="3" s="1"/>
  <c r="C188" i="3"/>
  <c r="F183" i="3"/>
  <c r="M182" i="3"/>
  <c r="F182" i="3"/>
  <c r="M181" i="3"/>
  <c r="F181" i="3"/>
  <c r="F179" i="3"/>
  <c r="M178" i="3"/>
  <c r="F178" i="3"/>
  <c r="M177" i="3"/>
  <c r="F177" i="3"/>
  <c r="M176" i="3"/>
  <c r="F176" i="3"/>
  <c r="L175" i="3"/>
  <c r="K175" i="3"/>
  <c r="M175" i="3" s="1"/>
  <c r="J175" i="3"/>
  <c r="I175" i="3"/>
  <c r="H175" i="3"/>
  <c r="G175" i="3"/>
  <c r="E175" i="3"/>
  <c r="D175" i="3"/>
  <c r="F175" i="3"/>
  <c r="C175" i="3"/>
  <c r="N171" i="3"/>
  <c r="M170" i="3"/>
  <c r="F170" i="3"/>
  <c r="F168" i="3"/>
  <c r="M167" i="3"/>
  <c r="F167" i="3"/>
  <c r="F166" i="3"/>
  <c r="F165" i="3"/>
  <c r="M164" i="3"/>
  <c r="F164" i="3"/>
  <c r="M163" i="3"/>
  <c r="F163" i="3"/>
  <c r="L162" i="3"/>
  <c r="K162" i="3"/>
  <c r="M162" i="3" s="1"/>
  <c r="J162" i="3"/>
  <c r="I162" i="3"/>
  <c r="H162" i="3"/>
  <c r="G162" i="3"/>
  <c r="E162" i="3"/>
  <c r="D162" i="3"/>
  <c r="C162" i="3"/>
  <c r="F158" i="3"/>
  <c r="M157" i="3"/>
  <c r="F157" i="3"/>
  <c r="F155" i="3"/>
  <c r="F154" i="3"/>
  <c r="M153" i="3"/>
  <c r="F153" i="3"/>
  <c r="N152" i="3"/>
  <c r="F152" i="3"/>
  <c r="M151" i="3"/>
  <c r="F151" i="3"/>
  <c r="M150" i="3"/>
  <c r="F150" i="3"/>
  <c r="L149" i="3"/>
  <c r="K149" i="3"/>
  <c r="M149" i="3"/>
  <c r="J149" i="3"/>
  <c r="I149" i="3"/>
  <c r="H149" i="3"/>
  <c r="G149" i="3"/>
  <c r="E149" i="3"/>
  <c r="D149" i="3"/>
  <c r="F149" i="3" s="1"/>
  <c r="C149" i="3"/>
  <c r="N139" i="3"/>
  <c r="M138" i="3"/>
  <c r="F138" i="3"/>
  <c r="M137" i="3"/>
  <c r="F137" i="3"/>
  <c r="L136" i="3"/>
  <c r="K136" i="3"/>
  <c r="M136" i="3" s="1"/>
  <c r="J136" i="3"/>
  <c r="I136" i="3"/>
  <c r="H136" i="3"/>
  <c r="G136" i="3"/>
  <c r="E136" i="3"/>
  <c r="D136" i="3"/>
  <c r="F136" i="3"/>
  <c r="C136" i="3"/>
  <c r="F132" i="3"/>
  <c r="M131" i="3"/>
  <c r="F131" i="3"/>
  <c r="M129" i="3"/>
  <c r="F129" i="3"/>
  <c r="F128" i="3"/>
  <c r="M127" i="3"/>
  <c r="F127" i="3"/>
  <c r="F126" i="3"/>
  <c r="M125" i="3"/>
  <c r="F125" i="3"/>
  <c r="M124" i="3"/>
  <c r="F124" i="3"/>
  <c r="L123" i="3"/>
  <c r="K123" i="3"/>
  <c r="M123" i="3" s="1"/>
  <c r="J123" i="3"/>
  <c r="I123" i="3"/>
  <c r="H123" i="3"/>
  <c r="G123" i="3"/>
  <c r="E123" i="3"/>
  <c r="D123" i="3"/>
  <c r="C123" i="3"/>
  <c r="M118" i="3"/>
  <c r="F118" i="3"/>
  <c r="M116" i="3"/>
  <c r="F116" i="3"/>
  <c r="F115" i="3"/>
  <c r="F114" i="3"/>
  <c r="F113" i="3"/>
  <c r="M112" i="3"/>
  <c r="F112" i="3"/>
  <c r="M111" i="3"/>
  <c r="F111" i="3"/>
  <c r="L110" i="3"/>
  <c r="K110" i="3"/>
  <c r="M110" i="3"/>
  <c r="J110" i="3"/>
  <c r="I110" i="3"/>
  <c r="H110" i="3"/>
  <c r="G110" i="3"/>
  <c r="E110" i="3"/>
  <c r="D110" i="3"/>
  <c r="C110" i="3"/>
  <c r="F105" i="3"/>
  <c r="M99" i="3"/>
  <c r="F99" i="3"/>
  <c r="M98" i="3"/>
  <c r="F98" i="3"/>
  <c r="L97" i="3"/>
  <c r="K97" i="3"/>
  <c r="M97" i="3" s="1"/>
  <c r="J97" i="3"/>
  <c r="I97" i="3"/>
  <c r="H97" i="3"/>
  <c r="G97" i="3"/>
  <c r="E97" i="3"/>
  <c r="D97" i="3"/>
  <c r="C97" i="3"/>
  <c r="M92" i="3"/>
  <c r="F92" i="3"/>
  <c r="M86" i="3"/>
  <c r="F86" i="3"/>
  <c r="M85" i="3"/>
  <c r="F85" i="3"/>
  <c r="L84" i="3"/>
  <c r="K84" i="3"/>
  <c r="M84" i="3" s="1"/>
  <c r="J84" i="3"/>
  <c r="I84" i="3"/>
  <c r="H84" i="3"/>
  <c r="G84" i="3"/>
  <c r="E84" i="3"/>
  <c r="D84" i="3"/>
  <c r="F84" i="3"/>
  <c r="C84" i="3"/>
  <c r="F81" i="3"/>
  <c r="F80" i="3"/>
  <c r="M79" i="3"/>
  <c r="F79" i="3"/>
  <c r="M77" i="3"/>
  <c r="F77" i="3"/>
  <c r="N76" i="3"/>
  <c r="F76" i="3"/>
  <c r="F75" i="3"/>
  <c r="M74" i="3"/>
  <c r="F74" i="3"/>
  <c r="M73" i="3"/>
  <c r="F73" i="3"/>
  <c r="M72" i="3"/>
  <c r="F72" i="3"/>
  <c r="L71" i="3"/>
  <c r="K71" i="3"/>
  <c r="J71" i="3"/>
  <c r="I71" i="3"/>
  <c r="H71" i="3"/>
  <c r="G71" i="3"/>
  <c r="E71" i="3"/>
  <c r="D71" i="3"/>
  <c r="C71" i="3"/>
  <c r="M66" i="3"/>
  <c r="F66" i="3"/>
  <c r="F64" i="3"/>
  <c r="F61" i="3"/>
  <c r="M60" i="3"/>
  <c r="F60" i="3"/>
  <c r="M59" i="3"/>
  <c r="F59" i="3"/>
  <c r="L58" i="3"/>
  <c r="K58" i="3"/>
  <c r="M58" i="3" s="1"/>
  <c r="J58" i="3"/>
  <c r="I58" i="3"/>
  <c r="H58" i="3"/>
  <c r="G58" i="3"/>
  <c r="E58" i="3"/>
  <c r="D58" i="3"/>
  <c r="F58" i="3" s="1"/>
  <c r="C58" i="3"/>
  <c r="M57" i="3"/>
  <c r="M56" i="3"/>
  <c r="F56" i="3"/>
  <c r="M54" i="3"/>
  <c r="F54" i="3"/>
  <c r="M53" i="3"/>
  <c r="F53" i="3"/>
  <c r="M52" i="3"/>
  <c r="F52" i="3"/>
  <c r="M51" i="3"/>
  <c r="F51" i="3"/>
  <c r="M49" i="3"/>
  <c r="F49" i="3"/>
  <c r="M48" i="3"/>
  <c r="F48" i="3"/>
  <c r="M47" i="3"/>
  <c r="F47" i="3"/>
  <c r="M46" i="3"/>
  <c r="F46" i="3"/>
  <c r="L45" i="3"/>
  <c r="K45" i="3"/>
  <c r="M45" i="3" s="1"/>
  <c r="J45" i="3"/>
  <c r="I45" i="3"/>
  <c r="H45" i="3"/>
  <c r="G45" i="3"/>
  <c r="E45" i="3"/>
  <c r="D45" i="3"/>
  <c r="F45" i="3" s="1"/>
  <c r="C45" i="3"/>
  <c r="M40" i="3"/>
  <c r="F40" i="3"/>
  <c r="M38" i="3"/>
  <c r="F38" i="3"/>
  <c r="M37" i="3"/>
  <c r="F37" i="3"/>
  <c r="M36" i="3"/>
  <c r="F36" i="3"/>
  <c r="M35" i="3"/>
  <c r="F35" i="3"/>
  <c r="M34" i="3"/>
  <c r="F34" i="3"/>
  <c r="M33" i="3"/>
  <c r="F33" i="3"/>
  <c r="L32" i="3"/>
  <c r="K32" i="3"/>
  <c r="M32" i="3"/>
  <c r="J32" i="3"/>
  <c r="I32" i="3"/>
  <c r="H32" i="3"/>
  <c r="G32" i="3"/>
  <c r="E32" i="3"/>
  <c r="D32" i="3"/>
  <c r="F32" i="3" s="1"/>
  <c r="C32" i="3"/>
  <c r="M27" i="3"/>
  <c r="F27" i="3"/>
  <c r="M25" i="3"/>
  <c r="F25" i="3"/>
  <c r="F23" i="3"/>
  <c r="M22" i="3"/>
  <c r="F22" i="3"/>
  <c r="M21" i="3"/>
  <c r="F21" i="3"/>
  <c r="M20" i="3"/>
  <c r="F20" i="3"/>
  <c r="L19" i="3"/>
  <c r="K19" i="3"/>
  <c r="J19" i="3"/>
  <c r="I19" i="3"/>
  <c r="H19" i="3"/>
  <c r="G19" i="3"/>
  <c r="E19" i="3"/>
  <c r="D19" i="3"/>
  <c r="C19" i="3"/>
  <c r="F18" i="3"/>
  <c r="F17" i="3"/>
  <c r="F16" i="3"/>
  <c r="F15" i="3"/>
  <c r="M14" i="3"/>
  <c r="F14" i="3"/>
  <c r="M13" i="3"/>
  <c r="F13" i="3"/>
  <c r="M12" i="3"/>
  <c r="F12" i="3"/>
  <c r="M11" i="3"/>
  <c r="F11" i="3"/>
  <c r="M10" i="3"/>
  <c r="F10" i="3"/>
  <c r="M9" i="3"/>
  <c r="F9" i="3"/>
  <c r="M8" i="3"/>
  <c r="F8" i="3"/>
  <c r="M7" i="3"/>
  <c r="F7" i="3"/>
  <c r="H26" i="2"/>
  <c r="G26" i="2"/>
  <c r="E26" i="2"/>
  <c r="D26" i="2"/>
  <c r="C26" i="2"/>
  <c r="H25" i="2"/>
  <c r="H27" i="2" s="1"/>
  <c r="G25" i="2"/>
  <c r="G27" i="2" s="1"/>
  <c r="E25" i="2"/>
  <c r="E27" i="2" s="1"/>
  <c r="D25" i="2"/>
  <c r="D27" i="2" s="1"/>
  <c r="C25" i="2"/>
  <c r="C27" i="2" s="1"/>
  <c r="L325" i="1"/>
  <c r="K325" i="1"/>
  <c r="J325" i="1"/>
  <c r="I325" i="1"/>
  <c r="H325" i="1"/>
  <c r="G325" i="1"/>
  <c r="E325" i="1"/>
  <c r="D325" i="1"/>
  <c r="N205" i="1" s="1"/>
  <c r="C325" i="1"/>
  <c r="L324" i="1"/>
  <c r="K324" i="1"/>
  <c r="J324" i="1"/>
  <c r="I324" i="1"/>
  <c r="G324" i="1"/>
  <c r="E324" i="1"/>
  <c r="D324" i="1"/>
  <c r="C324" i="1"/>
  <c r="L323" i="1"/>
  <c r="K323" i="1"/>
  <c r="J323" i="1"/>
  <c r="I323" i="1"/>
  <c r="H323" i="1"/>
  <c r="G323" i="1"/>
  <c r="E323" i="1"/>
  <c r="D323" i="1"/>
  <c r="N88" i="1" s="1"/>
  <c r="C323" i="1"/>
  <c r="L322" i="1"/>
  <c r="K322" i="1"/>
  <c r="J322" i="1"/>
  <c r="I322" i="1"/>
  <c r="H322" i="1"/>
  <c r="G322" i="1"/>
  <c r="E322" i="1"/>
  <c r="D322" i="1"/>
  <c r="N249" i="1" s="1"/>
  <c r="C322" i="1"/>
  <c r="L321" i="1"/>
  <c r="K321" i="1"/>
  <c r="J321" i="1"/>
  <c r="I321" i="1"/>
  <c r="H321" i="1"/>
  <c r="G321" i="1"/>
  <c r="E321" i="1"/>
  <c r="D321" i="1"/>
  <c r="N295" i="1" s="1"/>
  <c r="C321" i="1"/>
  <c r="L320" i="1"/>
  <c r="K320" i="1"/>
  <c r="J320" i="1"/>
  <c r="I320" i="1"/>
  <c r="H320" i="1"/>
  <c r="G320" i="1"/>
  <c r="E320" i="1"/>
  <c r="D320" i="1"/>
  <c r="N166" i="1" s="1"/>
  <c r="C320" i="1"/>
  <c r="L319" i="1"/>
  <c r="K319" i="1"/>
  <c r="J319" i="1"/>
  <c r="I319" i="1"/>
  <c r="H319" i="1"/>
  <c r="G319" i="1"/>
  <c r="E319" i="1"/>
  <c r="D319" i="1"/>
  <c r="N293" i="1" s="1"/>
  <c r="C319" i="1"/>
  <c r="L318" i="1"/>
  <c r="K318" i="1"/>
  <c r="J318" i="1"/>
  <c r="I318" i="1"/>
  <c r="H318" i="1"/>
  <c r="G318" i="1"/>
  <c r="E318" i="1"/>
  <c r="D318" i="1"/>
  <c r="N164" i="1" s="1"/>
  <c r="C318" i="1"/>
  <c r="L317" i="1"/>
  <c r="K317" i="1"/>
  <c r="J317" i="1"/>
  <c r="I317" i="1"/>
  <c r="H317" i="1"/>
  <c r="G317" i="1"/>
  <c r="E317" i="1"/>
  <c r="D317" i="1"/>
  <c r="N257" i="1" s="1"/>
  <c r="C317" i="1"/>
  <c r="L316" i="1"/>
  <c r="K316" i="1"/>
  <c r="J316" i="1"/>
  <c r="I316" i="1"/>
  <c r="H316" i="1"/>
  <c r="G316" i="1"/>
  <c r="E316" i="1"/>
  <c r="D316" i="1"/>
  <c r="N256" i="1" s="1"/>
  <c r="C316" i="1"/>
  <c r="L315" i="1"/>
  <c r="K315" i="1"/>
  <c r="J315" i="1"/>
  <c r="I315" i="1"/>
  <c r="H315" i="1"/>
  <c r="G315" i="1"/>
  <c r="E315" i="1"/>
  <c r="D315" i="1"/>
  <c r="N302" i="1" s="1"/>
  <c r="C315" i="1"/>
  <c r="L314" i="1"/>
  <c r="K314" i="1"/>
  <c r="J314" i="1"/>
  <c r="I314" i="1"/>
  <c r="H314" i="1"/>
  <c r="G314" i="1"/>
  <c r="E314" i="1"/>
  <c r="D314" i="1"/>
  <c r="N301" i="1" s="1"/>
  <c r="C314" i="1"/>
  <c r="L313" i="1"/>
  <c r="K313" i="1"/>
  <c r="J313" i="1"/>
  <c r="I313" i="1"/>
  <c r="H313" i="1"/>
  <c r="G313" i="1"/>
  <c r="E313" i="1"/>
  <c r="F313" i="1" s="1"/>
  <c r="D313" i="1"/>
  <c r="C313" i="1"/>
  <c r="N308" i="1"/>
  <c r="F308" i="1"/>
  <c r="N306" i="1"/>
  <c r="F306" i="1"/>
  <c r="F304" i="1"/>
  <c r="F303" i="1"/>
  <c r="M302" i="1"/>
  <c r="F302" i="1"/>
  <c r="M301" i="1"/>
  <c r="F301" i="1"/>
  <c r="L300" i="1"/>
  <c r="K300" i="1"/>
  <c r="M300" i="1" s="1"/>
  <c r="J300" i="1"/>
  <c r="I300" i="1"/>
  <c r="H300" i="1"/>
  <c r="G300" i="1"/>
  <c r="E300" i="1"/>
  <c r="D300" i="1"/>
  <c r="C300" i="1"/>
  <c r="F295" i="1"/>
  <c r="M293" i="1"/>
  <c r="F293" i="1"/>
  <c r="F290" i="1"/>
  <c r="M289" i="1"/>
  <c r="F289" i="1"/>
  <c r="M288" i="1"/>
  <c r="F288" i="1"/>
  <c r="G284" i="1"/>
  <c r="A283" i="1"/>
  <c r="L279" i="1"/>
  <c r="K279" i="1"/>
  <c r="J279" i="1"/>
  <c r="I279" i="1"/>
  <c r="H279" i="1"/>
  <c r="G279" i="1"/>
  <c r="E279" i="1"/>
  <c r="D279" i="1"/>
  <c r="C279" i="1"/>
  <c r="M274" i="1"/>
  <c r="F274" i="1"/>
  <c r="M272" i="1"/>
  <c r="F272" i="1"/>
  <c r="F271" i="1"/>
  <c r="F270" i="1"/>
  <c r="M269" i="1"/>
  <c r="F269" i="1"/>
  <c r="M268" i="1"/>
  <c r="F268" i="1"/>
  <c r="M267" i="1"/>
  <c r="F267" i="1"/>
  <c r="L266" i="1"/>
  <c r="K266" i="1"/>
  <c r="J266" i="1"/>
  <c r="I266" i="1"/>
  <c r="H266" i="1"/>
  <c r="G266" i="1"/>
  <c r="E266" i="1"/>
  <c r="D266" i="1"/>
  <c r="C266" i="1"/>
  <c r="M261" i="1"/>
  <c r="F261" i="1"/>
  <c r="M259" i="1"/>
  <c r="F259" i="1"/>
  <c r="M258" i="1"/>
  <c r="M257" i="1"/>
  <c r="F257" i="1"/>
  <c r="M256" i="1"/>
  <c r="F256" i="1"/>
  <c r="M255" i="1"/>
  <c r="F255" i="1"/>
  <c r="M254" i="1"/>
  <c r="F254" i="1"/>
  <c r="L253" i="1"/>
  <c r="K253" i="1"/>
  <c r="J253" i="1"/>
  <c r="I253" i="1"/>
  <c r="H253" i="1"/>
  <c r="G253" i="1"/>
  <c r="E253" i="1"/>
  <c r="F253" i="1" s="1"/>
  <c r="D253" i="1"/>
  <c r="C253" i="1"/>
  <c r="F251" i="1"/>
  <c r="F249" i="1"/>
  <c r="M248" i="1"/>
  <c r="F248" i="1"/>
  <c r="M246" i="1"/>
  <c r="F246" i="1"/>
  <c r="N244" i="1"/>
  <c r="F244" i="1"/>
  <c r="M243" i="1"/>
  <c r="F243" i="1"/>
  <c r="N242" i="1"/>
  <c r="M242" i="1"/>
  <c r="F242" i="1"/>
  <c r="M241" i="1"/>
  <c r="F241" i="1"/>
  <c r="G237" i="1"/>
  <c r="A236" i="1"/>
  <c r="L232" i="1"/>
  <c r="K232" i="1"/>
  <c r="M232" i="1"/>
  <c r="J232" i="1"/>
  <c r="I232" i="1"/>
  <c r="H232" i="1"/>
  <c r="G232" i="1"/>
  <c r="E232" i="1"/>
  <c r="D232" i="1"/>
  <c r="F232" i="1" s="1"/>
  <c r="C232" i="1"/>
  <c r="F227" i="1"/>
  <c r="M226" i="1"/>
  <c r="F226" i="1"/>
  <c r="M225" i="1"/>
  <c r="F225" i="1"/>
  <c r="F223" i="1"/>
  <c r="F222" i="1"/>
  <c r="N221" i="1"/>
  <c r="M221" i="1"/>
  <c r="F221" i="1"/>
  <c r="M220" i="1"/>
  <c r="F220" i="1"/>
  <c r="L219" i="1"/>
  <c r="K219" i="1"/>
  <c r="M219" i="1" s="1"/>
  <c r="J219" i="1"/>
  <c r="I219" i="1"/>
  <c r="H219" i="1"/>
  <c r="G219" i="1"/>
  <c r="E219" i="1"/>
  <c r="D219" i="1"/>
  <c r="F219" i="1" s="1"/>
  <c r="C219" i="1"/>
  <c r="F217" i="1"/>
  <c r="M215" i="1"/>
  <c r="F215" i="1"/>
  <c r="M214" i="1"/>
  <c r="F214" i="1"/>
  <c r="M213" i="1"/>
  <c r="F213" i="1"/>
  <c r="M212" i="1"/>
  <c r="F212" i="1"/>
  <c r="F211" i="1"/>
  <c r="M210" i="1"/>
  <c r="F210" i="1"/>
  <c r="F209" i="1"/>
  <c r="M208" i="1"/>
  <c r="F208" i="1"/>
  <c r="M207" i="1"/>
  <c r="F207" i="1"/>
  <c r="L206" i="1"/>
  <c r="K206" i="1"/>
  <c r="J206" i="1"/>
  <c r="I206" i="1"/>
  <c r="H206" i="1"/>
  <c r="G206" i="1"/>
  <c r="E206" i="1"/>
  <c r="D206" i="1"/>
  <c r="C206" i="1"/>
  <c r="M205" i="1"/>
  <c r="F205" i="1"/>
  <c r="F204" i="1"/>
  <c r="M202" i="1"/>
  <c r="F202" i="1"/>
  <c r="M201" i="1"/>
  <c r="F201" i="1"/>
  <c r="M199" i="1"/>
  <c r="F199" i="1"/>
  <c r="F198" i="1"/>
  <c r="M197" i="1"/>
  <c r="F197" i="1"/>
  <c r="M196" i="1"/>
  <c r="F196" i="1"/>
  <c r="M195" i="1"/>
  <c r="F195" i="1"/>
  <c r="M194" i="1"/>
  <c r="F194" i="1"/>
  <c r="G190" i="1"/>
  <c r="A189" i="1"/>
  <c r="L185" i="1"/>
  <c r="K185" i="1"/>
  <c r="J185" i="1"/>
  <c r="I185" i="1"/>
  <c r="H185" i="1"/>
  <c r="G185" i="1"/>
  <c r="E185" i="1"/>
  <c r="D185" i="1"/>
  <c r="C185" i="1"/>
  <c r="M180" i="1"/>
  <c r="F180" i="1"/>
  <c r="M178" i="1"/>
  <c r="F178" i="1"/>
  <c r="F177" i="1"/>
  <c r="F176" i="1"/>
  <c r="M175" i="1"/>
  <c r="F175" i="1"/>
  <c r="M174" i="1"/>
  <c r="F174" i="1"/>
  <c r="M173" i="1"/>
  <c r="F173" i="1"/>
  <c r="L172" i="1"/>
  <c r="K172" i="1"/>
  <c r="M172" i="1"/>
  <c r="J172" i="1"/>
  <c r="I172" i="1"/>
  <c r="H172" i="1"/>
  <c r="G172" i="1"/>
  <c r="E172" i="1"/>
  <c r="D172" i="1"/>
  <c r="F172" i="1" s="1"/>
  <c r="C172" i="1"/>
  <c r="F170" i="1"/>
  <c r="M168" i="1"/>
  <c r="F168" i="1"/>
  <c r="M167" i="1"/>
  <c r="F167" i="1"/>
  <c r="M165" i="1"/>
  <c r="F165" i="1"/>
  <c r="M164" i="1"/>
  <c r="F164" i="1"/>
  <c r="M163" i="1"/>
  <c r="F163" i="1"/>
  <c r="M162" i="1"/>
  <c r="F162" i="1"/>
  <c r="M161" i="1"/>
  <c r="F161" i="1"/>
  <c r="M160" i="1"/>
  <c r="F160" i="1"/>
  <c r="L159" i="1"/>
  <c r="K159" i="1"/>
  <c r="M159" i="1" s="1"/>
  <c r="J159" i="1"/>
  <c r="I159" i="1"/>
  <c r="H159" i="1"/>
  <c r="G159" i="1"/>
  <c r="E159" i="1"/>
  <c r="D159" i="1"/>
  <c r="C159" i="1"/>
  <c r="M155" i="1"/>
  <c r="F155" i="1"/>
  <c r="M154" i="1"/>
  <c r="F154" i="1"/>
  <c r="N152" i="1"/>
  <c r="M152" i="1"/>
  <c r="F152" i="1"/>
  <c r="M150" i="1"/>
  <c r="F150" i="1"/>
  <c r="M149" i="1"/>
  <c r="F149" i="1"/>
  <c r="M148" i="1"/>
  <c r="F148" i="1"/>
  <c r="M147" i="1"/>
  <c r="F147" i="1"/>
  <c r="G143" i="1"/>
  <c r="A142" i="1"/>
  <c r="L138" i="1"/>
  <c r="K138" i="1"/>
  <c r="J138" i="1"/>
  <c r="I138" i="1"/>
  <c r="H138" i="1"/>
  <c r="G138" i="1"/>
  <c r="E138" i="1"/>
  <c r="F138" i="1" s="1"/>
  <c r="D138" i="1"/>
  <c r="C138" i="1"/>
  <c r="F134" i="1"/>
  <c r="M133" i="1"/>
  <c r="F133" i="1"/>
  <c r="M131" i="1"/>
  <c r="F131" i="1"/>
  <c r="F130" i="1"/>
  <c r="F129" i="1"/>
  <c r="M128" i="1"/>
  <c r="F128" i="1"/>
  <c r="M127" i="1"/>
  <c r="F127" i="1"/>
  <c r="M126" i="1"/>
  <c r="F126" i="1"/>
  <c r="L125" i="1"/>
  <c r="K125" i="1"/>
  <c r="J125" i="1"/>
  <c r="I125" i="1"/>
  <c r="H125" i="1"/>
  <c r="G125" i="1"/>
  <c r="E125" i="1"/>
  <c r="D125" i="1"/>
  <c r="C125" i="1"/>
  <c r="F120" i="1"/>
  <c r="F118" i="1"/>
  <c r="M114" i="1"/>
  <c r="F114" i="1"/>
  <c r="M113" i="1"/>
  <c r="F113" i="1"/>
  <c r="L112" i="1"/>
  <c r="K112" i="1"/>
  <c r="J112" i="1"/>
  <c r="I112" i="1"/>
  <c r="H112" i="1"/>
  <c r="G112" i="1"/>
  <c r="E112" i="1"/>
  <c r="D112" i="1"/>
  <c r="C112" i="1"/>
  <c r="M107" i="1"/>
  <c r="F107" i="1"/>
  <c r="M105" i="1"/>
  <c r="F105" i="1"/>
  <c r="N103" i="1"/>
  <c r="F103" i="1"/>
  <c r="M102" i="1"/>
  <c r="F102" i="1"/>
  <c r="N101" i="1"/>
  <c r="M101" i="1"/>
  <c r="F101" i="1"/>
  <c r="M100" i="1"/>
  <c r="F100" i="1"/>
  <c r="G96" i="1"/>
  <c r="A95" i="1"/>
  <c r="L91" i="1"/>
  <c r="K91" i="1"/>
  <c r="M91" i="1" s="1"/>
  <c r="J91" i="1"/>
  <c r="I91" i="1"/>
  <c r="H91" i="1"/>
  <c r="G91" i="1"/>
  <c r="E91" i="1"/>
  <c r="D91" i="1"/>
  <c r="C91" i="1"/>
  <c r="M89" i="1"/>
  <c r="F88" i="1"/>
  <c r="M87" i="1"/>
  <c r="F87" i="1"/>
  <c r="M86" i="1"/>
  <c r="F86" i="1"/>
  <c r="M84" i="1"/>
  <c r="F84" i="1"/>
  <c r="F83" i="1"/>
  <c r="M82" i="1"/>
  <c r="F82" i="1"/>
  <c r="M81" i="1"/>
  <c r="F81" i="1"/>
  <c r="M80" i="1"/>
  <c r="F80" i="1"/>
  <c r="M79" i="1"/>
  <c r="F79" i="1"/>
  <c r="L78" i="1"/>
  <c r="K78" i="1"/>
  <c r="J78" i="1"/>
  <c r="I78" i="1"/>
  <c r="H78" i="1"/>
  <c r="G78" i="1"/>
  <c r="E78" i="1"/>
  <c r="D78" i="1"/>
  <c r="C78" i="1"/>
  <c r="M73" i="1"/>
  <c r="F73" i="1"/>
  <c r="M71" i="1"/>
  <c r="F71" i="1"/>
  <c r="F69" i="1"/>
  <c r="F68" i="1"/>
  <c r="M67" i="1"/>
  <c r="F67" i="1"/>
  <c r="M66" i="1"/>
  <c r="F66" i="1"/>
  <c r="L65" i="1"/>
  <c r="K65" i="1"/>
  <c r="J65" i="1"/>
  <c r="I65" i="1"/>
  <c r="G65" i="1"/>
  <c r="E65" i="1"/>
  <c r="D65" i="1"/>
  <c r="F65" i="1" s="1"/>
  <c r="C65" i="1"/>
  <c r="M64" i="1"/>
  <c r="F64" i="1"/>
  <c r="M63" i="1"/>
  <c r="F63" i="1"/>
  <c r="F62" i="1"/>
  <c r="M61" i="1"/>
  <c r="F61" i="1"/>
  <c r="M60" i="1"/>
  <c r="F60" i="1"/>
  <c r="M59" i="1"/>
  <c r="F59" i="1"/>
  <c r="M58" i="1"/>
  <c r="F58" i="1"/>
  <c r="F57" i="1"/>
  <c r="M56" i="1"/>
  <c r="F56" i="1"/>
  <c r="M55" i="1"/>
  <c r="F55" i="1"/>
  <c r="M54" i="1"/>
  <c r="F54" i="1"/>
  <c r="M53" i="1"/>
  <c r="F53" i="1"/>
  <c r="G49" i="1"/>
  <c r="A48" i="1"/>
  <c r="L44" i="1"/>
  <c r="K44" i="1"/>
  <c r="J44" i="1"/>
  <c r="I44" i="1"/>
  <c r="G44" i="1"/>
  <c r="E44" i="1"/>
  <c r="D44" i="1"/>
  <c r="C44" i="1"/>
  <c r="M43" i="1"/>
  <c r="M42" i="1"/>
  <c r="F42" i="1"/>
  <c r="M40" i="1"/>
  <c r="F40" i="1"/>
  <c r="M39" i="1"/>
  <c r="F39" i="1"/>
  <c r="M37" i="1"/>
  <c r="F37" i="1"/>
  <c r="M36" i="1"/>
  <c r="F36" i="1"/>
  <c r="M35" i="1"/>
  <c r="F35" i="1"/>
  <c r="M34" i="1"/>
  <c r="F34" i="1"/>
  <c r="M33" i="1"/>
  <c r="F33" i="1"/>
  <c r="M32" i="1"/>
  <c r="F32" i="1"/>
  <c r="L31" i="1"/>
  <c r="K31" i="1"/>
  <c r="J31" i="1"/>
  <c r="I31" i="1"/>
  <c r="H31" i="1"/>
  <c r="G31" i="1"/>
  <c r="E31" i="1"/>
  <c r="D31" i="1"/>
  <c r="C31" i="1"/>
  <c r="F29" i="1"/>
  <c r="F27" i="1"/>
  <c r="M26" i="1"/>
  <c r="F26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L18" i="1"/>
  <c r="K18" i="1"/>
  <c r="J18" i="1"/>
  <c r="I18" i="1"/>
  <c r="H18" i="1"/>
  <c r="G18" i="1"/>
  <c r="E18" i="1"/>
  <c r="D18" i="1"/>
  <c r="C18" i="1"/>
  <c r="M17" i="1"/>
  <c r="F17" i="1"/>
  <c r="M16" i="1"/>
  <c r="F16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M6" i="1"/>
  <c r="F6" i="1"/>
  <c r="N9" i="1"/>
  <c r="N56" i="1"/>
  <c r="N150" i="1"/>
  <c r="N199" i="1"/>
  <c r="N289" i="1"/>
  <c r="N256" i="3"/>
  <c r="N317" i="3"/>
  <c r="M71" i="3"/>
  <c r="N11" i="3"/>
  <c r="N74" i="3"/>
  <c r="N137" i="3"/>
  <c r="F505" i="3"/>
  <c r="F492" i="3"/>
  <c r="F466" i="3"/>
  <c r="F380" i="3"/>
  <c r="F367" i="3"/>
  <c r="F328" i="3"/>
  <c r="F315" i="3"/>
  <c r="F302" i="3"/>
  <c r="F201" i="3"/>
  <c r="F123" i="3"/>
  <c r="F110" i="3"/>
  <c r="F97" i="3"/>
  <c r="F71" i="3"/>
  <c r="F266" i="1"/>
  <c r="F112" i="1"/>
  <c r="N430" i="3"/>
  <c r="E566" i="3"/>
  <c r="M561" i="3"/>
  <c r="M564" i="3"/>
  <c r="G554" i="3"/>
  <c r="I554" i="3"/>
  <c r="M507" i="3"/>
  <c r="M508" i="3"/>
  <c r="M512" i="3"/>
  <c r="F414" i="3"/>
  <c r="N415" i="3"/>
  <c r="N468" i="3"/>
  <c r="N403" i="3"/>
  <c r="N417" i="3"/>
  <c r="N418" i="3"/>
  <c r="F509" i="3"/>
  <c r="F510" i="3"/>
  <c r="N498" i="3"/>
  <c r="N446" i="3"/>
  <c r="F511" i="3"/>
  <c r="N499" i="3"/>
  <c r="N422" i="3"/>
  <c r="F514" i="3"/>
  <c r="N412" i="3"/>
  <c r="F516" i="3"/>
  <c r="F517" i="3"/>
  <c r="N420" i="3"/>
  <c r="N444" i="3"/>
  <c r="N457" i="3"/>
  <c r="N467" i="3"/>
  <c r="N470" i="3"/>
  <c r="N474" i="3"/>
  <c r="N477" i="3"/>
  <c r="D557" i="3"/>
  <c r="F557" i="3" s="1"/>
  <c r="E518" i="3"/>
  <c r="N290" i="3"/>
  <c r="N303" i="3"/>
  <c r="N316" i="3"/>
  <c r="N231" i="3"/>
  <c r="N355" i="3"/>
  <c r="M548" i="3"/>
  <c r="N225" i="3"/>
  <c r="N238" i="3"/>
  <c r="N251" i="3"/>
  <c r="N264" i="3"/>
  <c r="N277" i="3"/>
  <c r="N342" i="3"/>
  <c r="E393" i="3"/>
  <c r="J393" i="3"/>
  <c r="F546" i="3"/>
  <c r="N228" i="3"/>
  <c r="N241" i="3"/>
  <c r="N282" i="3"/>
  <c r="N310" i="3"/>
  <c r="N330" i="3"/>
  <c r="N358" i="3"/>
  <c r="I541" i="3"/>
  <c r="I553" i="3" s="1"/>
  <c r="E571" i="3"/>
  <c r="E573" i="3"/>
  <c r="E575" i="3"/>
  <c r="E577" i="3"/>
  <c r="F392" i="3"/>
  <c r="E541" i="3"/>
  <c r="E553" i="3" s="1"/>
  <c r="E572" i="3"/>
  <c r="E574" i="3"/>
  <c r="E576" i="3"/>
  <c r="E578" i="3"/>
  <c r="F237" i="3"/>
  <c r="F381" i="3"/>
  <c r="F386" i="3"/>
  <c r="N36" i="3"/>
  <c r="N47" i="3"/>
  <c r="N170" i="3"/>
  <c r="N9" i="3"/>
  <c r="N22" i="3"/>
  <c r="N35" i="3"/>
  <c r="N59" i="3"/>
  <c r="N98" i="3"/>
  <c r="N128" i="3"/>
  <c r="N182" i="3"/>
  <c r="N8" i="3"/>
  <c r="N27" i="3"/>
  <c r="N99" i="3"/>
  <c r="N179" i="3"/>
  <c r="M19" i="3"/>
  <c r="F19" i="3"/>
  <c r="E214" i="3"/>
  <c r="E528" i="3"/>
  <c r="F202" i="3"/>
  <c r="F212" i="3"/>
  <c r="F541" i="3"/>
  <c r="E540" i="3"/>
  <c r="N220" i="1" l="1"/>
  <c r="F300" i="1"/>
  <c r="M313" i="1"/>
  <c r="F279" i="1"/>
  <c r="M279" i="1"/>
  <c r="M253" i="1"/>
  <c r="M206" i="1"/>
  <c r="F185" i="1"/>
  <c r="N17" i="1"/>
  <c r="F159" i="1"/>
  <c r="M112" i="1"/>
  <c r="N6" i="1"/>
  <c r="F125" i="1"/>
  <c r="M125" i="1"/>
  <c r="M138" i="1"/>
  <c r="N223" i="1"/>
  <c r="N174" i="1"/>
  <c r="N80" i="1"/>
  <c r="N24" i="1"/>
  <c r="N35" i="1"/>
  <c r="N71" i="1"/>
  <c r="F78" i="1"/>
  <c r="M78" i="1"/>
  <c r="F91" i="1"/>
  <c r="N30" i="1"/>
  <c r="N215" i="1"/>
  <c r="M65" i="1"/>
  <c r="F18" i="1"/>
  <c r="F44" i="1"/>
  <c r="E326" i="1"/>
  <c r="L326" i="1"/>
  <c r="F321" i="1"/>
  <c r="F324" i="1"/>
  <c r="M18" i="1"/>
  <c r="F31" i="1"/>
  <c r="M31" i="1"/>
  <c r="M44" i="1"/>
  <c r="M322" i="1"/>
  <c r="M392" i="3"/>
  <c r="F390" i="3"/>
  <c r="F382" i="3"/>
  <c r="N349" i="3"/>
  <c r="N321" i="3"/>
  <c r="N297" i="3"/>
  <c r="N258" i="3"/>
  <c r="N232" i="3"/>
  <c r="N347" i="3"/>
  <c r="N269" i="3"/>
  <c r="N245" i="3"/>
  <c r="C571" i="3"/>
  <c r="C575" i="3"/>
  <c r="N243" i="3"/>
  <c r="M206" i="3"/>
  <c r="M535" i="3"/>
  <c r="F206" i="3"/>
  <c r="N141" i="3"/>
  <c r="N115" i="3"/>
  <c r="N80" i="3"/>
  <c r="N41" i="3"/>
  <c r="N33" i="3"/>
  <c r="N20" i="3"/>
  <c r="N178" i="3"/>
  <c r="N113" i="3"/>
  <c r="N48" i="3"/>
  <c r="N43" i="3"/>
  <c r="M185" i="1"/>
  <c r="F317" i="1"/>
  <c r="N259" i="1"/>
  <c r="N210" i="1"/>
  <c r="N178" i="1"/>
  <c r="N161" i="1"/>
  <c r="N105" i="1"/>
  <c r="N69" i="1"/>
  <c r="N33" i="1"/>
  <c r="N15" i="1"/>
  <c r="N11" i="1"/>
  <c r="N114" i="1"/>
  <c r="N118" i="1"/>
  <c r="N120" i="1"/>
  <c r="N127" i="1"/>
  <c r="N129" i="1"/>
  <c r="N131" i="1"/>
  <c r="N167" i="1"/>
  <c r="N180" i="1"/>
  <c r="N195" i="1"/>
  <c r="N201" i="1"/>
  <c r="M266" i="1"/>
  <c r="F323" i="1"/>
  <c r="F319" i="1"/>
  <c r="F315" i="1"/>
  <c r="N274" i="1"/>
  <c r="N246" i="1"/>
  <c r="N212" i="1"/>
  <c r="N208" i="1"/>
  <c r="N197" i="1"/>
  <c r="N176" i="1"/>
  <c r="N165" i="1"/>
  <c r="N154" i="1"/>
  <c r="N133" i="1"/>
  <c r="N86" i="1"/>
  <c r="N73" i="1"/>
  <c r="N58" i="1"/>
  <c r="N37" i="1"/>
  <c r="N26" i="1"/>
  <c r="N20" i="1"/>
  <c r="N13" i="1"/>
  <c r="N7" i="1"/>
  <c r="N22" i="1"/>
  <c r="N39" i="1"/>
  <c r="N54" i="1"/>
  <c r="N60" i="1"/>
  <c r="N62" i="1"/>
  <c r="N67" i="1"/>
  <c r="N82" i="1"/>
  <c r="N84" i="1"/>
  <c r="N107" i="1"/>
  <c r="N148" i="1"/>
  <c r="N163" i="1"/>
  <c r="N214" i="1"/>
  <c r="N225" i="1"/>
  <c r="N227" i="1"/>
  <c r="N248" i="1"/>
  <c r="N261" i="1"/>
  <c r="N268" i="1"/>
  <c r="N270" i="1"/>
  <c r="N272" i="1"/>
  <c r="N291" i="1"/>
  <c r="F25" i="2"/>
  <c r="G326" i="1"/>
  <c r="I326" i="1"/>
  <c r="M314" i="1"/>
  <c r="M315" i="1"/>
  <c r="M316" i="1"/>
  <c r="M317" i="1"/>
  <c r="M318" i="1"/>
  <c r="M319" i="1"/>
  <c r="M320" i="1"/>
  <c r="M321" i="1"/>
  <c r="M323" i="1"/>
  <c r="M324" i="1"/>
  <c r="N81" i="1"/>
  <c r="N160" i="1"/>
  <c r="M515" i="3"/>
  <c r="M509" i="3"/>
  <c r="L518" i="3"/>
  <c r="M440" i="3"/>
  <c r="D559" i="3"/>
  <c r="F559" i="3" s="1"/>
  <c r="D518" i="3"/>
  <c r="N450" i="3"/>
  <c r="N433" i="3"/>
  <c r="D564" i="3"/>
  <c r="F564" i="3" s="1"/>
  <c r="N410" i="3"/>
  <c r="N407" i="3"/>
  <c r="N459" i="3"/>
  <c r="N405" i="3"/>
  <c r="N431" i="3"/>
  <c r="N469" i="3"/>
  <c r="N442" i="3"/>
  <c r="M391" i="3"/>
  <c r="M384" i="3"/>
  <c r="J553" i="3"/>
  <c r="M551" i="3"/>
  <c r="F388" i="3"/>
  <c r="F384" i="3"/>
  <c r="N356" i="3"/>
  <c r="N336" i="3"/>
  <c r="N323" i="3"/>
  <c r="N319" i="3"/>
  <c r="N308" i="3"/>
  <c r="N291" i="3"/>
  <c r="N280" i="3"/>
  <c r="N254" i="3"/>
  <c r="N239" i="3"/>
  <c r="N230" i="3"/>
  <c r="N226" i="3"/>
  <c r="N362" i="3"/>
  <c r="N345" i="3"/>
  <c r="N265" i="3"/>
  <c r="N252" i="3"/>
  <c r="N271" i="3"/>
  <c r="N334" i="3"/>
  <c r="N360" i="3"/>
  <c r="I214" i="3"/>
  <c r="F213" i="3"/>
  <c r="F211" i="3"/>
  <c r="N142" i="3"/>
  <c r="N73" i="3"/>
  <c r="N14" i="3"/>
  <c r="N125" i="3"/>
  <c r="N21" i="3"/>
  <c r="N64" i="1"/>
  <c r="F325" i="1"/>
  <c r="N296" i="1"/>
  <c r="N183" i="1"/>
  <c r="N34" i="1"/>
  <c r="N251" i="1"/>
  <c r="N83" i="1"/>
  <c r="N66" i="1"/>
  <c r="M492" i="3"/>
  <c r="M560" i="3"/>
  <c r="N517" i="3"/>
  <c r="N565" i="3" s="1"/>
  <c r="D561" i="3"/>
  <c r="N448" i="3"/>
  <c r="N493" i="3"/>
  <c r="E567" i="3"/>
  <c r="E579" i="3" s="1"/>
  <c r="N278" i="3"/>
  <c r="F354" i="3"/>
  <c r="C393" i="3"/>
  <c r="H553" i="3"/>
  <c r="M542" i="3"/>
  <c r="F543" i="3"/>
  <c r="M543" i="3"/>
  <c r="M544" i="3"/>
  <c r="F545" i="3"/>
  <c r="M545" i="3"/>
  <c r="M546" i="3"/>
  <c r="F547" i="3"/>
  <c r="M549" i="3"/>
  <c r="M550" i="3"/>
  <c r="M552" i="3"/>
  <c r="M209" i="3"/>
  <c r="K214" i="3"/>
  <c r="G214" i="3"/>
  <c r="F162" i="3"/>
  <c r="F209" i="3"/>
  <c r="F207" i="3"/>
  <c r="F205" i="3"/>
  <c r="N157" i="3"/>
  <c r="N114" i="3"/>
  <c r="N86" i="3"/>
  <c r="N60" i="3"/>
  <c r="N18" i="3"/>
  <c r="N12" i="3"/>
  <c r="N164" i="3"/>
  <c r="N79" i="3"/>
  <c r="N34" i="3"/>
  <c r="N129" i="3"/>
  <c r="N75" i="3"/>
  <c r="F206" i="1"/>
  <c r="M325" i="1"/>
  <c r="H326" i="1"/>
  <c r="J326" i="1"/>
  <c r="C326" i="1"/>
  <c r="H566" i="3"/>
  <c r="M518" i="3"/>
  <c r="L566" i="3"/>
  <c r="I566" i="3"/>
  <c r="M517" i="3"/>
  <c r="M513" i="3"/>
  <c r="M511" i="3"/>
  <c r="K554" i="3"/>
  <c r="M554" i="3" s="1"/>
  <c r="I518" i="3"/>
  <c r="G518" i="3"/>
  <c r="G567" i="3"/>
  <c r="H572" i="3"/>
  <c r="J572" i="3"/>
  <c r="L572" i="3"/>
  <c r="M453" i="3"/>
  <c r="M559" i="3"/>
  <c r="C566" i="3"/>
  <c r="N511" i="3"/>
  <c r="N559" i="3" s="1"/>
  <c r="F518" i="3"/>
  <c r="N466" i="3"/>
  <c r="D554" i="3"/>
  <c r="F554" i="3" s="1"/>
  <c r="N461" i="3"/>
  <c r="N441" i="3"/>
  <c r="N428" i="3"/>
  <c r="N408" i="3"/>
  <c r="F513" i="3"/>
  <c r="N409" i="3"/>
  <c r="N435" i="3"/>
  <c r="D560" i="3"/>
  <c r="F560" i="3" s="1"/>
  <c r="N471" i="3"/>
  <c r="F506" i="3"/>
  <c r="N480" i="3"/>
  <c r="N454" i="3"/>
  <c r="N487" i="3"/>
  <c r="M388" i="3"/>
  <c r="K393" i="3"/>
  <c r="L393" i="3"/>
  <c r="L553" i="3"/>
  <c r="G578" i="3"/>
  <c r="I578" i="3"/>
  <c r="N361" i="3"/>
  <c r="N322" i="3"/>
  <c r="N240" i="3"/>
  <c r="N233" i="3"/>
  <c r="C568" i="3"/>
  <c r="C578" i="3"/>
  <c r="C577" i="3"/>
  <c r="M532" i="3"/>
  <c r="G575" i="3"/>
  <c r="M212" i="3"/>
  <c r="M208" i="3"/>
  <c r="M204" i="3"/>
  <c r="J214" i="3"/>
  <c r="M534" i="3"/>
  <c r="M537" i="3"/>
  <c r="M538" i="3"/>
  <c r="M539" i="3"/>
  <c r="L573" i="3"/>
  <c r="L576" i="3"/>
  <c r="H578" i="3"/>
  <c r="L578" i="3"/>
  <c r="C576" i="3"/>
  <c r="D538" i="3"/>
  <c r="F538" i="3" s="1"/>
  <c r="F210" i="3"/>
  <c r="F203" i="3"/>
  <c r="D528" i="3"/>
  <c r="F528" i="3" s="1"/>
  <c r="N168" i="3"/>
  <c r="N151" i="3"/>
  <c r="N127" i="3"/>
  <c r="N112" i="3"/>
  <c r="N90" i="3"/>
  <c r="N77" i="3"/>
  <c r="N64" i="3"/>
  <c r="N51" i="3"/>
  <c r="N23" i="3"/>
  <c r="N10" i="3"/>
  <c r="N158" i="3"/>
  <c r="N132" i="3"/>
  <c r="N85" i="3"/>
  <c r="N72" i="3"/>
  <c r="N54" i="3"/>
  <c r="N15" i="3"/>
  <c r="N177" i="3"/>
  <c r="N166" i="3"/>
  <c r="N153" i="3"/>
  <c r="N103" i="3"/>
  <c r="N49" i="3"/>
  <c r="N38" i="3"/>
  <c r="N25" i="3"/>
  <c r="N138" i="3"/>
  <c r="N88" i="3"/>
  <c r="N116" i="3"/>
  <c r="N124" i="3"/>
  <c r="N111" i="3"/>
  <c r="N56" i="3"/>
  <c r="N17" i="3"/>
  <c r="N7" i="3"/>
  <c r="N46" i="3"/>
  <c r="N155" i="3"/>
  <c r="N176" i="3"/>
  <c r="N181" i="3"/>
  <c r="N190" i="3"/>
  <c r="N194" i="3"/>
  <c r="C574" i="3"/>
  <c r="F26" i="2"/>
  <c r="K326" i="1"/>
  <c r="M326" i="1" s="1"/>
  <c r="N267" i="1"/>
  <c r="N204" i="1"/>
  <c r="N136" i="1"/>
  <c r="N59" i="1"/>
  <c r="N23" i="1"/>
  <c r="N181" i="1"/>
  <c r="N134" i="1"/>
  <c r="N14" i="1"/>
  <c r="N100" i="1"/>
  <c r="M558" i="3"/>
  <c r="M563" i="3"/>
  <c r="K576" i="3"/>
  <c r="J566" i="3"/>
  <c r="J575" i="3"/>
  <c r="M516" i="3"/>
  <c r="M514" i="3"/>
  <c r="M510" i="3"/>
  <c r="M506" i="3"/>
  <c r="G566" i="3"/>
  <c r="J518" i="3"/>
  <c r="H518" i="3"/>
  <c r="H568" i="3"/>
  <c r="J568" i="3"/>
  <c r="L568" i="3"/>
  <c r="G569" i="3"/>
  <c r="H570" i="3"/>
  <c r="J570" i="3"/>
  <c r="L570" i="3"/>
  <c r="G571" i="3"/>
  <c r="L571" i="3"/>
  <c r="G573" i="3"/>
  <c r="H573" i="3"/>
  <c r="J573" i="3"/>
  <c r="H574" i="3"/>
  <c r="L574" i="3"/>
  <c r="H575" i="3"/>
  <c r="L575" i="3"/>
  <c r="G576" i="3"/>
  <c r="I576" i="3"/>
  <c r="I573" i="3"/>
  <c r="K573" i="3"/>
  <c r="I575" i="3"/>
  <c r="H576" i="3"/>
  <c r="J576" i="3"/>
  <c r="G577" i="3"/>
  <c r="I577" i="3"/>
  <c r="F563" i="3"/>
  <c r="D576" i="3"/>
  <c r="F576" i="3" s="1"/>
  <c r="C569" i="3"/>
  <c r="C573" i="3"/>
  <c r="N505" i="3"/>
  <c r="N427" i="3"/>
  <c r="N514" i="3"/>
  <c r="N562" i="3" s="1"/>
  <c r="N512" i="3"/>
  <c r="N560" i="3" s="1"/>
  <c r="C518" i="3"/>
  <c r="D558" i="3"/>
  <c r="D556" i="3"/>
  <c r="D569" i="3" s="1"/>
  <c r="F569" i="3" s="1"/>
  <c r="D555" i="3"/>
  <c r="F555" i="3" s="1"/>
  <c r="N489" i="3"/>
  <c r="N475" i="3"/>
  <c r="N462" i="3"/>
  <c r="N449" i="3"/>
  <c r="N432" i="3"/>
  <c r="N421" i="3"/>
  <c r="N416" i="3"/>
  <c r="N404" i="3"/>
  <c r="F515" i="3"/>
  <c r="D562" i="3"/>
  <c r="F562" i="3" s="1"/>
  <c r="F512" i="3"/>
  <c r="N473" i="3"/>
  <c r="N458" i="3"/>
  <c r="F508" i="3"/>
  <c r="N443" i="3"/>
  <c r="F507" i="3"/>
  <c r="N429" i="3"/>
  <c r="N455" i="3"/>
  <c r="C570" i="3"/>
  <c r="C572" i="3"/>
  <c r="N413" i="3"/>
  <c r="K577" i="3"/>
  <c r="J567" i="3"/>
  <c r="M390" i="3"/>
  <c r="M386" i="3"/>
  <c r="M382" i="3"/>
  <c r="I393" i="3"/>
  <c r="G553" i="3"/>
  <c r="N275" i="3"/>
  <c r="C541" i="3"/>
  <c r="C553" i="3" s="1"/>
  <c r="N374" i="3"/>
  <c r="N294" i="3"/>
  <c r="N270" i="3"/>
  <c r="N344" i="3"/>
  <c r="N227" i="3"/>
  <c r="I571" i="3"/>
  <c r="J574" i="3"/>
  <c r="L577" i="3"/>
  <c r="G540" i="3"/>
  <c r="K578" i="3"/>
  <c r="M210" i="3"/>
  <c r="K574" i="3"/>
  <c r="M202" i="3"/>
  <c r="H214" i="3"/>
  <c r="D577" i="3"/>
  <c r="F577" i="3" s="1"/>
  <c r="F208" i="3"/>
  <c r="F204" i="3"/>
  <c r="D214" i="3"/>
  <c r="N206" i="3" s="1"/>
  <c r="N532" i="3" s="1"/>
  <c r="C214" i="3"/>
  <c r="N183" i="3"/>
  <c r="N131" i="3"/>
  <c r="N118" i="3"/>
  <c r="N53" i="3"/>
  <c r="N40" i="3"/>
  <c r="N16" i="3"/>
  <c r="N167" i="3"/>
  <c r="N154" i="3"/>
  <c r="N126" i="3"/>
  <c r="N61" i="3"/>
  <c r="N37" i="3"/>
  <c r="N13" i="3"/>
  <c r="N105" i="3"/>
  <c r="N92" i="3"/>
  <c r="N144" i="3"/>
  <c r="N81" i="3"/>
  <c r="N66" i="3"/>
  <c r="N165" i="3"/>
  <c r="N52" i="3"/>
  <c r="N196" i="3"/>
  <c r="D326" i="1"/>
  <c r="N322" i="1" s="1"/>
  <c r="N271" i="1"/>
  <c r="N222" i="1"/>
  <c r="N211" i="1"/>
  <c r="N196" i="1"/>
  <c r="N175" i="1"/>
  <c r="N89" i="1"/>
  <c r="N68" i="1"/>
  <c r="N42" i="1"/>
  <c r="N29" i="1"/>
  <c r="N19" i="1"/>
  <c r="N298" i="1"/>
  <c r="N241" i="1"/>
  <c r="N168" i="1"/>
  <c r="N149" i="1"/>
  <c r="N128" i="1"/>
  <c r="N53" i="1"/>
  <c r="N10" i="1"/>
  <c r="N113" i="1"/>
  <c r="N40" i="1"/>
  <c r="M541" i="3"/>
  <c r="K553" i="3"/>
  <c r="I567" i="3"/>
  <c r="K575" i="3"/>
  <c r="M575" i="3" s="1"/>
  <c r="K571" i="3"/>
  <c r="M389" i="3"/>
  <c r="M387" i="3"/>
  <c r="M385" i="3"/>
  <c r="M383" i="3"/>
  <c r="M381" i="3"/>
  <c r="G393" i="3"/>
  <c r="H393" i="3"/>
  <c r="M315" i="3"/>
  <c r="F552" i="3"/>
  <c r="D578" i="3"/>
  <c r="F578" i="3" s="1"/>
  <c r="F391" i="3"/>
  <c r="F389" i="3"/>
  <c r="F387" i="3"/>
  <c r="F385" i="3"/>
  <c r="F383" i="3"/>
  <c r="N236" i="3"/>
  <c r="D393" i="3"/>
  <c r="N363" i="3"/>
  <c r="N318" i="3"/>
  <c r="N292" i="3"/>
  <c r="N272" i="3"/>
  <c r="N268" i="3"/>
  <c r="N229" i="3"/>
  <c r="N357" i="3"/>
  <c r="N350" i="3"/>
  <c r="N253" i="3"/>
  <c r="N244" i="3"/>
  <c r="N266" i="3"/>
  <c r="M528" i="3"/>
  <c r="K540" i="3"/>
  <c r="M213" i="3"/>
  <c r="M211" i="3"/>
  <c r="M536" i="3"/>
  <c r="M207" i="3"/>
  <c r="M205" i="3"/>
  <c r="M203" i="3"/>
  <c r="L214" i="3"/>
  <c r="D540" i="3"/>
  <c r="F540" i="3" s="1"/>
  <c r="F533" i="3"/>
  <c r="D572" i="3"/>
  <c r="F572" i="3" s="1"/>
  <c r="F322" i="1"/>
  <c r="F320" i="1"/>
  <c r="F318" i="1"/>
  <c r="F316" i="1"/>
  <c r="F314" i="1"/>
  <c r="N303" i="1"/>
  <c r="N288" i="1"/>
  <c r="N269" i="1"/>
  <c r="N226" i="1"/>
  <c r="N217" i="1"/>
  <c r="N213" i="1"/>
  <c r="N207" i="1"/>
  <c r="N202" i="1"/>
  <c r="N194" i="1"/>
  <c r="N177" i="1"/>
  <c r="N173" i="1"/>
  <c r="N104" i="1"/>
  <c r="N87" i="1"/>
  <c r="N79" i="1"/>
  <c r="N61" i="1"/>
  <c r="N57" i="1"/>
  <c r="N36" i="1"/>
  <c r="N32" i="1"/>
  <c r="N27" i="1"/>
  <c r="N21" i="1"/>
  <c r="N16" i="1"/>
  <c r="N254" i="1"/>
  <c r="N243" i="1"/>
  <c r="N209" i="1"/>
  <c r="N170" i="1"/>
  <c r="N162" i="1"/>
  <c r="N155" i="1"/>
  <c r="N147" i="1"/>
  <c r="N130" i="1"/>
  <c r="N126" i="1"/>
  <c r="N55" i="1"/>
  <c r="N25" i="1"/>
  <c r="N12" i="1"/>
  <c r="N8" i="1"/>
  <c r="N198" i="1"/>
  <c r="N102" i="1"/>
  <c r="N63" i="1"/>
  <c r="F27" i="2"/>
  <c r="C540" i="3"/>
  <c r="H540" i="3"/>
  <c r="H567" i="3"/>
  <c r="F530" i="3"/>
  <c r="I540" i="3"/>
  <c r="I569" i="3"/>
  <c r="K569" i="3"/>
  <c r="M530" i="3"/>
  <c r="L540" i="3"/>
  <c r="L567" i="3"/>
  <c r="F529" i="3"/>
  <c r="K568" i="3"/>
  <c r="M529" i="3"/>
  <c r="J569" i="3"/>
  <c r="J540" i="3"/>
  <c r="K570" i="3"/>
  <c r="M531" i="3"/>
  <c r="K572" i="3"/>
  <c r="M533" i="3"/>
  <c r="D549" i="3"/>
  <c r="N324" i="3"/>
  <c r="N255" i="1"/>
  <c r="N290" i="1"/>
  <c r="N304" i="1"/>
  <c r="N150" i="3"/>
  <c r="N189" i="3"/>
  <c r="D542" i="3"/>
  <c r="F542" i="3" s="1"/>
  <c r="N343" i="3"/>
  <c r="D544" i="3"/>
  <c r="N267" i="3"/>
  <c r="N279" i="1" l="1"/>
  <c r="N300" i="1"/>
  <c r="N266" i="1"/>
  <c r="N219" i="1"/>
  <c r="N317" i="1"/>
  <c r="N138" i="1"/>
  <c r="N206" i="1"/>
  <c r="N319" i="1"/>
  <c r="N31" i="1"/>
  <c r="N314" i="1"/>
  <c r="N506" i="3"/>
  <c r="N554" i="3" s="1"/>
  <c r="N513" i="3"/>
  <c r="N561" i="3" s="1"/>
  <c r="N518" i="3"/>
  <c r="N566" i="3" s="1"/>
  <c r="N507" i="3"/>
  <c r="N555" i="3" s="1"/>
  <c r="N508" i="3"/>
  <c r="N556" i="3" s="1"/>
  <c r="N414" i="3"/>
  <c r="N453" i="3"/>
  <c r="N479" i="3"/>
  <c r="N515" i="3"/>
  <c r="N563" i="3" s="1"/>
  <c r="N492" i="3"/>
  <c r="N516" i="3"/>
  <c r="N564" i="3" s="1"/>
  <c r="N509" i="3"/>
  <c r="N557" i="3" s="1"/>
  <c r="N440" i="3"/>
  <c r="N510" i="3"/>
  <c r="N558" i="3" s="1"/>
  <c r="M572" i="3"/>
  <c r="M570" i="3"/>
  <c r="M568" i="3"/>
  <c r="F561" i="3"/>
  <c r="D574" i="3"/>
  <c r="F574" i="3" s="1"/>
  <c r="M553" i="3"/>
  <c r="M214" i="3"/>
  <c r="N211" i="3"/>
  <c r="N537" i="3" s="1"/>
  <c r="N323" i="1"/>
  <c r="N112" i="1"/>
  <c r="N232" i="1"/>
  <c r="N44" i="1"/>
  <c r="N159" i="1"/>
  <c r="N91" i="1"/>
  <c r="N320" i="1"/>
  <c r="N185" i="1"/>
  <c r="N324" i="1"/>
  <c r="G579" i="3"/>
  <c r="K567" i="3"/>
  <c r="K579" i="3" s="1"/>
  <c r="K566" i="3"/>
  <c r="M566" i="3" s="1"/>
  <c r="D573" i="3"/>
  <c r="F573" i="3" s="1"/>
  <c r="D567" i="3"/>
  <c r="F567" i="3" s="1"/>
  <c r="M574" i="3"/>
  <c r="M578" i="3"/>
  <c r="M576" i="3"/>
  <c r="M573" i="3"/>
  <c r="M393" i="3"/>
  <c r="M540" i="3"/>
  <c r="H579" i="3"/>
  <c r="M571" i="3"/>
  <c r="M577" i="3"/>
  <c r="D571" i="3"/>
  <c r="F571" i="3" s="1"/>
  <c r="F558" i="3"/>
  <c r="F556" i="3"/>
  <c r="D566" i="3"/>
  <c r="F566" i="3" s="1"/>
  <c r="J579" i="3"/>
  <c r="I579" i="3"/>
  <c r="C567" i="3"/>
  <c r="C579" i="3" s="1"/>
  <c r="N205" i="3"/>
  <c r="N531" i="3" s="1"/>
  <c r="N212" i="3"/>
  <c r="N538" i="3" s="1"/>
  <c r="N201" i="3"/>
  <c r="N162" i="3"/>
  <c r="N136" i="3"/>
  <c r="N71" i="3"/>
  <c r="N123" i="3"/>
  <c r="N58" i="3"/>
  <c r="N175" i="3"/>
  <c r="N19" i="3"/>
  <c r="N213" i="3"/>
  <c r="N539" i="3" s="1"/>
  <c r="N202" i="3"/>
  <c r="N528" i="3" s="1"/>
  <c r="N203" i="3"/>
  <c r="N529" i="3" s="1"/>
  <c r="N207" i="3"/>
  <c r="N533" i="3" s="1"/>
  <c r="N210" i="3"/>
  <c r="N536" i="3" s="1"/>
  <c r="N208" i="3"/>
  <c r="N534" i="3" s="1"/>
  <c r="N204" i="3"/>
  <c r="N530" i="3" s="1"/>
  <c r="N214" i="3"/>
  <c r="N540" i="3" s="1"/>
  <c r="F214" i="3"/>
  <c r="N188" i="3"/>
  <c r="N149" i="3"/>
  <c r="N97" i="3"/>
  <c r="N32" i="3"/>
  <c r="N110" i="3"/>
  <c r="N45" i="3"/>
  <c r="N84" i="3"/>
  <c r="N209" i="3"/>
  <c r="N535" i="3" s="1"/>
  <c r="N325" i="1"/>
  <c r="N65" i="1"/>
  <c r="N125" i="1"/>
  <c r="N315" i="1"/>
  <c r="N253" i="1"/>
  <c r="F326" i="1"/>
  <c r="N18" i="1"/>
  <c r="N313" i="1"/>
  <c r="N172" i="1"/>
  <c r="N316" i="1"/>
  <c r="N78" i="1"/>
  <c r="N321" i="1"/>
  <c r="N318" i="1"/>
  <c r="N341" i="3"/>
  <c r="N276" i="3"/>
  <c r="N393" i="3"/>
  <c r="N553" i="3" s="1"/>
  <c r="N367" i="3"/>
  <c r="N302" i="3"/>
  <c r="N381" i="3"/>
  <c r="N541" i="3" s="1"/>
  <c r="N289" i="3"/>
  <c r="N380" i="3"/>
  <c r="N250" i="3"/>
  <c r="N315" i="3"/>
  <c r="F393" i="3"/>
  <c r="N354" i="3"/>
  <c r="N390" i="3"/>
  <c r="N550" i="3" s="1"/>
  <c r="N388" i="3"/>
  <c r="N548" i="3" s="1"/>
  <c r="N386" i="3"/>
  <c r="N546" i="3" s="1"/>
  <c r="N384" i="3"/>
  <c r="N544" i="3" s="1"/>
  <c r="N382" i="3"/>
  <c r="N542" i="3" s="1"/>
  <c r="N263" i="3"/>
  <c r="N328" i="3"/>
  <c r="N237" i="3"/>
  <c r="N389" i="3"/>
  <c r="N549" i="3" s="1"/>
  <c r="N385" i="3"/>
  <c r="N545" i="3" s="1"/>
  <c r="N392" i="3"/>
  <c r="N552" i="3" s="1"/>
  <c r="N391" i="3"/>
  <c r="N551" i="3" s="1"/>
  <c r="N387" i="3"/>
  <c r="N547" i="3" s="1"/>
  <c r="N383" i="3"/>
  <c r="N543" i="3" s="1"/>
  <c r="F544" i="3"/>
  <c r="D553" i="3"/>
  <c r="F553" i="3" s="1"/>
  <c r="D570" i="3"/>
  <c r="L579" i="3"/>
  <c r="M567" i="3"/>
  <c r="F549" i="3"/>
  <c r="D575" i="3"/>
  <c r="D568" i="3"/>
  <c r="M569" i="3"/>
  <c r="M579" i="3" l="1"/>
  <c r="F568" i="3"/>
  <c r="F575" i="3"/>
  <c r="F570" i="3"/>
  <c r="D579" i="3"/>
  <c r="N570" i="3" s="1"/>
  <c r="N579" i="3" l="1"/>
  <c r="N578" i="3"/>
  <c r="N573" i="3"/>
  <c r="N571" i="3"/>
  <c r="N569" i="3"/>
  <c r="N577" i="3"/>
  <c r="N576" i="3"/>
  <c r="N574" i="3"/>
  <c r="N567" i="3"/>
  <c r="F579" i="3"/>
  <c r="N572" i="3"/>
  <c r="N575" i="3"/>
  <c r="N568" i="3"/>
</calcChain>
</file>

<file path=xl/sharedStrings.xml><?xml version="1.0" encoding="utf-8"?>
<sst xmlns="http://schemas.openxmlformats.org/spreadsheetml/2006/main" count="1283" uniqueCount="106">
  <si>
    <t>财字1号表</t>
  </si>
  <si>
    <t xml:space="preserve">  单位：万元</t>
  </si>
  <si>
    <t>人保财险</t>
  </si>
  <si>
    <t xml:space="preserve">       项</t>
  </si>
  <si>
    <t>保　费　收　入</t>
  </si>
  <si>
    <t>承  保 情 况</t>
  </si>
  <si>
    <t>理 赔 情 况</t>
  </si>
  <si>
    <t>市场份额</t>
  </si>
  <si>
    <t>险             目</t>
  </si>
  <si>
    <t>当月</t>
  </si>
  <si>
    <t>本年累计</t>
  </si>
  <si>
    <t>同期累计</t>
  </si>
  <si>
    <t>同比</t>
  </si>
  <si>
    <t>件数</t>
  </si>
  <si>
    <t xml:space="preserve"> 金额</t>
  </si>
  <si>
    <t>理赔支出（已决）</t>
  </si>
  <si>
    <t xml:space="preserve">    种</t>
  </si>
  <si>
    <t>%</t>
  </si>
  <si>
    <t>（已决）</t>
  </si>
  <si>
    <t>机动车辆保险</t>
  </si>
  <si>
    <t>其中：交强险</t>
  </si>
  <si>
    <t>企业财产保险</t>
  </si>
  <si>
    <t>家庭财产保险</t>
  </si>
  <si>
    <t xml:space="preserve">货物运输保险 </t>
  </si>
  <si>
    <t xml:space="preserve">责任保险 </t>
  </si>
  <si>
    <t xml:space="preserve">农业保险 </t>
  </si>
  <si>
    <t>意健险</t>
  </si>
  <si>
    <t>其他险</t>
  </si>
  <si>
    <t>其中：船舶险</t>
  </si>
  <si>
    <t xml:space="preserve">     工程险</t>
  </si>
  <si>
    <t xml:space="preserve">     信用保证保险</t>
  </si>
  <si>
    <t>小计</t>
  </si>
  <si>
    <t>太平洋财险</t>
  </si>
  <si>
    <t>平安财险</t>
  </si>
  <si>
    <t>中华联合财险</t>
  </si>
  <si>
    <t>天安财险</t>
  </si>
  <si>
    <t>大地财险</t>
  </si>
  <si>
    <t xml:space="preserve">永安财险
</t>
  </si>
  <si>
    <t>太平财险</t>
  </si>
  <si>
    <t xml:space="preserve">永诚财险
</t>
  </si>
  <si>
    <t>国寿财险</t>
  </si>
  <si>
    <t>华安财险</t>
  </si>
  <si>
    <t xml:space="preserve">阳光财险
</t>
  </si>
  <si>
    <t>安华农业财险</t>
  </si>
  <si>
    <t>中航安盟财险</t>
  </si>
  <si>
    <t xml:space="preserve">浙商财险
</t>
  </si>
  <si>
    <t>英大泰和财险</t>
  </si>
  <si>
    <t>富邦财险</t>
  </si>
  <si>
    <t>亚太财险</t>
  </si>
  <si>
    <t>渤海财险</t>
  </si>
  <si>
    <t>合计</t>
  </si>
  <si>
    <t>总计</t>
  </si>
  <si>
    <t>注：</t>
  </si>
  <si>
    <t>1.以上数据均来源于各公司报送，为便于统计保费金额精确到个位，由此会产生危小误差，请各单位谅解。</t>
  </si>
  <si>
    <t>单位：万元</t>
  </si>
  <si>
    <t>公司</t>
  </si>
  <si>
    <t xml:space="preserve">     项</t>
  </si>
  <si>
    <t>险      目</t>
  </si>
  <si>
    <t>人保</t>
  </si>
  <si>
    <t>太平洋</t>
  </si>
  <si>
    <t>平安</t>
  </si>
  <si>
    <t>中华联合</t>
  </si>
  <si>
    <t>大地</t>
  </si>
  <si>
    <t>永安</t>
  </si>
  <si>
    <t>国寿财</t>
  </si>
  <si>
    <t>华安</t>
  </si>
  <si>
    <t>阳光财</t>
  </si>
  <si>
    <t>财字3号表</t>
  </si>
  <si>
    <t>永安财险</t>
  </si>
  <si>
    <t>阳光财险</t>
  </si>
  <si>
    <t>东港</t>
  </si>
  <si>
    <t>凤城</t>
  </si>
  <si>
    <t>宽甸</t>
  </si>
  <si>
    <t>单位：台</t>
  </si>
  <si>
    <t>公司名称</t>
  </si>
  <si>
    <t>丹东地区</t>
  </si>
  <si>
    <t>市内</t>
  </si>
  <si>
    <t>共计</t>
  </si>
  <si>
    <t>太保</t>
  </si>
  <si>
    <t>中华</t>
  </si>
  <si>
    <t>天安</t>
  </si>
  <si>
    <t>无机构</t>
  </si>
  <si>
    <t>太平</t>
  </si>
  <si>
    <t>永诚</t>
  </si>
  <si>
    <t>安华农业</t>
  </si>
  <si>
    <t>中航安盟</t>
  </si>
  <si>
    <t>浙商</t>
  </si>
  <si>
    <t>英大泰和</t>
  </si>
  <si>
    <t>富邦</t>
  </si>
  <si>
    <t>亚太</t>
  </si>
  <si>
    <t>渤海</t>
  </si>
  <si>
    <t>\</t>
  </si>
  <si>
    <t>大家财险</t>
    <phoneticPr fontId="21" type="noConversion"/>
  </si>
  <si>
    <t>2020年丹东市电销业务统计表</t>
    <phoneticPr fontId="21" type="noConversion"/>
  </si>
  <si>
    <t>大家财险</t>
    <phoneticPr fontId="21" type="noConversion"/>
  </si>
  <si>
    <t>2020年各财险公司摩托车交强险承保情况表</t>
    <phoneticPr fontId="21" type="noConversion"/>
  </si>
  <si>
    <t>（2020年3月）</t>
    <phoneticPr fontId="21" type="noConversion"/>
  </si>
  <si>
    <t>2020年1-3月丹东市财产保险业务统计表</t>
    <phoneticPr fontId="21" type="noConversion"/>
  </si>
  <si>
    <t>（2020年1-3月）</t>
    <phoneticPr fontId="21" type="noConversion"/>
  </si>
  <si>
    <t>东港市1-3月财产保险业务统计表</t>
    <phoneticPr fontId="21" type="noConversion"/>
  </si>
  <si>
    <t xml:space="preserve">                       ( 2020年1-3月） </t>
    <phoneticPr fontId="21" type="noConversion"/>
  </si>
  <si>
    <t>2020年1-3月县域财产保险业务统计表</t>
    <phoneticPr fontId="21" type="noConversion"/>
  </si>
  <si>
    <t>宽甸县1-3月财产保险业务统计表</t>
    <phoneticPr fontId="21" type="noConversion"/>
  </si>
  <si>
    <t>凤城市1-3月财产保险业务统计表</t>
    <phoneticPr fontId="21" type="noConversion"/>
  </si>
  <si>
    <t>大家财险</t>
    <phoneticPr fontId="21" type="noConversion"/>
  </si>
  <si>
    <t>大家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</si>
</sst>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0_ "/>
    <numFmt numFmtId="178" formatCode="0.00_ "/>
    <numFmt numFmtId="179" formatCode="_-* #,##0.00_-;\-* #,##0.00_-;_-* &quot;-&quot;??_-;_-@_-"/>
    <numFmt numFmtId="180" formatCode="0.0_ "/>
  </numFmts>
  <fonts count="38">
    <font>
      <sz val="11"/>
      <color theme="1"/>
      <name val="宋体"/>
      <charset val="134"/>
      <scheme val="minor"/>
    </font>
    <font>
      <sz val="16"/>
      <name val="仿宋_GB2312"/>
      <family val="3"/>
      <charset val="134"/>
    </font>
    <font>
      <b/>
      <sz val="16"/>
      <name val="仿宋_GB2312"/>
      <family val="3"/>
      <charset val="134"/>
    </font>
    <font>
      <sz val="16"/>
      <name val="宋体"/>
      <family val="3"/>
      <charset val="134"/>
    </font>
    <font>
      <i/>
      <sz val="16"/>
      <name val="仿宋_GB2312"/>
      <family val="3"/>
      <charset val="134"/>
    </font>
    <font>
      <sz val="16"/>
      <name val="仿宋_GB2312"/>
      <family val="3"/>
      <charset val="134"/>
    </font>
    <font>
      <sz val="10"/>
      <name val="仿宋_GB2312"/>
      <family val="3"/>
      <charset val="134"/>
    </font>
    <font>
      <sz val="11"/>
      <name val="仿宋_GB2312"/>
      <family val="3"/>
      <charset val="134"/>
    </font>
    <font>
      <b/>
      <sz val="14"/>
      <name val="宋体"/>
      <family val="3"/>
      <charset val="134"/>
    </font>
    <font>
      <b/>
      <sz val="11"/>
      <name val="仿宋_GB2312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仿宋_GB2312"/>
      <family val="3"/>
      <charset val="134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14"/>
      <name val="仿宋_GB2312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name val="仿宋_GB2312"/>
      <charset val="134"/>
    </font>
    <font>
      <sz val="11"/>
      <color indexed="9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62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53">
    <xf numFmtId="0" fontId="0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9" fontId="2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7" fillId="4" borderId="64" applyNumberForma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8" borderId="62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6" fillId="0" borderId="66" applyNumberFormat="0" applyFill="0" applyAlignment="0" applyProtection="0">
      <alignment vertical="center"/>
    </xf>
    <xf numFmtId="0" fontId="34" fillId="0" borderId="66" applyNumberFormat="0" applyFill="0" applyAlignment="0" applyProtection="0">
      <alignment vertical="center"/>
    </xf>
    <xf numFmtId="0" fontId="26" fillId="0" borderId="61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2" borderId="65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1" fillId="2" borderId="64" applyNumberFormat="0" applyAlignment="0" applyProtection="0">
      <alignment vertical="center"/>
    </xf>
    <xf numFmtId="0" fontId="25" fillId="7" borderId="60" applyNumberFormat="0" applyAlignment="0" applyProtection="0">
      <alignment vertical="center"/>
    </xf>
    <xf numFmtId="0" fontId="30" fillId="0" borderId="63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0" borderId="59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/>
    <xf numFmtId="0" fontId="1" fillId="0" borderId="0" xfId="0" applyFont="1" applyFill="1" applyBorder="1" applyAlignment="1">
      <alignment vertical="center"/>
    </xf>
    <xf numFmtId="177" fontId="7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/>
    <xf numFmtId="178" fontId="7" fillId="0" borderId="0" xfId="0" applyNumberFormat="1" applyFont="1" applyFill="1" applyAlignment="1"/>
    <xf numFmtId="177" fontId="9" fillId="0" borderId="0" xfId="0" applyNumberFormat="1" applyFont="1" applyFill="1" applyAlignment="1"/>
    <xf numFmtId="177" fontId="7" fillId="0" borderId="2" xfId="0" applyNumberFormat="1" applyFont="1" applyFill="1" applyBorder="1" applyAlignment="1">
      <alignment vertical="center"/>
    </xf>
    <xf numFmtId="177" fontId="7" fillId="0" borderId="3" xfId="0" applyNumberFormat="1" applyFont="1" applyFill="1" applyBorder="1" applyAlignment="1">
      <alignment vertical="center"/>
    </xf>
    <xf numFmtId="177" fontId="7" fillId="0" borderId="4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>
      <alignment horizontal="center" vertical="center"/>
    </xf>
    <xf numFmtId="178" fontId="7" fillId="0" borderId="6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10" fillId="0" borderId="5" xfId="0" applyNumberFormat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right" vertical="center"/>
    </xf>
    <xf numFmtId="177" fontId="10" fillId="0" borderId="4" xfId="0" applyNumberFormat="1" applyFont="1" applyFill="1" applyBorder="1" applyAlignment="1">
      <alignment horizontal="right" vertical="center"/>
    </xf>
    <xf numFmtId="177" fontId="7" fillId="0" borderId="1" xfId="0" applyNumberFormat="1" applyFont="1" applyFill="1" applyBorder="1" applyAlignment="1">
      <alignment horizontal="left" vertical="center"/>
    </xf>
    <xf numFmtId="177" fontId="7" fillId="0" borderId="7" xfId="0" applyNumberFormat="1" applyFont="1" applyFill="1" applyBorder="1" applyAlignment="1">
      <alignment horizontal="center" vertical="center"/>
    </xf>
    <xf numFmtId="177" fontId="7" fillId="0" borderId="7" xfId="0" applyNumberFormat="1" applyFont="1" applyFill="1" applyBorder="1" applyAlignment="1">
      <alignment horizontal="right" vertical="center"/>
    </xf>
    <xf numFmtId="178" fontId="7" fillId="0" borderId="7" xfId="0" applyNumberFormat="1" applyFont="1" applyFill="1" applyBorder="1" applyAlignment="1">
      <alignment horizontal="right" vertical="center"/>
    </xf>
    <xf numFmtId="177" fontId="7" fillId="0" borderId="8" xfId="0" applyNumberFormat="1" applyFont="1" applyFill="1" applyBorder="1" applyAlignment="1">
      <alignment horizontal="center" vertical="center"/>
    </xf>
    <xf numFmtId="177" fontId="11" fillId="0" borderId="5" xfId="0" applyNumberFormat="1" applyFont="1" applyFill="1" applyBorder="1" applyAlignment="1">
      <alignment horizontal="right" vertical="center"/>
    </xf>
    <xf numFmtId="178" fontId="7" fillId="0" borderId="8" xfId="0" applyNumberFormat="1" applyFont="1" applyFill="1" applyBorder="1" applyAlignment="1">
      <alignment horizontal="right" vertical="center"/>
    </xf>
    <xf numFmtId="177" fontId="11" fillId="0" borderId="1" xfId="0" applyNumberFormat="1" applyFont="1" applyFill="1" applyBorder="1" applyAlignment="1">
      <alignment horizontal="right" vertical="center"/>
    </xf>
    <xf numFmtId="177" fontId="11" fillId="0" borderId="1" xfId="0" applyNumberFormat="1" applyFont="1" applyFill="1" applyBorder="1" applyAlignment="1">
      <alignment horizontal="right" vertical="center" wrapText="1"/>
    </xf>
    <xf numFmtId="177" fontId="11" fillId="0" borderId="1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horizontal="right" vertical="center"/>
    </xf>
    <xf numFmtId="177" fontId="10" fillId="0" borderId="1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>
      <alignment horizontal="right" vertical="center"/>
    </xf>
    <xf numFmtId="177" fontId="7" fillId="0" borderId="5" xfId="0" applyNumberFormat="1" applyFont="1" applyFill="1" applyBorder="1" applyAlignment="1">
      <alignment horizontal="right" vertical="center"/>
    </xf>
    <xf numFmtId="177" fontId="7" fillId="0" borderId="1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178" fontId="7" fillId="0" borderId="5" xfId="0" applyNumberFormat="1" applyFont="1" applyFill="1" applyBorder="1" applyAlignment="1">
      <alignment horizontal="right" vertical="center"/>
    </xf>
    <xf numFmtId="178" fontId="7" fillId="0" borderId="10" xfId="0" applyNumberFormat="1" applyFont="1" applyFill="1" applyBorder="1" applyAlignment="1"/>
    <xf numFmtId="178" fontId="7" fillId="0" borderId="13" xfId="0" applyNumberFormat="1" applyFont="1" applyFill="1" applyBorder="1" applyAlignment="1"/>
    <xf numFmtId="178" fontId="7" fillId="0" borderId="14" xfId="0" applyNumberFormat="1" applyFont="1" applyFill="1" applyBorder="1" applyAlignment="1"/>
    <xf numFmtId="0" fontId="10" fillId="0" borderId="0" xfId="0" applyFont="1">
      <alignment vertical="center"/>
    </xf>
    <xf numFmtId="177" fontId="7" fillId="2" borderId="5" xfId="0" applyNumberFormat="1" applyFont="1" applyFill="1" applyBorder="1" applyAlignment="1">
      <alignment horizontal="right" vertical="center"/>
    </xf>
    <xf numFmtId="177" fontId="7" fillId="2" borderId="1" xfId="0" applyNumberFormat="1" applyFont="1" applyFill="1" applyBorder="1" applyAlignment="1">
      <alignment horizontal="right" vertical="center"/>
    </xf>
    <xf numFmtId="177" fontId="7" fillId="2" borderId="1" xfId="0" applyNumberFormat="1" applyFont="1" applyFill="1" applyBorder="1" applyAlignment="1">
      <alignment vertical="center"/>
    </xf>
    <xf numFmtId="177" fontId="7" fillId="2" borderId="4" xfId="0" applyNumberFormat="1" applyFont="1" applyFill="1" applyBorder="1" applyAlignment="1">
      <alignment horizontal="right" vertical="center"/>
    </xf>
    <xf numFmtId="177" fontId="10" fillId="0" borderId="1" xfId="0" applyNumberFormat="1" applyFont="1" applyFill="1" applyBorder="1" applyAlignment="1"/>
    <xf numFmtId="177" fontId="7" fillId="0" borderId="1" xfId="0" applyNumberFormat="1" applyFont="1" applyFill="1" applyBorder="1">
      <alignment vertical="center"/>
    </xf>
    <xf numFmtId="177" fontId="12" fillId="0" borderId="4" xfId="0" applyNumberFormat="1" applyFont="1" applyFill="1" applyBorder="1" applyAlignment="1">
      <alignment horizontal="right" vertical="center"/>
    </xf>
    <xf numFmtId="177" fontId="12" fillId="0" borderId="15" xfId="0" applyNumberFormat="1" applyFont="1" applyFill="1" applyBorder="1" applyAlignment="1">
      <alignment horizontal="right" vertical="center"/>
    </xf>
    <xf numFmtId="177" fontId="12" fillId="0" borderId="1" xfId="0" applyNumberFormat="1" applyFont="1" applyFill="1" applyBorder="1" applyAlignment="1">
      <alignment horizontal="right" vertical="center"/>
    </xf>
    <xf numFmtId="177" fontId="12" fillId="0" borderId="5" xfId="0" applyNumberFormat="1" applyFont="1" applyFill="1" applyBorder="1" applyAlignment="1">
      <alignment horizontal="right" vertical="center"/>
    </xf>
    <xf numFmtId="178" fontId="7" fillId="0" borderId="4" xfId="0" applyNumberFormat="1" applyFont="1" applyFill="1" applyBorder="1" applyAlignment="1">
      <alignment horizontal="right" vertical="center"/>
    </xf>
    <xf numFmtId="177" fontId="12" fillId="0" borderId="1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>
      <alignment horizontal="right"/>
    </xf>
    <xf numFmtId="178" fontId="7" fillId="0" borderId="16" xfId="0" applyNumberFormat="1" applyFont="1" applyFill="1" applyBorder="1" applyAlignment="1"/>
    <xf numFmtId="178" fontId="7" fillId="0" borderId="17" xfId="0" applyNumberFormat="1" applyFont="1" applyFill="1" applyBorder="1" applyAlignment="1"/>
    <xf numFmtId="177" fontId="7" fillId="0" borderId="18" xfId="0" applyNumberFormat="1" applyFont="1" applyFill="1" applyBorder="1" applyAlignment="1">
      <alignment horizontal="center" vertical="center"/>
    </xf>
    <xf numFmtId="177" fontId="7" fillId="0" borderId="18" xfId="0" applyNumberFormat="1" applyFont="1" applyFill="1" applyBorder="1" applyAlignment="1">
      <alignment horizontal="right" vertical="center"/>
    </xf>
    <xf numFmtId="178" fontId="7" fillId="0" borderId="18" xfId="0" applyNumberFormat="1" applyFont="1" applyFill="1" applyBorder="1" applyAlignment="1">
      <alignment horizontal="right"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5" xfId="0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 wrapText="1"/>
    </xf>
    <xf numFmtId="177" fontId="11" fillId="0" borderId="4" xfId="0" applyNumberFormat="1" applyFont="1" applyFill="1" applyBorder="1" applyAlignment="1">
      <alignment horizontal="right" vertical="center"/>
    </xf>
    <xf numFmtId="178" fontId="7" fillId="0" borderId="20" xfId="0" applyNumberFormat="1" applyFont="1" applyFill="1" applyBorder="1" applyAlignment="1"/>
    <xf numFmtId="178" fontId="7" fillId="0" borderId="17" xfId="0" applyNumberFormat="1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vertical="center"/>
    </xf>
    <xf numFmtId="177" fontId="7" fillId="0" borderId="1" xfId="0" applyNumberFormat="1" applyFont="1" applyBorder="1">
      <alignment vertical="center"/>
    </xf>
    <xf numFmtId="177" fontId="7" fillId="0" borderId="1" xfId="0" applyNumberFormat="1" applyFont="1" applyBorder="1" applyAlignment="1">
      <alignment horizontal="right" vertical="center"/>
    </xf>
    <xf numFmtId="178" fontId="7" fillId="0" borderId="6" xfId="0" applyNumberFormat="1" applyFont="1" applyFill="1" applyBorder="1" applyAlignment="1">
      <alignment horizontal="right" vertical="center"/>
    </xf>
    <xf numFmtId="176" fontId="10" fillId="0" borderId="5" xfId="0" applyNumberFormat="1" applyFont="1" applyFill="1" applyBorder="1" applyAlignment="1">
      <alignment horizontal="right" vertical="center"/>
    </xf>
    <xf numFmtId="177" fontId="7" fillId="0" borderId="1" xfId="0" applyNumberFormat="1" applyFont="1" applyFill="1" applyBorder="1" applyAlignment="1">
      <alignment horizontal="right"/>
    </xf>
    <xf numFmtId="177" fontId="7" fillId="2" borderId="4" xfId="0" applyNumberFormat="1" applyFont="1" applyFill="1" applyBorder="1" applyAlignment="1">
      <alignment vertical="center"/>
    </xf>
    <xf numFmtId="177" fontId="13" fillId="0" borderId="1" xfId="0" applyNumberFormat="1" applyFont="1" applyFill="1" applyBorder="1" applyAlignment="1">
      <alignment horizontal="right" vertical="center"/>
    </xf>
    <xf numFmtId="177" fontId="13" fillId="0" borderId="4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right" vertical="center"/>
    </xf>
    <xf numFmtId="177" fontId="7" fillId="0" borderId="13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177" fontId="11" fillId="0" borderId="5" xfId="0" applyNumberFormat="1" applyFont="1" applyFill="1" applyBorder="1" applyAlignment="1">
      <alignment vertical="center"/>
    </xf>
    <xf numFmtId="177" fontId="11" fillId="0" borderId="10" xfId="0" applyNumberFormat="1" applyFont="1" applyFill="1" applyBorder="1" applyAlignment="1">
      <alignment horizontal="right" vertical="center"/>
    </xf>
    <xf numFmtId="177" fontId="11" fillId="0" borderId="7" xfId="0" applyNumberFormat="1" applyFont="1" applyFill="1" applyBorder="1" applyAlignment="1">
      <alignment horizontal="right" vertical="center"/>
    </xf>
    <xf numFmtId="177" fontId="11" fillId="0" borderId="7" xfId="0" applyNumberFormat="1" applyFont="1" applyFill="1" applyBorder="1" applyAlignment="1">
      <alignment vertical="center"/>
    </xf>
    <xf numFmtId="177" fontId="11" fillId="0" borderId="13" xfId="0" applyNumberFormat="1" applyFont="1" applyFill="1" applyBorder="1" applyAlignment="1">
      <alignment horizontal="right" vertical="center"/>
    </xf>
    <xf numFmtId="177" fontId="7" fillId="0" borderId="1" xfId="0" applyNumberFormat="1" applyFont="1" applyFill="1" applyBorder="1" applyAlignment="1"/>
    <xf numFmtId="177" fontId="7" fillId="0" borderId="16" xfId="0" applyNumberFormat="1" applyFont="1" applyFill="1" applyBorder="1" applyAlignment="1">
      <alignment horizontal="right" vertical="center"/>
    </xf>
    <xf numFmtId="177" fontId="7" fillId="0" borderId="7" xfId="0" applyNumberFormat="1" applyFont="1" applyFill="1" applyBorder="1" applyAlignment="1"/>
    <xf numFmtId="0" fontId="7" fillId="0" borderId="8" xfId="0" applyFont="1" applyFill="1" applyBorder="1" applyAlignment="1">
      <alignment horizontal="center" vertical="center"/>
    </xf>
    <xf numFmtId="178" fontId="7" fillId="0" borderId="23" xfId="0" applyNumberFormat="1" applyFont="1" applyFill="1" applyBorder="1" applyAlignment="1">
      <alignment horizontal="right" vertical="center"/>
    </xf>
    <xf numFmtId="177" fontId="12" fillId="0" borderId="16" xfId="0" applyNumberFormat="1" applyFont="1" applyFill="1" applyBorder="1" applyAlignment="1">
      <alignment horizontal="right" vertical="center"/>
    </xf>
    <xf numFmtId="177" fontId="12" fillId="0" borderId="21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horizontal="right" vertical="center"/>
    </xf>
    <xf numFmtId="177" fontId="12" fillId="0" borderId="24" xfId="0" applyNumberFormat="1" applyFont="1" applyFill="1" applyBorder="1" applyAlignment="1">
      <alignment horizontal="right" vertical="center"/>
    </xf>
    <xf numFmtId="177" fontId="12" fillId="0" borderId="10" xfId="0" applyNumberFormat="1" applyFont="1" applyFill="1" applyBorder="1" applyAlignment="1">
      <alignment horizontal="right" vertical="center"/>
    </xf>
    <xf numFmtId="177" fontId="12" fillId="0" borderId="13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horizontal="center" vertical="center"/>
    </xf>
    <xf numFmtId="177" fontId="7" fillId="0" borderId="27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horizontal="right" vertical="center"/>
    </xf>
    <xf numFmtId="178" fontId="7" fillId="0" borderId="28" xfId="0" applyNumberFormat="1" applyFont="1" applyFill="1" applyBorder="1" applyAlignment="1">
      <alignment horizontal="right" vertical="center"/>
    </xf>
    <xf numFmtId="177" fontId="11" fillId="0" borderId="4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Fill="1" applyAlignment="1">
      <alignment horizontal="center" vertical="center" wrapText="1"/>
    </xf>
    <xf numFmtId="177" fontId="7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Alignment="1">
      <alignment horizontal="right" vertical="center"/>
    </xf>
    <xf numFmtId="177" fontId="7" fillId="0" borderId="29" xfId="0" applyNumberFormat="1" applyFont="1" applyFill="1" applyBorder="1" applyAlignment="1">
      <alignment vertical="center"/>
    </xf>
    <xf numFmtId="178" fontId="7" fillId="0" borderId="22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vertical="center"/>
    </xf>
    <xf numFmtId="178" fontId="7" fillId="0" borderId="0" xfId="0" applyNumberFormat="1" applyFont="1" applyFill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178" fontId="7" fillId="0" borderId="14" xfId="0" applyNumberFormat="1" applyFont="1" applyFill="1" applyBorder="1" applyAlignment="1">
      <alignment vertical="center"/>
    </xf>
    <xf numFmtId="177" fontId="10" fillId="2" borderId="1" xfId="0" applyNumberFormat="1" applyFont="1" applyFill="1" applyBorder="1" applyAlignment="1">
      <alignment horizontal="right" vertical="center"/>
    </xf>
    <xf numFmtId="177" fontId="10" fillId="0" borderId="1" xfId="0" applyNumberFormat="1" applyFont="1" applyFill="1" applyBorder="1" applyAlignment="1">
      <alignment horizontal="center" vertical="center"/>
    </xf>
    <xf numFmtId="177" fontId="10" fillId="2" borderId="1" xfId="149" applyNumberFormat="1" applyFont="1" applyFill="1" applyBorder="1" applyAlignment="1" applyProtection="1">
      <alignment horizontal="right" vertical="center"/>
    </xf>
    <xf numFmtId="177" fontId="11" fillId="2" borderId="1" xfId="0" applyNumberFormat="1" applyFont="1" applyFill="1" applyBorder="1" applyAlignment="1">
      <alignment horizontal="right" vertical="center"/>
    </xf>
    <xf numFmtId="177" fontId="10" fillId="2" borderId="26" xfId="151" applyNumberFormat="1" applyFont="1" applyFill="1" applyBorder="1" applyAlignment="1" applyProtection="1">
      <alignment horizontal="right" vertical="center"/>
    </xf>
    <xf numFmtId="177" fontId="12" fillId="2" borderId="1" xfId="0" applyNumberFormat="1" applyFont="1" applyFill="1" applyBorder="1" applyAlignment="1">
      <alignment horizontal="right" vertical="center"/>
    </xf>
    <xf numFmtId="177" fontId="16" fillId="2" borderId="1" xfId="210" applyNumberFormat="1" applyFont="1" applyFill="1" applyBorder="1" applyAlignment="1" applyProtection="1">
      <alignment horizontal="right" vertical="center" shrinkToFit="1"/>
      <protection locked="0"/>
    </xf>
    <xf numFmtId="177" fontId="10" fillId="2" borderId="1" xfId="151" applyNumberFormat="1" applyFont="1" applyFill="1" applyBorder="1" applyAlignment="1" applyProtection="1">
      <alignment horizontal="right" vertical="center"/>
    </xf>
    <xf numFmtId="177" fontId="7" fillId="0" borderId="30" xfId="0" applyNumberFormat="1" applyFont="1" applyFill="1" applyBorder="1" applyAlignment="1">
      <alignment horizontal="right" vertical="center"/>
    </xf>
    <xf numFmtId="177" fontId="7" fillId="0" borderId="31" xfId="0" applyNumberFormat="1" applyFont="1" applyFill="1" applyBorder="1" applyAlignment="1"/>
    <xf numFmtId="177" fontId="7" fillId="0" borderId="31" xfId="0" applyNumberFormat="1" applyFont="1" applyFill="1" applyBorder="1" applyAlignment="1">
      <alignment vertical="center"/>
    </xf>
    <xf numFmtId="178" fontId="7" fillId="0" borderId="1" xfId="0" applyNumberFormat="1" applyFont="1" applyFill="1" applyBorder="1" applyAlignment="1">
      <alignment vertical="center"/>
    </xf>
    <xf numFmtId="177" fontId="7" fillId="0" borderId="32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/>
    <xf numFmtId="177" fontId="7" fillId="0" borderId="0" xfId="0" applyNumberFormat="1" applyFont="1" applyFill="1" applyBorder="1" applyAlignment="1"/>
    <xf numFmtId="178" fontId="10" fillId="0" borderId="26" xfId="0" applyNumberFormat="1" applyFont="1" applyFill="1" applyBorder="1" applyAlignment="1">
      <alignment horizontal="right" vertical="center"/>
    </xf>
    <xf numFmtId="177" fontId="17" fillId="0" borderId="5" xfId="0" applyNumberFormat="1" applyFont="1" applyFill="1" applyBorder="1" applyAlignment="1">
      <alignment horizontal="right" vertical="center"/>
    </xf>
    <xf numFmtId="177" fontId="10" fillId="0" borderId="1" xfId="206" applyNumberFormat="1" applyFont="1" applyFill="1" applyBorder="1" applyAlignment="1">
      <alignment horizontal="right"/>
    </xf>
    <xf numFmtId="177" fontId="10" fillId="0" borderId="1" xfId="208" applyNumberFormat="1" applyFont="1" applyFill="1" applyBorder="1" applyAlignment="1">
      <alignment horizontal="right"/>
    </xf>
    <xf numFmtId="177" fontId="17" fillId="0" borderId="1" xfId="0" applyNumberFormat="1" applyFont="1" applyFill="1" applyBorder="1" applyAlignment="1">
      <alignment horizontal="right" vertical="center"/>
    </xf>
    <xf numFmtId="177" fontId="10" fillId="0" borderId="1" xfId="207" applyNumberFormat="1" applyFont="1" applyFill="1" applyBorder="1" applyAlignment="1">
      <alignment horizontal="right"/>
    </xf>
    <xf numFmtId="177" fontId="10" fillId="0" borderId="1" xfId="209" applyNumberFormat="1" applyFont="1" applyFill="1" applyBorder="1" applyAlignment="1">
      <alignment horizontal="right"/>
    </xf>
    <xf numFmtId="177" fontId="17" fillId="0" borderId="4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>
      <alignment vertical="center"/>
    </xf>
    <xf numFmtId="177" fontId="11" fillId="2" borderId="5" xfId="0" applyNumberFormat="1" applyFont="1" applyFill="1" applyBorder="1" applyAlignment="1">
      <alignment horizontal="right" vertical="center"/>
    </xf>
    <xf numFmtId="177" fontId="11" fillId="2" borderId="1" xfId="0" applyNumberFormat="1" applyFont="1" applyFill="1" applyBorder="1" applyAlignment="1">
      <alignment vertical="center"/>
    </xf>
    <xf numFmtId="177" fontId="11" fillId="2" borderId="4" xfId="0" applyNumberFormat="1" applyFont="1" applyFill="1" applyBorder="1" applyAlignment="1">
      <alignment horizontal="right" vertical="center"/>
    </xf>
    <xf numFmtId="178" fontId="7" fillId="0" borderId="22" xfId="0" applyNumberFormat="1" applyFont="1" applyFill="1" applyBorder="1" applyAlignment="1">
      <alignment horizontal="right" vertical="center"/>
    </xf>
    <xf numFmtId="177" fontId="9" fillId="0" borderId="33" xfId="0" applyNumberFormat="1" applyFont="1" applyFill="1" applyBorder="1" applyAlignment="1">
      <alignment vertical="center"/>
    </xf>
    <xf numFmtId="177" fontId="7" fillId="0" borderId="8" xfId="0" applyNumberFormat="1" applyFont="1" applyFill="1" applyBorder="1" applyAlignment="1">
      <alignment horizontal="right" vertical="center"/>
    </xf>
    <xf numFmtId="177" fontId="7" fillId="0" borderId="67" xfId="0" applyNumberFormat="1" applyFont="1" applyFill="1" applyBorder="1" applyAlignment="1" applyProtection="1">
      <alignment vertical="center"/>
    </xf>
    <xf numFmtId="177" fontId="23" fillId="0" borderId="5" xfId="211" applyNumberFormat="1" applyFont="1" applyFill="1" applyBorder="1" applyAlignment="1">
      <alignment horizontal="right" vertical="center"/>
    </xf>
    <xf numFmtId="180" fontId="23" fillId="0" borderId="5" xfId="211" applyNumberFormat="1" applyFont="1" applyFill="1" applyBorder="1" applyAlignment="1">
      <alignment horizontal="right" vertical="center"/>
    </xf>
    <xf numFmtId="177" fontId="23" fillId="0" borderId="1" xfId="211" applyNumberFormat="1" applyFont="1" applyFill="1" applyBorder="1" applyAlignment="1">
      <alignment horizontal="right" vertical="center"/>
    </xf>
    <xf numFmtId="177" fontId="7" fillId="0" borderId="67" xfId="0" applyNumberFormat="1" applyFont="1" applyFill="1" applyBorder="1" applyAlignment="1" applyProtection="1">
      <alignment horizontal="center" vertical="center"/>
    </xf>
    <xf numFmtId="177" fontId="7" fillId="0" borderId="69" xfId="0" applyNumberFormat="1" applyFont="1" applyFill="1" applyBorder="1" applyAlignment="1" applyProtection="1">
      <alignment horizontal="right" vertical="center"/>
    </xf>
    <xf numFmtId="177" fontId="7" fillId="0" borderId="67" xfId="0" applyNumberFormat="1" applyFont="1" applyFill="1" applyBorder="1" applyAlignment="1" applyProtection="1">
      <alignment horizontal="right" vertical="center"/>
    </xf>
    <xf numFmtId="177" fontId="7" fillId="0" borderId="68" xfId="0" applyNumberFormat="1" applyFont="1" applyFill="1" applyBorder="1" applyAlignment="1" applyProtection="1">
      <alignment horizontal="right" vertical="center"/>
    </xf>
    <xf numFmtId="177" fontId="23" fillId="0" borderId="1" xfId="211" applyNumberFormat="1" applyFont="1" applyFill="1" applyBorder="1" applyAlignment="1">
      <alignment vertical="center"/>
    </xf>
    <xf numFmtId="177" fontId="23" fillId="0" borderId="4" xfId="211" applyNumberFormat="1" applyFont="1" applyFill="1" applyBorder="1" applyAlignment="1">
      <alignment horizontal="right" vertical="center"/>
    </xf>
    <xf numFmtId="177" fontId="10" fillId="0" borderId="1" xfId="149" applyNumberFormat="1" applyFont="1" applyFill="1" applyBorder="1" applyAlignment="1" applyProtection="1">
      <alignment horizontal="right" vertical="center"/>
    </xf>
    <xf numFmtId="177" fontId="10" fillId="0" borderId="26" xfId="149" applyNumberFormat="1" applyFont="1" applyFill="1" applyBorder="1" applyAlignment="1" applyProtection="1">
      <alignment horizontal="right" vertical="center"/>
    </xf>
    <xf numFmtId="177" fontId="16" fillId="0" borderId="1" xfId="210" applyNumberFormat="1" applyFont="1" applyFill="1" applyBorder="1" applyAlignment="1" applyProtection="1">
      <alignment horizontal="right" vertical="center" shrinkToFit="1"/>
      <protection locked="0"/>
    </xf>
    <xf numFmtId="177" fontId="10" fillId="0" borderId="1" xfId="151" applyNumberFormat="1" applyFont="1" applyFill="1" applyBorder="1" applyAlignment="1" applyProtection="1">
      <alignment horizontal="right" vertical="center"/>
    </xf>
    <xf numFmtId="177" fontId="12" fillId="0" borderId="9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Alignment="1">
      <alignment horizontal="right" vertical="center"/>
    </xf>
    <xf numFmtId="177" fontId="7" fillId="0" borderId="36" xfId="0" applyNumberFormat="1" applyFont="1" applyFill="1" applyBorder="1" applyAlignment="1">
      <alignment horizontal="center" vertical="center"/>
    </xf>
    <xf numFmtId="177" fontId="7" fillId="0" borderId="40" xfId="0" applyNumberFormat="1" applyFont="1" applyFill="1" applyBorder="1" applyAlignment="1">
      <alignment horizontal="center" vertical="center"/>
    </xf>
    <xf numFmtId="177" fontId="7" fillId="0" borderId="41" xfId="0" applyNumberFormat="1" applyFont="1" applyFill="1" applyBorder="1" applyAlignment="1">
      <alignment horizontal="center" vertical="center" wrapText="1"/>
    </xf>
    <xf numFmtId="177" fontId="7" fillId="0" borderId="34" xfId="0" applyNumberFormat="1" applyFont="1" applyFill="1" applyBorder="1" applyAlignment="1">
      <alignment horizontal="center" vertical="center" wrapText="1"/>
    </xf>
    <xf numFmtId="177" fontId="7" fillId="0" borderId="35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8" fontId="7" fillId="0" borderId="42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177" fontId="7" fillId="0" borderId="37" xfId="0" applyNumberFormat="1" applyFont="1" applyFill="1" applyBorder="1" applyAlignment="1">
      <alignment horizontal="center" vertical="center" wrapText="1"/>
    </xf>
    <xf numFmtId="177" fontId="7" fillId="0" borderId="38" xfId="0" applyNumberFormat="1" applyFont="1" applyFill="1" applyBorder="1" applyAlignment="1">
      <alignment horizontal="center" vertical="center" wrapText="1"/>
    </xf>
    <xf numFmtId="177" fontId="7" fillId="0" borderId="39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>
      <alignment horizontal="center" vertical="center"/>
    </xf>
    <xf numFmtId="177" fontId="7" fillId="0" borderId="43" xfId="0" applyNumberFormat="1" applyFont="1" applyFill="1" applyBorder="1" applyAlignment="1">
      <alignment horizontal="center" vertical="center" wrapText="1"/>
    </xf>
    <xf numFmtId="177" fontId="7" fillId="0" borderId="46" xfId="0" applyNumberFormat="1" applyFont="1" applyFill="1" applyBorder="1" applyAlignment="1">
      <alignment horizontal="center" vertical="center" wrapText="1"/>
    </xf>
    <xf numFmtId="177" fontId="8" fillId="0" borderId="31" xfId="0" applyNumberFormat="1" applyFont="1" applyFill="1" applyBorder="1" applyAlignment="1">
      <alignment horizontal="center" vertical="center"/>
    </xf>
    <xf numFmtId="177" fontId="7" fillId="0" borderId="44" xfId="0" applyNumberFormat="1" applyFont="1" applyFill="1" applyBorder="1" applyAlignment="1">
      <alignment horizontal="center" vertical="center"/>
    </xf>
    <xf numFmtId="177" fontId="7" fillId="0" borderId="25" xfId="0" applyNumberFormat="1" applyFont="1" applyFill="1" applyBorder="1" applyAlignment="1">
      <alignment horizontal="center" vertical="center"/>
    </xf>
    <xf numFmtId="177" fontId="7" fillId="0" borderId="45" xfId="0" applyNumberFormat="1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7" fontId="7" fillId="0" borderId="26" xfId="0" applyNumberFormat="1" applyFont="1" applyFill="1" applyBorder="1" applyAlignment="1">
      <alignment horizontal="center" vertical="center"/>
    </xf>
    <xf numFmtId="177" fontId="7" fillId="0" borderId="49" xfId="0" applyNumberFormat="1" applyFont="1" applyFill="1" applyBorder="1" applyAlignment="1">
      <alignment horizontal="center" vertical="center"/>
    </xf>
    <xf numFmtId="177" fontId="7" fillId="0" borderId="32" xfId="0" applyNumberFormat="1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center" vertical="center"/>
    </xf>
    <xf numFmtId="177" fontId="7" fillId="0" borderId="47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left" vertical="center"/>
    </xf>
    <xf numFmtId="177" fontId="7" fillId="0" borderId="53" xfId="0" applyNumberFormat="1" applyFont="1" applyFill="1" applyBorder="1" applyAlignment="1">
      <alignment horizontal="center" vertical="center" wrapText="1"/>
    </xf>
    <xf numFmtId="177" fontId="7" fillId="0" borderId="54" xfId="0" applyNumberFormat="1" applyFont="1" applyFill="1" applyBorder="1" applyAlignment="1">
      <alignment horizontal="center" vertical="center" wrapText="1"/>
    </xf>
    <xf numFmtId="177" fontId="7" fillId="0" borderId="15" xfId="0" applyNumberFormat="1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177" fontId="7" fillId="0" borderId="56" xfId="0" applyNumberFormat="1" applyFont="1" applyFill="1" applyBorder="1" applyAlignment="1">
      <alignment horizontal="center" vertical="center" wrapText="1"/>
    </xf>
    <xf numFmtId="177" fontId="7" fillId="0" borderId="58" xfId="0" applyNumberFormat="1" applyFont="1" applyFill="1" applyBorder="1" applyAlignment="1">
      <alignment horizontal="center" vertical="center" wrapText="1"/>
    </xf>
    <xf numFmtId="177" fontId="7" fillId="0" borderId="50" xfId="0" applyNumberFormat="1" applyFont="1" applyFill="1" applyBorder="1" applyAlignment="1">
      <alignment horizontal="center" vertical="center" wrapText="1"/>
    </xf>
    <xf numFmtId="177" fontId="7" fillId="0" borderId="51" xfId="0" applyNumberFormat="1" applyFont="1" applyFill="1" applyBorder="1" applyAlignment="1">
      <alignment horizontal="center" vertical="center" wrapText="1"/>
    </xf>
    <xf numFmtId="177" fontId="7" fillId="0" borderId="52" xfId="0" applyNumberFormat="1" applyFont="1" applyFill="1" applyBorder="1" applyAlignment="1">
      <alignment horizontal="center" vertical="center" wrapText="1"/>
    </xf>
    <xf numFmtId="177" fontId="7" fillId="0" borderId="55" xfId="0" applyNumberFormat="1" applyFont="1" applyFill="1" applyBorder="1" applyAlignment="1">
      <alignment horizontal="center" vertical="center" wrapText="1"/>
    </xf>
    <xf numFmtId="177" fontId="7" fillId="0" borderId="31" xfId="0" applyNumberFormat="1" applyFont="1" applyFill="1" applyBorder="1" applyAlignment="1">
      <alignment horizontal="center" vertical="center" wrapText="1"/>
    </xf>
    <xf numFmtId="177" fontId="7" fillId="0" borderId="57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253">
    <cellStyle name="20% - 强调文字颜色 1 2" xfId="240"/>
    <cellStyle name="20% - 强调文字颜色 2 2" xfId="242"/>
    <cellStyle name="20% - 强调文字颜色 3 2" xfId="214"/>
    <cellStyle name="20% - 强调文字颜色 4 2" xfId="245"/>
    <cellStyle name="20% - 强调文字颜色 5 2" xfId="239"/>
    <cellStyle name="20% - 强调文字颜色 6 2" xfId="234"/>
    <cellStyle name="40% - 强调文字颜色 1 2" xfId="241"/>
    <cellStyle name="40% - 强调文字颜色 2 2" xfId="243"/>
    <cellStyle name="40% - 强调文字颜色 3 2" xfId="217"/>
    <cellStyle name="40% - 强调文字颜色 4 2" xfId="246"/>
    <cellStyle name="40% - 强调文字颜色 5 2" xfId="248"/>
    <cellStyle name="40% - 强调文字颜色 6 2" xfId="251"/>
    <cellStyle name="60% - 强调文字颜色 1 2" xfId="227"/>
    <cellStyle name="60% - 强调文字颜色 2 2" xfId="222"/>
    <cellStyle name="60% - 强调文字颜色 3 2" xfId="218"/>
    <cellStyle name="60% - 强调文字颜色 4 2" xfId="229"/>
    <cellStyle name="60% - 强调文字颜色 5 2" xfId="249"/>
    <cellStyle name="60% - 强调文字颜色 6 2" xfId="252"/>
    <cellStyle name="标题 1 2" xfId="224"/>
    <cellStyle name="标题 2 2" xfId="225"/>
    <cellStyle name="标题 3 2" xfId="226"/>
    <cellStyle name="标题 4 2" xfId="221"/>
    <cellStyle name="标题 5" xfId="213"/>
    <cellStyle name="差 2" xfId="216"/>
    <cellStyle name="常规" xfId="0" builtinId="0"/>
    <cellStyle name="常规 10" xfId="1"/>
    <cellStyle name="常规 100" xfId="2"/>
    <cellStyle name="常规 101" xfId="3"/>
    <cellStyle name="常规 102" xfId="4"/>
    <cellStyle name="常规 103" xfId="5"/>
    <cellStyle name="常规 104" xfId="6"/>
    <cellStyle name="常规 105" xfId="7"/>
    <cellStyle name="常规 106" xfId="8"/>
    <cellStyle name="常规 107" xfId="9"/>
    <cellStyle name="常规 108" xfId="10"/>
    <cellStyle name="常规 109" xfId="11"/>
    <cellStyle name="常规 11" xfId="12"/>
    <cellStyle name="常规 110" xfId="13"/>
    <cellStyle name="常规 111" xfId="14"/>
    <cellStyle name="常规 112" xfId="15"/>
    <cellStyle name="常规 113" xfId="16"/>
    <cellStyle name="常规 114" xfId="17"/>
    <cellStyle name="常规 115" xfId="18"/>
    <cellStyle name="常规 116" xfId="19"/>
    <cellStyle name="常规 117" xfId="20"/>
    <cellStyle name="常规 118" xfId="21"/>
    <cellStyle name="常规 119" xfId="22"/>
    <cellStyle name="常规 12" xfId="211"/>
    <cellStyle name="常规 120" xfId="23"/>
    <cellStyle name="常规 121" xfId="24"/>
    <cellStyle name="常规 122" xfId="25"/>
    <cellStyle name="常规 123" xfId="26"/>
    <cellStyle name="常规 124" xfId="27"/>
    <cellStyle name="常规 125" xfId="28"/>
    <cellStyle name="常规 126" xfId="29"/>
    <cellStyle name="常规 127" xfId="30"/>
    <cellStyle name="常规 128" xfId="31"/>
    <cellStyle name="常规 129" xfId="32"/>
    <cellStyle name="常规 130" xfId="33"/>
    <cellStyle name="常规 131" xfId="34"/>
    <cellStyle name="常规 133" xfId="35"/>
    <cellStyle name="常规 134" xfId="36"/>
    <cellStyle name="常规 135" xfId="37"/>
    <cellStyle name="常规 136" xfId="38"/>
    <cellStyle name="常规 137" xfId="39"/>
    <cellStyle name="常规 138" xfId="40"/>
    <cellStyle name="常规 139" xfId="41"/>
    <cellStyle name="常规 140" xfId="42"/>
    <cellStyle name="常规 141" xfId="43"/>
    <cellStyle name="常规 142" xfId="44"/>
    <cellStyle name="常规 143" xfId="45"/>
    <cellStyle name="常规 144" xfId="46"/>
    <cellStyle name="常规 145" xfId="47"/>
    <cellStyle name="常规 146" xfId="48"/>
    <cellStyle name="常规 147" xfId="49"/>
    <cellStyle name="常规 148" xfId="50"/>
    <cellStyle name="常规 149" xfId="51"/>
    <cellStyle name="常规 150" xfId="52"/>
    <cellStyle name="常规 151" xfId="53"/>
    <cellStyle name="常规 152" xfId="54"/>
    <cellStyle name="常规 153" xfId="55"/>
    <cellStyle name="常规 154" xfId="56"/>
    <cellStyle name="常规 155" xfId="57"/>
    <cellStyle name="常规 156" xfId="58"/>
    <cellStyle name="常规 157" xfId="59"/>
    <cellStyle name="常规 158" xfId="60"/>
    <cellStyle name="常规 159" xfId="61"/>
    <cellStyle name="常规 160" xfId="62"/>
    <cellStyle name="常规 161" xfId="63"/>
    <cellStyle name="常规 162" xfId="64"/>
    <cellStyle name="常规 163" xfId="65"/>
    <cellStyle name="常规 164" xfId="66"/>
    <cellStyle name="常规 165" xfId="67"/>
    <cellStyle name="常规 166" xfId="68"/>
    <cellStyle name="常规 167" xfId="69"/>
    <cellStyle name="常规 168" xfId="70"/>
    <cellStyle name="常规 169" xfId="71"/>
    <cellStyle name="常规 170" xfId="72"/>
    <cellStyle name="常规 171" xfId="73"/>
    <cellStyle name="常规 172" xfId="74"/>
    <cellStyle name="常规 173" xfId="75"/>
    <cellStyle name="常规 174" xfId="76"/>
    <cellStyle name="常规 175" xfId="77"/>
    <cellStyle name="常规 176" xfId="78"/>
    <cellStyle name="常规 177" xfId="79"/>
    <cellStyle name="常规 178" xfId="80"/>
    <cellStyle name="常规 179" xfId="81"/>
    <cellStyle name="常规 180" xfId="82"/>
    <cellStyle name="常规 181" xfId="83"/>
    <cellStyle name="常规 182" xfId="84"/>
    <cellStyle name="常规 183" xfId="85"/>
    <cellStyle name="常规 184" xfId="86"/>
    <cellStyle name="常规 185" xfId="87"/>
    <cellStyle name="常规 186" xfId="88"/>
    <cellStyle name="常规 187" xfId="89"/>
    <cellStyle name="常规 188" xfId="90"/>
    <cellStyle name="常规 189" xfId="91"/>
    <cellStyle name="常规 190" xfId="92"/>
    <cellStyle name="常规 191" xfId="93"/>
    <cellStyle name="常规 192" xfId="94"/>
    <cellStyle name="常规 193" xfId="95"/>
    <cellStyle name="常规 194" xfId="96"/>
    <cellStyle name="常规 195" xfId="97"/>
    <cellStyle name="常规 196" xfId="98"/>
    <cellStyle name="常规 197" xfId="99"/>
    <cellStyle name="常规 198" xfId="100"/>
    <cellStyle name="常规 199" xfId="101"/>
    <cellStyle name="常规 2" xfId="102"/>
    <cellStyle name="常规 200" xfId="103"/>
    <cellStyle name="常规 201" xfId="104"/>
    <cellStyle name="常规 202" xfId="105"/>
    <cellStyle name="常规 203" xfId="106"/>
    <cellStyle name="常规 204" xfId="107"/>
    <cellStyle name="常规 205" xfId="108"/>
    <cellStyle name="常规 206" xfId="109"/>
    <cellStyle name="常规 207" xfId="110"/>
    <cellStyle name="常规 208" xfId="111"/>
    <cellStyle name="常规 209" xfId="112"/>
    <cellStyle name="常规 210" xfId="113"/>
    <cellStyle name="常规 211" xfId="114"/>
    <cellStyle name="常规 212" xfId="115"/>
    <cellStyle name="常规 213" xfId="116"/>
    <cellStyle name="常规 214" xfId="117"/>
    <cellStyle name="常规 215" xfId="118"/>
    <cellStyle name="常规 216" xfId="119"/>
    <cellStyle name="常规 218" xfId="120"/>
    <cellStyle name="常规 219" xfId="121"/>
    <cellStyle name="常规 220" xfId="122"/>
    <cellStyle name="常规 221" xfId="123"/>
    <cellStyle name="常规 222" xfId="124"/>
    <cellStyle name="常规 223" xfId="125"/>
    <cellStyle name="常规 224" xfId="126"/>
    <cellStyle name="常规 225" xfId="127"/>
    <cellStyle name="常规 226" xfId="128"/>
    <cellStyle name="常规 227" xfId="129"/>
    <cellStyle name="常规 228" xfId="130"/>
    <cellStyle name="常规 229" xfId="131"/>
    <cellStyle name="常规 230" xfId="132"/>
    <cellStyle name="常规 231" xfId="133"/>
    <cellStyle name="常规 232" xfId="134"/>
    <cellStyle name="常规 233" xfId="135"/>
    <cellStyle name="常规 234" xfId="136"/>
    <cellStyle name="常规 235" xfId="137"/>
    <cellStyle name="常规 236" xfId="138"/>
    <cellStyle name="常规 237" xfId="139"/>
    <cellStyle name="常规 238" xfId="140"/>
    <cellStyle name="常规 239" xfId="141"/>
    <cellStyle name="常规 240" xfId="142"/>
    <cellStyle name="常规 241" xfId="143"/>
    <cellStyle name="常规 242" xfId="144"/>
    <cellStyle name="常规 243" xfId="145"/>
    <cellStyle name="常规 244" xfId="146"/>
    <cellStyle name="常规 245" xfId="147"/>
    <cellStyle name="常规 3" xfId="148"/>
    <cellStyle name="常规 4" xfId="149"/>
    <cellStyle name="常规 49" xfId="150"/>
    <cellStyle name="常规 5" xfId="151"/>
    <cellStyle name="常规 50" xfId="152"/>
    <cellStyle name="常规 51" xfId="153"/>
    <cellStyle name="常规 52" xfId="154"/>
    <cellStyle name="常规 53" xfId="155"/>
    <cellStyle name="常规 54" xfId="156"/>
    <cellStyle name="常规 55" xfId="157"/>
    <cellStyle name="常规 56" xfId="158"/>
    <cellStyle name="常规 57" xfId="159"/>
    <cellStyle name="常规 58" xfId="160"/>
    <cellStyle name="常规 59" xfId="161"/>
    <cellStyle name="常规 6" xfId="162"/>
    <cellStyle name="常规 60" xfId="163"/>
    <cellStyle name="常规 61" xfId="164"/>
    <cellStyle name="常规 62" xfId="165"/>
    <cellStyle name="常规 63" xfId="166"/>
    <cellStyle name="常规 64" xfId="167"/>
    <cellStyle name="常规 65" xfId="168"/>
    <cellStyle name="常规 66" xfId="169"/>
    <cellStyle name="常规 67" xfId="170"/>
    <cellStyle name="常规 68" xfId="171"/>
    <cellStyle name="常规 69" xfId="172"/>
    <cellStyle name="常规 7" xfId="173"/>
    <cellStyle name="常规 70" xfId="174"/>
    <cellStyle name="常规 71" xfId="175"/>
    <cellStyle name="常规 72" xfId="176"/>
    <cellStyle name="常规 73" xfId="177"/>
    <cellStyle name="常规 74" xfId="178"/>
    <cellStyle name="常规 75" xfId="179"/>
    <cellStyle name="常规 76" xfId="180"/>
    <cellStyle name="常规 77" xfId="181"/>
    <cellStyle name="常规 78" xfId="182"/>
    <cellStyle name="常规 79" xfId="183"/>
    <cellStyle name="常规 8" xfId="184"/>
    <cellStyle name="常规 80" xfId="185"/>
    <cellStyle name="常规 81" xfId="186"/>
    <cellStyle name="常规 82" xfId="187"/>
    <cellStyle name="常规 83" xfId="188"/>
    <cellStyle name="常规 84" xfId="189"/>
    <cellStyle name="常规 85" xfId="190"/>
    <cellStyle name="常规 86" xfId="191"/>
    <cellStyle name="常规 87" xfId="192"/>
    <cellStyle name="常规 88" xfId="193"/>
    <cellStyle name="常规 89" xfId="194"/>
    <cellStyle name="常规 9" xfId="195"/>
    <cellStyle name="常规 90" xfId="196"/>
    <cellStyle name="常规 91" xfId="197"/>
    <cellStyle name="常规 92" xfId="198"/>
    <cellStyle name="常规 93" xfId="199"/>
    <cellStyle name="常规 94" xfId="200"/>
    <cellStyle name="常规 95" xfId="201"/>
    <cellStyle name="常规 96" xfId="202"/>
    <cellStyle name="常规 97" xfId="203"/>
    <cellStyle name="常规 98" xfId="204"/>
    <cellStyle name="常规 99" xfId="205"/>
    <cellStyle name="常规_财字1号_5" xfId="206"/>
    <cellStyle name="常规_财字1号_6" xfId="207"/>
    <cellStyle name="常规_财字1号_8" xfId="208"/>
    <cellStyle name="常规_财字1号_9" xfId="209"/>
    <cellStyle name="好 2" xfId="236"/>
    <cellStyle name="汇总 2" xfId="235"/>
    <cellStyle name="计算 2" xfId="230"/>
    <cellStyle name="检查单元格 2" xfId="231"/>
    <cellStyle name="解释性文本 2" xfId="223"/>
    <cellStyle name="警告文本 2" xfId="220"/>
    <cellStyle name="链接单元格 2" xfId="232"/>
    <cellStyle name="千位分隔" xfId="210" builtinId="3"/>
    <cellStyle name="强调文字颜色 1 2" xfId="238"/>
    <cellStyle name="强调文字颜色 2 2" xfId="233"/>
    <cellStyle name="强调文字颜色 3 2" xfId="244"/>
    <cellStyle name="强调文字颜色 4 2" xfId="212"/>
    <cellStyle name="强调文字颜色 5 2" xfId="247"/>
    <cellStyle name="强调文字颜色 6 2" xfId="250"/>
    <cellStyle name="适中 2" xfId="237"/>
    <cellStyle name="输出 2" xfId="228"/>
    <cellStyle name="输入 2" xfId="215"/>
    <cellStyle name="注释 2" xfId="2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2</xdr:col>
      <xdr:colOff>9525</xdr:colOff>
      <xdr:row>4</xdr:row>
      <xdr:rowOff>161925</xdr:rowOff>
    </xdr:to>
    <xdr:sp macro="" textlink="">
      <xdr:nvSpPr>
        <xdr:cNvPr id="1025" name="直线 1"/>
        <xdr:cNvSpPr>
          <a:spLocks noChangeShapeType="1"/>
        </xdr:cNvSpPr>
      </xdr:nvSpPr>
      <xdr:spPr bwMode="auto">
        <a:xfrm>
          <a:off x="266700" y="428625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2</xdr:col>
      <xdr:colOff>9525</xdr:colOff>
      <xdr:row>51</xdr:row>
      <xdr:rowOff>171450</xdr:rowOff>
    </xdr:to>
    <xdr:sp macro="" textlink="">
      <xdr:nvSpPr>
        <xdr:cNvPr id="1026" name="直线 4"/>
        <xdr:cNvSpPr>
          <a:spLocks noChangeShapeType="1"/>
        </xdr:cNvSpPr>
      </xdr:nvSpPr>
      <xdr:spPr bwMode="auto">
        <a:xfrm>
          <a:off x="266700" y="859155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96</xdr:row>
      <xdr:rowOff>19050</xdr:rowOff>
    </xdr:from>
    <xdr:to>
      <xdr:col>2</xdr:col>
      <xdr:colOff>9525</xdr:colOff>
      <xdr:row>98</xdr:row>
      <xdr:rowOff>171450</xdr:rowOff>
    </xdr:to>
    <xdr:sp macro="" textlink="">
      <xdr:nvSpPr>
        <xdr:cNvPr id="1027" name="直线 7"/>
        <xdr:cNvSpPr>
          <a:spLocks noChangeShapeType="1"/>
        </xdr:cNvSpPr>
      </xdr:nvSpPr>
      <xdr:spPr bwMode="auto">
        <a:xfrm>
          <a:off x="266700" y="1675447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143</xdr:row>
      <xdr:rowOff>19050</xdr:rowOff>
    </xdr:from>
    <xdr:to>
      <xdr:col>2</xdr:col>
      <xdr:colOff>9525</xdr:colOff>
      <xdr:row>145</xdr:row>
      <xdr:rowOff>171450</xdr:rowOff>
    </xdr:to>
    <xdr:sp macro="" textlink="">
      <xdr:nvSpPr>
        <xdr:cNvPr id="1028" name="直线 10"/>
        <xdr:cNvSpPr>
          <a:spLocks noChangeShapeType="1"/>
        </xdr:cNvSpPr>
      </xdr:nvSpPr>
      <xdr:spPr bwMode="auto">
        <a:xfrm>
          <a:off x="266700" y="249174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190</xdr:row>
      <xdr:rowOff>19050</xdr:rowOff>
    </xdr:from>
    <xdr:to>
      <xdr:col>2</xdr:col>
      <xdr:colOff>9525</xdr:colOff>
      <xdr:row>192</xdr:row>
      <xdr:rowOff>171450</xdr:rowOff>
    </xdr:to>
    <xdr:sp macro="" textlink="">
      <xdr:nvSpPr>
        <xdr:cNvPr id="1029" name="直线 13"/>
        <xdr:cNvSpPr>
          <a:spLocks noChangeShapeType="1"/>
        </xdr:cNvSpPr>
      </xdr:nvSpPr>
      <xdr:spPr bwMode="auto">
        <a:xfrm>
          <a:off x="266700" y="3309937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237</xdr:row>
      <xdr:rowOff>19050</xdr:rowOff>
    </xdr:from>
    <xdr:to>
      <xdr:col>2</xdr:col>
      <xdr:colOff>9525</xdr:colOff>
      <xdr:row>239</xdr:row>
      <xdr:rowOff>171450</xdr:rowOff>
    </xdr:to>
    <xdr:sp macro="" textlink="">
      <xdr:nvSpPr>
        <xdr:cNvPr id="1030" name="直线 16"/>
        <xdr:cNvSpPr>
          <a:spLocks noChangeShapeType="1"/>
        </xdr:cNvSpPr>
      </xdr:nvSpPr>
      <xdr:spPr bwMode="auto">
        <a:xfrm>
          <a:off x="266700" y="412623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284</xdr:row>
      <xdr:rowOff>19050</xdr:rowOff>
    </xdr:from>
    <xdr:to>
      <xdr:col>2</xdr:col>
      <xdr:colOff>9525</xdr:colOff>
      <xdr:row>286</xdr:row>
      <xdr:rowOff>171450</xdr:rowOff>
    </xdr:to>
    <xdr:sp macro="" textlink="">
      <xdr:nvSpPr>
        <xdr:cNvPr id="1031" name="直线 17"/>
        <xdr:cNvSpPr>
          <a:spLocks noChangeShapeType="1"/>
        </xdr:cNvSpPr>
      </xdr:nvSpPr>
      <xdr:spPr bwMode="auto">
        <a:xfrm>
          <a:off x="257175" y="49425225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200025</xdr:colOff>
      <xdr:row>284</xdr:row>
      <xdr:rowOff>0</xdr:rowOff>
    </xdr:from>
    <xdr:to>
      <xdr:col>1</xdr:col>
      <xdr:colOff>1304925</xdr:colOff>
      <xdr:row>286</xdr:row>
      <xdr:rowOff>152400</xdr:rowOff>
    </xdr:to>
    <xdr:sp macro="" textlink="">
      <xdr:nvSpPr>
        <xdr:cNvPr id="1032" name="直线 17"/>
        <xdr:cNvSpPr>
          <a:spLocks noChangeShapeType="1"/>
        </xdr:cNvSpPr>
      </xdr:nvSpPr>
      <xdr:spPr bwMode="auto">
        <a:xfrm>
          <a:off x="200025" y="49406175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2050" name="Line 1"/>
        <xdr:cNvSpPr>
          <a:spLocks noChangeShapeType="1"/>
        </xdr:cNvSpPr>
      </xdr:nvSpPr>
      <xdr:spPr bwMode="auto"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3073" name="直线 1"/>
        <xdr:cNvSpPr>
          <a:spLocks noChangeShapeType="1"/>
        </xdr:cNvSpPr>
      </xdr:nvSpPr>
      <xdr:spPr bwMode="auto">
        <a:xfrm>
          <a:off x="333375" y="5429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3074" name="直线 13"/>
        <xdr:cNvSpPr>
          <a:spLocks noChangeShapeType="1"/>
        </xdr:cNvSpPr>
      </xdr:nvSpPr>
      <xdr:spPr bwMode="auto">
        <a:xfrm>
          <a:off x="333375" y="3793807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3075" name="直线 22"/>
        <xdr:cNvSpPr>
          <a:spLocks noChangeShapeType="1"/>
        </xdr:cNvSpPr>
      </xdr:nvSpPr>
      <xdr:spPr bwMode="auto">
        <a:xfrm>
          <a:off x="333375" y="6845617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3076" name="直线 28"/>
        <xdr:cNvSpPr>
          <a:spLocks noChangeShapeType="1"/>
        </xdr:cNvSpPr>
      </xdr:nvSpPr>
      <xdr:spPr bwMode="auto">
        <a:xfrm>
          <a:off x="333375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3077" name="直线 87"/>
        <xdr:cNvSpPr>
          <a:spLocks noChangeShapeType="1"/>
        </xdr:cNvSpPr>
      </xdr:nvSpPr>
      <xdr:spPr bwMode="auto">
        <a:xfrm>
          <a:off x="323850" y="3793807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3078" name="直线 88"/>
        <xdr:cNvSpPr>
          <a:spLocks noChangeShapeType="1"/>
        </xdr:cNvSpPr>
      </xdr:nvSpPr>
      <xdr:spPr bwMode="auto">
        <a:xfrm>
          <a:off x="323850" y="3793807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3079" name="直线 105"/>
        <xdr:cNvSpPr>
          <a:spLocks noChangeShapeType="1"/>
        </xdr:cNvSpPr>
      </xdr:nvSpPr>
      <xdr:spPr bwMode="auto">
        <a:xfrm>
          <a:off x="323850" y="6845617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3080" name="直线 106"/>
        <xdr:cNvSpPr>
          <a:spLocks noChangeShapeType="1"/>
        </xdr:cNvSpPr>
      </xdr:nvSpPr>
      <xdr:spPr bwMode="auto">
        <a:xfrm>
          <a:off x="323850" y="6845617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3081" name="直线 107"/>
        <xdr:cNvSpPr>
          <a:spLocks noChangeShapeType="1"/>
        </xdr:cNvSpPr>
      </xdr:nvSpPr>
      <xdr:spPr bwMode="auto">
        <a:xfrm>
          <a:off x="323850" y="6845617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082" name="直线 120"/>
        <xdr:cNvSpPr>
          <a:spLocks noChangeShapeType="1"/>
        </xdr:cNvSpPr>
      </xdr:nvSpPr>
      <xdr:spPr bwMode="auto">
        <a:xfrm>
          <a:off x="323850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083" name="直线 121"/>
        <xdr:cNvSpPr>
          <a:spLocks noChangeShapeType="1"/>
        </xdr:cNvSpPr>
      </xdr:nvSpPr>
      <xdr:spPr bwMode="auto">
        <a:xfrm>
          <a:off x="323850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084" name="直线 122"/>
        <xdr:cNvSpPr>
          <a:spLocks noChangeShapeType="1"/>
        </xdr:cNvSpPr>
      </xdr:nvSpPr>
      <xdr:spPr bwMode="auto">
        <a:xfrm>
          <a:off x="323850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085" name="直线 123"/>
        <xdr:cNvSpPr>
          <a:spLocks noChangeShapeType="1"/>
        </xdr:cNvSpPr>
      </xdr:nvSpPr>
      <xdr:spPr bwMode="auto">
        <a:xfrm>
          <a:off x="323850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086" name="直线 124"/>
        <xdr:cNvSpPr>
          <a:spLocks noChangeShapeType="1"/>
        </xdr:cNvSpPr>
      </xdr:nvSpPr>
      <xdr:spPr bwMode="auto">
        <a:xfrm>
          <a:off x="323850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3087" name="直线 125"/>
        <xdr:cNvSpPr>
          <a:spLocks noChangeShapeType="1"/>
        </xdr:cNvSpPr>
      </xdr:nvSpPr>
      <xdr:spPr bwMode="auto">
        <a:xfrm>
          <a:off x="323850" y="90077925"/>
          <a:ext cx="13430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088" name="直线 126"/>
        <xdr:cNvSpPr>
          <a:spLocks noChangeShapeType="1"/>
        </xdr:cNvSpPr>
      </xdr:nvSpPr>
      <xdr:spPr bwMode="auto">
        <a:xfrm>
          <a:off x="323850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3089" name="直线 1"/>
        <xdr:cNvSpPr>
          <a:spLocks noChangeShapeType="1"/>
        </xdr:cNvSpPr>
      </xdr:nvSpPr>
      <xdr:spPr bwMode="auto">
        <a:xfrm>
          <a:off x="333375" y="5429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3090" name="直线 13"/>
        <xdr:cNvSpPr>
          <a:spLocks noChangeShapeType="1"/>
        </xdr:cNvSpPr>
      </xdr:nvSpPr>
      <xdr:spPr bwMode="auto">
        <a:xfrm>
          <a:off x="333375" y="3793807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3091" name="直线 22"/>
        <xdr:cNvSpPr>
          <a:spLocks noChangeShapeType="1"/>
        </xdr:cNvSpPr>
      </xdr:nvSpPr>
      <xdr:spPr bwMode="auto">
        <a:xfrm>
          <a:off x="333375" y="6845617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3092" name="直线 28"/>
        <xdr:cNvSpPr>
          <a:spLocks noChangeShapeType="1"/>
        </xdr:cNvSpPr>
      </xdr:nvSpPr>
      <xdr:spPr bwMode="auto">
        <a:xfrm>
          <a:off x="333375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3093" name="直线 87"/>
        <xdr:cNvSpPr>
          <a:spLocks noChangeShapeType="1"/>
        </xdr:cNvSpPr>
      </xdr:nvSpPr>
      <xdr:spPr bwMode="auto">
        <a:xfrm>
          <a:off x="323850" y="3793807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3094" name="直线 88"/>
        <xdr:cNvSpPr>
          <a:spLocks noChangeShapeType="1"/>
        </xdr:cNvSpPr>
      </xdr:nvSpPr>
      <xdr:spPr bwMode="auto">
        <a:xfrm>
          <a:off x="323850" y="3793807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3095" name="直线 105"/>
        <xdr:cNvSpPr>
          <a:spLocks noChangeShapeType="1"/>
        </xdr:cNvSpPr>
      </xdr:nvSpPr>
      <xdr:spPr bwMode="auto">
        <a:xfrm>
          <a:off x="323850" y="6845617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3096" name="直线 106"/>
        <xdr:cNvSpPr>
          <a:spLocks noChangeShapeType="1"/>
        </xdr:cNvSpPr>
      </xdr:nvSpPr>
      <xdr:spPr bwMode="auto">
        <a:xfrm>
          <a:off x="323850" y="6845617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3097" name="直线 107"/>
        <xdr:cNvSpPr>
          <a:spLocks noChangeShapeType="1"/>
        </xdr:cNvSpPr>
      </xdr:nvSpPr>
      <xdr:spPr bwMode="auto">
        <a:xfrm>
          <a:off x="323850" y="6845617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098" name="直线 120"/>
        <xdr:cNvSpPr>
          <a:spLocks noChangeShapeType="1"/>
        </xdr:cNvSpPr>
      </xdr:nvSpPr>
      <xdr:spPr bwMode="auto">
        <a:xfrm>
          <a:off x="323850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099" name="直线 121"/>
        <xdr:cNvSpPr>
          <a:spLocks noChangeShapeType="1"/>
        </xdr:cNvSpPr>
      </xdr:nvSpPr>
      <xdr:spPr bwMode="auto">
        <a:xfrm>
          <a:off x="323850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100" name="直线 122"/>
        <xdr:cNvSpPr>
          <a:spLocks noChangeShapeType="1"/>
        </xdr:cNvSpPr>
      </xdr:nvSpPr>
      <xdr:spPr bwMode="auto">
        <a:xfrm>
          <a:off x="323850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101" name="直线 123"/>
        <xdr:cNvSpPr>
          <a:spLocks noChangeShapeType="1"/>
        </xdr:cNvSpPr>
      </xdr:nvSpPr>
      <xdr:spPr bwMode="auto">
        <a:xfrm>
          <a:off x="323850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102" name="直线 124"/>
        <xdr:cNvSpPr>
          <a:spLocks noChangeShapeType="1"/>
        </xdr:cNvSpPr>
      </xdr:nvSpPr>
      <xdr:spPr bwMode="auto">
        <a:xfrm>
          <a:off x="323850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3103" name="直线 125"/>
        <xdr:cNvSpPr>
          <a:spLocks noChangeShapeType="1"/>
        </xdr:cNvSpPr>
      </xdr:nvSpPr>
      <xdr:spPr bwMode="auto">
        <a:xfrm>
          <a:off x="323850" y="90077925"/>
          <a:ext cx="13430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104" name="直线 126"/>
        <xdr:cNvSpPr>
          <a:spLocks noChangeShapeType="1"/>
        </xdr:cNvSpPr>
      </xdr:nvSpPr>
      <xdr:spPr bwMode="auto">
        <a:xfrm>
          <a:off x="323850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3105" name="直线 1"/>
        <xdr:cNvSpPr>
          <a:spLocks noChangeShapeType="1"/>
        </xdr:cNvSpPr>
      </xdr:nvSpPr>
      <xdr:spPr bwMode="auto">
        <a:xfrm>
          <a:off x="333375" y="5429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3106" name="直线 13"/>
        <xdr:cNvSpPr>
          <a:spLocks noChangeShapeType="1"/>
        </xdr:cNvSpPr>
      </xdr:nvSpPr>
      <xdr:spPr bwMode="auto">
        <a:xfrm>
          <a:off x="333375" y="3793807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3107" name="直线 22"/>
        <xdr:cNvSpPr>
          <a:spLocks noChangeShapeType="1"/>
        </xdr:cNvSpPr>
      </xdr:nvSpPr>
      <xdr:spPr bwMode="auto">
        <a:xfrm>
          <a:off x="333375" y="6845617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3108" name="直线 28"/>
        <xdr:cNvSpPr>
          <a:spLocks noChangeShapeType="1"/>
        </xdr:cNvSpPr>
      </xdr:nvSpPr>
      <xdr:spPr bwMode="auto">
        <a:xfrm>
          <a:off x="333375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3109" name="直线 87"/>
        <xdr:cNvSpPr>
          <a:spLocks noChangeShapeType="1"/>
        </xdr:cNvSpPr>
      </xdr:nvSpPr>
      <xdr:spPr bwMode="auto">
        <a:xfrm>
          <a:off x="323850" y="3793807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3110" name="直线 88"/>
        <xdr:cNvSpPr>
          <a:spLocks noChangeShapeType="1"/>
        </xdr:cNvSpPr>
      </xdr:nvSpPr>
      <xdr:spPr bwMode="auto">
        <a:xfrm>
          <a:off x="323850" y="3793807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3111" name="直线 105"/>
        <xdr:cNvSpPr>
          <a:spLocks noChangeShapeType="1"/>
        </xdr:cNvSpPr>
      </xdr:nvSpPr>
      <xdr:spPr bwMode="auto">
        <a:xfrm>
          <a:off x="323850" y="6845617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3112" name="直线 106"/>
        <xdr:cNvSpPr>
          <a:spLocks noChangeShapeType="1"/>
        </xdr:cNvSpPr>
      </xdr:nvSpPr>
      <xdr:spPr bwMode="auto">
        <a:xfrm>
          <a:off x="323850" y="6845617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3113" name="直线 107"/>
        <xdr:cNvSpPr>
          <a:spLocks noChangeShapeType="1"/>
        </xdr:cNvSpPr>
      </xdr:nvSpPr>
      <xdr:spPr bwMode="auto">
        <a:xfrm>
          <a:off x="323850" y="6845617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114" name="直线 120"/>
        <xdr:cNvSpPr>
          <a:spLocks noChangeShapeType="1"/>
        </xdr:cNvSpPr>
      </xdr:nvSpPr>
      <xdr:spPr bwMode="auto">
        <a:xfrm>
          <a:off x="323850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115" name="直线 121"/>
        <xdr:cNvSpPr>
          <a:spLocks noChangeShapeType="1"/>
        </xdr:cNvSpPr>
      </xdr:nvSpPr>
      <xdr:spPr bwMode="auto">
        <a:xfrm>
          <a:off x="323850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116" name="直线 122"/>
        <xdr:cNvSpPr>
          <a:spLocks noChangeShapeType="1"/>
        </xdr:cNvSpPr>
      </xdr:nvSpPr>
      <xdr:spPr bwMode="auto">
        <a:xfrm>
          <a:off x="323850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117" name="直线 123"/>
        <xdr:cNvSpPr>
          <a:spLocks noChangeShapeType="1"/>
        </xdr:cNvSpPr>
      </xdr:nvSpPr>
      <xdr:spPr bwMode="auto">
        <a:xfrm>
          <a:off x="323850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118" name="直线 124"/>
        <xdr:cNvSpPr>
          <a:spLocks noChangeShapeType="1"/>
        </xdr:cNvSpPr>
      </xdr:nvSpPr>
      <xdr:spPr bwMode="auto">
        <a:xfrm>
          <a:off x="323850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3119" name="直线 125"/>
        <xdr:cNvSpPr>
          <a:spLocks noChangeShapeType="1"/>
        </xdr:cNvSpPr>
      </xdr:nvSpPr>
      <xdr:spPr bwMode="auto">
        <a:xfrm>
          <a:off x="323850" y="90077925"/>
          <a:ext cx="13430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120" name="直线 126"/>
        <xdr:cNvSpPr>
          <a:spLocks noChangeShapeType="1"/>
        </xdr:cNvSpPr>
      </xdr:nvSpPr>
      <xdr:spPr bwMode="auto">
        <a:xfrm>
          <a:off x="323850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3121" name="直线 1"/>
        <xdr:cNvSpPr>
          <a:spLocks noChangeShapeType="1"/>
        </xdr:cNvSpPr>
      </xdr:nvSpPr>
      <xdr:spPr bwMode="auto">
        <a:xfrm>
          <a:off x="333375" y="5429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3122" name="直线 13"/>
        <xdr:cNvSpPr>
          <a:spLocks noChangeShapeType="1"/>
        </xdr:cNvSpPr>
      </xdr:nvSpPr>
      <xdr:spPr bwMode="auto">
        <a:xfrm>
          <a:off x="333375" y="3793807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3123" name="直线 22"/>
        <xdr:cNvSpPr>
          <a:spLocks noChangeShapeType="1"/>
        </xdr:cNvSpPr>
      </xdr:nvSpPr>
      <xdr:spPr bwMode="auto">
        <a:xfrm>
          <a:off x="333375" y="6845617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3124" name="直线 28"/>
        <xdr:cNvSpPr>
          <a:spLocks noChangeShapeType="1"/>
        </xdr:cNvSpPr>
      </xdr:nvSpPr>
      <xdr:spPr bwMode="auto">
        <a:xfrm>
          <a:off x="333375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3125" name="直线 87"/>
        <xdr:cNvSpPr>
          <a:spLocks noChangeShapeType="1"/>
        </xdr:cNvSpPr>
      </xdr:nvSpPr>
      <xdr:spPr bwMode="auto">
        <a:xfrm>
          <a:off x="323850" y="3793807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3126" name="直线 88"/>
        <xdr:cNvSpPr>
          <a:spLocks noChangeShapeType="1"/>
        </xdr:cNvSpPr>
      </xdr:nvSpPr>
      <xdr:spPr bwMode="auto">
        <a:xfrm>
          <a:off x="323850" y="3793807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3127" name="直线 105"/>
        <xdr:cNvSpPr>
          <a:spLocks noChangeShapeType="1"/>
        </xdr:cNvSpPr>
      </xdr:nvSpPr>
      <xdr:spPr bwMode="auto">
        <a:xfrm>
          <a:off x="323850" y="6845617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3128" name="直线 106"/>
        <xdr:cNvSpPr>
          <a:spLocks noChangeShapeType="1"/>
        </xdr:cNvSpPr>
      </xdr:nvSpPr>
      <xdr:spPr bwMode="auto">
        <a:xfrm>
          <a:off x="323850" y="6845617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3129" name="直线 107"/>
        <xdr:cNvSpPr>
          <a:spLocks noChangeShapeType="1"/>
        </xdr:cNvSpPr>
      </xdr:nvSpPr>
      <xdr:spPr bwMode="auto">
        <a:xfrm>
          <a:off x="323850" y="6845617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130" name="直线 120"/>
        <xdr:cNvSpPr>
          <a:spLocks noChangeShapeType="1"/>
        </xdr:cNvSpPr>
      </xdr:nvSpPr>
      <xdr:spPr bwMode="auto">
        <a:xfrm>
          <a:off x="323850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131" name="直线 121"/>
        <xdr:cNvSpPr>
          <a:spLocks noChangeShapeType="1"/>
        </xdr:cNvSpPr>
      </xdr:nvSpPr>
      <xdr:spPr bwMode="auto">
        <a:xfrm>
          <a:off x="323850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132" name="直线 122"/>
        <xdr:cNvSpPr>
          <a:spLocks noChangeShapeType="1"/>
        </xdr:cNvSpPr>
      </xdr:nvSpPr>
      <xdr:spPr bwMode="auto">
        <a:xfrm>
          <a:off x="323850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133" name="直线 123"/>
        <xdr:cNvSpPr>
          <a:spLocks noChangeShapeType="1"/>
        </xdr:cNvSpPr>
      </xdr:nvSpPr>
      <xdr:spPr bwMode="auto">
        <a:xfrm>
          <a:off x="323850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134" name="直线 124"/>
        <xdr:cNvSpPr>
          <a:spLocks noChangeShapeType="1"/>
        </xdr:cNvSpPr>
      </xdr:nvSpPr>
      <xdr:spPr bwMode="auto">
        <a:xfrm>
          <a:off x="323850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3135" name="直线 125"/>
        <xdr:cNvSpPr>
          <a:spLocks noChangeShapeType="1"/>
        </xdr:cNvSpPr>
      </xdr:nvSpPr>
      <xdr:spPr bwMode="auto">
        <a:xfrm>
          <a:off x="323850" y="90077925"/>
          <a:ext cx="13430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136" name="直线 126"/>
        <xdr:cNvSpPr>
          <a:spLocks noChangeShapeType="1"/>
        </xdr:cNvSpPr>
      </xdr:nvSpPr>
      <xdr:spPr bwMode="auto">
        <a:xfrm>
          <a:off x="323850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3137" name="直线 1"/>
        <xdr:cNvSpPr>
          <a:spLocks noChangeShapeType="1"/>
        </xdr:cNvSpPr>
      </xdr:nvSpPr>
      <xdr:spPr bwMode="auto">
        <a:xfrm>
          <a:off x="333375" y="5429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3138" name="直线 13"/>
        <xdr:cNvSpPr>
          <a:spLocks noChangeShapeType="1"/>
        </xdr:cNvSpPr>
      </xdr:nvSpPr>
      <xdr:spPr bwMode="auto">
        <a:xfrm>
          <a:off x="333375" y="3793807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3139" name="直线 22"/>
        <xdr:cNvSpPr>
          <a:spLocks noChangeShapeType="1"/>
        </xdr:cNvSpPr>
      </xdr:nvSpPr>
      <xdr:spPr bwMode="auto">
        <a:xfrm>
          <a:off x="333375" y="6845617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3140" name="直线 28"/>
        <xdr:cNvSpPr>
          <a:spLocks noChangeShapeType="1"/>
        </xdr:cNvSpPr>
      </xdr:nvSpPr>
      <xdr:spPr bwMode="auto">
        <a:xfrm>
          <a:off x="333375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3141" name="直线 87"/>
        <xdr:cNvSpPr>
          <a:spLocks noChangeShapeType="1"/>
        </xdr:cNvSpPr>
      </xdr:nvSpPr>
      <xdr:spPr bwMode="auto">
        <a:xfrm>
          <a:off x="323850" y="3793807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3142" name="直线 88"/>
        <xdr:cNvSpPr>
          <a:spLocks noChangeShapeType="1"/>
        </xdr:cNvSpPr>
      </xdr:nvSpPr>
      <xdr:spPr bwMode="auto">
        <a:xfrm>
          <a:off x="323850" y="3793807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3143" name="直线 105"/>
        <xdr:cNvSpPr>
          <a:spLocks noChangeShapeType="1"/>
        </xdr:cNvSpPr>
      </xdr:nvSpPr>
      <xdr:spPr bwMode="auto">
        <a:xfrm>
          <a:off x="323850" y="6845617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3144" name="直线 106"/>
        <xdr:cNvSpPr>
          <a:spLocks noChangeShapeType="1"/>
        </xdr:cNvSpPr>
      </xdr:nvSpPr>
      <xdr:spPr bwMode="auto">
        <a:xfrm>
          <a:off x="323850" y="6845617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3145" name="直线 107"/>
        <xdr:cNvSpPr>
          <a:spLocks noChangeShapeType="1"/>
        </xdr:cNvSpPr>
      </xdr:nvSpPr>
      <xdr:spPr bwMode="auto">
        <a:xfrm>
          <a:off x="323850" y="6845617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146" name="直线 120"/>
        <xdr:cNvSpPr>
          <a:spLocks noChangeShapeType="1"/>
        </xdr:cNvSpPr>
      </xdr:nvSpPr>
      <xdr:spPr bwMode="auto">
        <a:xfrm>
          <a:off x="323850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147" name="直线 121"/>
        <xdr:cNvSpPr>
          <a:spLocks noChangeShapeType="1"/>
        </xdr:cNvSpPr>
      </xdr:nvSpPr>
      <xdr:spPr bwMode="auto">
        <a:xfrm>
          <a:off x="323850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148" name="直线 122"/>
        <xdr:cNvSpPr>
          <a:spLocks noChangeShapeType="1"/>
        </xdr:cNvSpPr>
      </xdr:nvSpPr>
      <xdr:spPr bwMode="auto">
        <a:xfrm>
          <a:off x="323850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149" name="直线 123"/>
        <xdr:cNvSpPr>
          <a:spLocks noChangeShapeType="1"/>
        </xdr:cNvSpPr>
      </xdr:nvSpPr>
      <xdr:spPr bwMode="auto">
        <a:xfrm>
          <a:off x="323850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150" name="直线 124"/>
        <xdr:cNvSpPr>
          <a:spLocks noChangeShapeType="1"/>
        </xdr:cNvSpPr>
      </xdr:nvSpPr>
      <xdr:spPr bwMode="auto">
        <a:xfrm>
          <a:off x="323850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3151" name="直线 125"/>
        <xdr:cNvSpPr>
          <a:spLocks noChangeShapeType="1"/>
        </xdr:cNvSpPr>
      </xdr:nvSpPr>
      <xdr:spPr bwMode="auto">
        <a:xfrm>
          <a:off x="323850" y="90077925"/>
          <a:ext cx="13430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152" name="直线 126"/>
        <xdr:cNvSpPr>
          <a:spLocks noChangeShapeType="1"/>
        </xdr:cNvSpPr>
      </xdr:nvSpPr>
      <xdr:spPr bwMode="auto">
        <a:xfrm>
          <a:off x="323850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3153" name="直线 1"/>
        <xdr:cNvSpPr>
          <a:spLocks noChangeShapeType="1"/>
        </xdr:cNvSpPr>
      </xdr:nvSpPr>
      <xdr:spPr bwMode="auto">
        <a:xfrm>
          <a:off x="333375" y="5429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3154" name="直线 13"/>
        <xdr:cNvSpPr>
          <a:spLocks noChangeShapeType="1"/>
        </xdr:cNvSpPr>
      </xdr:nvSpPr>
      <xdr:spPr bwMode="auto">
        <a:xfrm>
          <a:off x="333375" y="3793807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3155" name="直线 22"/>
        <xdr:cNvSpPr>
          <a:spLocks noChangeShapeType="1"/>
        </xdr:cNvSpPr>
      </xdr:nvSpPr>
      <xdr:spPr bwMode="auto">
        <a:xfrm>
          <a:off x="333375" y="6845617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3156" name="直线 28"/>
        <xdr:cNvSpPr>
          <a:spLocks noChangeShapeType="1"/>
        </xdr:cNvSpPr>
      </xdr:nvSpPr>
      <xdr:spPr bwMode="auto">
        <a:xfrm>
          <a:off x="333375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3157" name="直线 87"/>
        <xdr:cNvSpPr>
          <a:spLocks noChangeShapeType="1"/>
        </xdr:cNvSpPr>
      </xdr:nvSpPr>
      <xdr:spPr bwMode="auto">
        <a:xfrm>
          <a:off x="323850" y="3793807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3158" name="直线 88"/>
        <xdr:cNvSpPr>
          <a:spLocks noChangeShapeType="1"/>
        </xdr:cNvSpPr>
      </xdr:nvSpPr>
      <xdr:spPr bwMode="auto">
        <a:xfrm>
          <a:off x="323850" y="3793807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3159" name="直线 105"/>
        <xdr:cNvSpPr>
          <a:spLocks noChangeShapeType="1"/>
        </xdr:cNvSpPr>
      </xdr:nvSpPr>
      <xdr:spPr bwMode="auto">
        <a:xfrm>
          <a:off x="323850" y="6845617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3160" name="直线 106"/>
        <xdr:cNvSpPr>
          <a:spLocks noChangeShapeType="1"/>
        </xdr:cNvSpPr>
      </xdr:nvSpPr>
      <xdr:spPr bwMode="auto">
        <a:xfrm>
          <a:off x="323850" y="6845617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3161" name="直线 107"/>
        <xdr:cNvSpPr>
          <a:spLocks noChangeShapeType="1"/>
        </xdr:cNvSpPr>
      </xdr:nvSpPr>
      <xdr:spPr bwMode="auto">
        <a:xfrm>
          <a:off x="323850" y="6845617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162" name="直线 120"/>
        <xdr:cNvSpPr>
          <a:spLocks noChangeShapeType="1"/>
        </xdr:cNvSpPr>
      </xdr:nvSpPr>
      <xdr:spPr bwMode="auto">
        <a:xfrm>
          <a:off x="323850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163" name="直线 121"/>
        <xdr:cNvSpPr>
          <a:spLocks noChangeShapeType="1"/>
        </xdr:cNvSpPr>
      </xdr:nvSpPr>
      <xdr:spPr bwMode="auto">
        <a:xfrm>
          <a:off x="323850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164" name="直线 122"/>
        <xdr:cNvSpPr>
          <a:spLocks noChangeShapeType="1"/>
        </xdr:cNvSpPr>
      </xdr:nvSpPr>
      <xdr:spPr bwMode="auto">
        <a:xfrm>
          <a:off x="323850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165" name="直线 123"/>
        <xdr:cNvSpPr>
          <a:spLocks noChangeShapeType="1"/>
        </xdr:cNvSpPr>
      </xdr:nvSpPr>
      <xdr:spPr bwMode="auto">
        <a:xfrm>
          <a:off x="323850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166" name="直线 124"/>
        <xdr:cNvSpPr>
          <a:spLocks noChangeShapeType="1"/>
        </xdr:cNvSpPr>
      </xdr:nvSpPr>
      <xdr:spPr bwMode="auto">
        <a:xfrm>
          <a:off x="323850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3167" name="直线 125"/>
        <xdr:cNvSpPr>
          <a:spLocks noChangeShapeType="1"/>
        </xdr:cNvSpPr>
      </xdr:nvSpPr>
      <xdr:spPr bwMode="auto">
        <a:xfrm>
          <a:off x="323850" y="90077925"/>
          <a:ext cx="13430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168" name="直线 126"/>
        <xdr:cNvSpPr>
          <a:spLocks noChangeShapeType="1"/>
        </xdr:cNvSpPr>
      </xdr:nvSpPr>
      <xdr:spPr bwMode="auto">
        <a:xfrm>
          <a:off x="323850" y="90077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8"/>
  <sheetViews>
    <sheetView tabSelected="1" workbookViewId="0">
      <pane xSplit="1" ySplit="5" topLeftCell="B6" activePane="bottomRight" state="frozen"/>
      <selection pane="topRight"/>
      <selection pane="bottomLeft"/>
      <selection pane="bottomRight" activeCell="S305" sqref="S305"/>
    </sheetView>
  </sheetViews>
  <sheetFormatPr defaultRowHeight="13.5"/>
  <cols>
    <col min="1" max="1" width="3.375" style="11" customWidth="1"/>
    <col min="2" max="2" width="17.75" style="11" customWidth="1"/>
    <col min="3" max="5" width="9.125" style="11" customWidth="1"/>
    <col min="6" max="6" width="10" style="12" customWidth="1"/>
    <col min="7" max="7" width="9.125" style="11" customWidth="1"/>
    <col min="8" max="8" width="12.875" style="11" customWidth="1"/>
    <col min="9" max="12" width="9.125" style="11" customWidth="1"/>
    <col min="13" max="13" width="10.625" style="12" customWidth="1"/>
    <col min="14" max="14" width="9.125" style="12" customWidth="1"/>
    <col min="15" max="16384" width="9" style="11"/>
  </cols>
  <sheetData>
    <row r="1" spans="1:15" s="112" customFormat="1" ht="18.75">
      <c r="A1" s="188" t="s">
        <v>97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5" s="112" customFormat="1" ht="14.25" thickBot="1">
      <c r="B2" s="114" t="s">
        <v>0</v>
      </c>
      <c r="C2" s="113"/>
      <c r="D2" s="113"/>
      <c r="F2" s="115"/>
      <c r="G2" s="39" t="s">
        <v>98</v>
      </c>
      <c r="H2" s="113"/>
      <c r="I2" s="113"/>
      <c r="J2" s="113"/>
      <c r="K2" s="113"/>
      <c r="L2" s="114" t="s">
        <v>1</v>
      </c>
      <c r="M2" s="128"/>
      <c r="N2" s="128"/>
    </row>
    <row r="3" spans="1:15" s="112" customFormat="1">
      <c r="A3" s="191" t="s">
        <v>2</v>
      </c>
      <c r="B3" s="116" t="s">
        <v>3</v>
      </c>
      <c r="C3" s="182" t="s">
        <v>4</v>
      </c>
      <c r="D3" s="182"/>
      <c r="E3" s="182"/>
      <c r="F3" s="183"/>
      <c r="G3" s="182" t="s">
        <v>5</v>
      </c>
      <c r="H3" s="182"/>
      <c r="I3" s="182" t="s">
        <v>6</v>
      </c>
      <c r="J3" s="182"/>
      <c r="K3" s="182"/>
      <c r="L3" s="182"/>
      <c r="M3" s="182"/>
      <c r="N3" s="189" t="s">
        <v>7</v>
      </c>
    </row>
    <row r="4" spans="1:15" s="112" customFormat="1">
      <c r="A4" s="192"/>
      <c r="B4" s="113" t="s">
        <v>8</v>
      </c>
      <c r="C4" s="187" t="s">
        <v>9</v>
      </c>
      <c r="D4" s="187" t="s">
        <v>10</v>
      </c>
      <c r="E4" s="187" t="s">
        <v>11</v>
      </c>
      <c r="F4" s="117" t="s">
        <v>12</v>
      </c>
      <c r="G4" s="187" t="s">
        <v>13</v>
      </c>
      <c r="H4" s="187" t="s">
        <v>14</v>
      </c>
      <c r="I4" s="20" t="s">
        <v>13</v>
      </c>
      <c r="J4" s="187" t="s">
        <v>15</v>
      </c>
      <c r="K4" s="187"/>
      <c r="L4" s="187"/>
      <c r="M4" s="17" t="s">
        <v>12</v>
      </c>
      <c r="N4" s="190"/>
    </row>
    <row r="5" spans="1:15" s="112" customFormat="1">
      <c r="A5" s="192"/>
      <c r="B5" s="118" t="s">
        <v>16</v>
      </c>
      <c r="C5" s="187"/>
      <c r="D5" s="187"/>
      <c r="E5" s="187"/>
      <c r="F5" s="117" t="s">
        <v>17</v>
      </c>
      <c r="G5" s="187"/>
      <c r="H5" s="187"/>
      <c r="I5" s="38" t="s">
        <v>18</v>
      </c>
      <c r="J5" s="20" t="s">
        <v>9</v>
      </c>
      <c r="K5" s="20" t="s">
        <v>10</v>
      </c>
      <c r="L5" s="20" t="s">
        <v>11</v>
      </c>
      <c r="M5" s="17" t="s">
        <v>17</v>
      </c>
      <c r="N5" s="41" t="s">
        <v>17</v>
      </c>
    </row>
    <row r="6" spans="1:15" s="112" customFormat="1">
      <c r="A6" s="192"/>
      <c r="B6" s="20" t="s">
        <v>19</v>
      </c>
      <c r="C6" s="38">
        <v>3409.83</v>
      </c>
      <c r="D6" s="38">
        <v>8281.98</v>
      </c>
      <c r="E6" s="37">
        <v>8097.83</v>
      </c>
      <c r="F6" s="119">
        <f t="shared" ref="F6:F18" si="0">(D6-E6)/E6*100</f>
        <v>2.2740660152164178</v>
      </c>
      <c r="G6" s="34">
        <v>48676</v>
      </c>
      <c r="H6" s="34">
        <v>2748820.6</v>
      </c>
      <c r="I6" s="34">
        <v>5206</v>
      </c>
      <c r="J6" s="37">
        <v>1133.8</v>
      </c>
      <c r="K6" s="37">
        <v>3216.39</v>
      </c>
      <c r="L6" s="37">
        <v>5219.76</v>
      </c>
      <c r="M6" s="22">
        <f t="shared" ref="M6:M18" si="1">(K6-L6)/L6*100</f>
        <v>-38.380500252885199</v>
      </c>
      <c r="N6" s="129">
        <f t="shared" ref="N6:N18" si="2">D6/D314*100</f>
        <v>37.120513887903769</v>
      </c>
    </row>
    <row r="7" spans="1:15" s="112" customFormat="1">
      <c r="A7" s="192"/>
      <c r="B7" s="20" t="s">
        <v>20</v>
      </c>
      <c r="C7" s="38">
        <v>835.33</v>
      </c>
      <c r="D7" s="38">
        <v>1833.35</v>
      </c>
      <c r="E7" s="34">
        <v>2036.66</v>
      </c>
      <c r="F7" s="119">
        <f t="shared" si="0"/>
        <v>-9.9825204010487827</v>
      </c>
      <c r="G7" s="34">
        <v>24716</v>
      </c>
      <c r="H7" s="34">
        <v>301535.2</v>
      </c>
      <c r="I7" s="34">
        <v>2415</v>
      </c>
      <c r="J7" s="37">
        <v>362.08</v>
      </c>
      <c r="K7" s="37">
        <v>1076.1400000000001</v>
      </c>
      <c r="L7" s="37">
        <v>1805.79</v>
      </c>
      <c r="M7" s="22">
        <f t="shared" si="1"/>
        <v>-40.406138033769146</v>
      </c>
      <c r="N7" s="129">
        <f t="shared" si="2"/>
        <v>38.435463392143873</v>
      </c>
    </row>
    <row r="8" spans="1:15" s="112" customFormat="1">
      <c r="A8" s="192"/>
      <c r="B8" s="20" t="s">
        <v>21</v>
      </c>
      <c r="C8" s="38">
        <v>118.83</v>
      </c>
      <c r="D8" s="38">
        <v>437.04</v>
      </c>
      <c r="E8" s="34">
        <v>372.22</v>
      </c>
      <c r="F8" s="119">
        <f t="shared" si="0"/>
        <v>17.414432324969102</v>
      </c>
      <c r="G8" s="34">
        <v>290</v>
      </c>
      <c r="H8" s="34">
        <v>693514.59</v>
      </c>
      <c r="I8" s="34">
        <v>37</v>
      </c>
      <c r="J8" s="37">
        <v>40.25</v>
      </c>
      <c r="K8" s="37">
        <v>64.510000000000005</v>
      </c>
      <c r="L8" s="37">
        <v>79.25</v>
      </c>
      <c r="M8" s="22">
        <f t="shared" si="1"/>
        <v>-18.599369085173496</v>
      </c>
      <c r="N8" s="129">
        <f t="shared" si="2"/>
        <v>51.08577308665344</v>
      </c>
    </row>
    <row r="9" spans="1:15" s="112" customFormat="1">
      <c r="A9" s="192"/>
      <c r="B9" s="20" t="s">
        <v>22</v>
      </c>
      <c r="C9" s="38">
        <v>65.739999999999995</v>
      </c>
      <c r="D9" s="38">
        <v>240.98</v>
      </c>
      <c r="E9" s="34">
        <v>227.99</v>
      </c>
      <c r="F9" s="119">
        <f t="shared" si="0"/>
        <v>5.6976183165928243</v>
      </c>
      <c r="G9" s="34">
        <v>10989</v>
      </c>
      <c r="H9" s="34">
        <v>329967.09000000003</v>
      </c>
      <c r="I9" s="34">
        <v>982</v>
      </c>
      <c r="J9" s="37">
        <v>52.74</v>
      </c>
      <c r="K9" s="37">
        <v>148.61000000000001</v>
      </c>
      <c r="L9" s="37">
        <v>163.37</v>
      </c>
      <c r="M9" s="22">
        <f t="shared" si="1"/>
        <v>-9.0347064944604227</v>
      </c>
      <c r="N9" s="129">
        <f t="shared" si="2"/>
        <v>71.831072156878434</v>
      </c>
    </row>
    <row r="10" spans="1:15" s="112" customFormat="1">
      <c r="A10" s="192"/>
      <c r="B10" s="20" t="s">
        <v>23</v>
      </c>
      <c r="C10" s="38">
        <v>59.92</v>
      </c>
      <c r="D10" s="38">
        <v>76.09</v>
      </c>
      <c r="E10" s="34">
        <v>69.06</v>
      </c>
      <c r="F10" s="119">
        <f t="shared" si="0"/>
        <v>10.179554011004925</v>
      </c>
      <c r="G10" s="34">
        <v>891</v>
      </c>
      <c r="H10" s="34">
        <v>62372.61</v>
      </c>
      <c r="I10" s="34">
        <v>10</v>
      </c>
      <c r="J10" s="37">
        <v>11.25</v>
      </c>
      <c r="K10" s="37">
        <v>14.15</v>
      </c>
      <c r="L10" s="37">
        <v>4.29</v>
      </c>
      <c r="M10" s="22">
        <f t="shared" si="1"/>
        <v>229.83682983682979</v>
      </c>
      <c r="N10" s="129">
        <f t="shared" si="2"/>
        <v>75.509381184693666</v>
      </c>
      <c r="O10" s="113"/>
    </row>
    <row r="11" spans="1:15" s="112" customFormat="1">
      <c r="A11" s="192"/>
      <c r="B11" s="20" t="s">
        <v>24</v>
      </c>
      <c r="C11" s="38">
        <v>691.74</v>
      </c>
      <c r="D11" s="38">
        <v>915.85</v>
      </c>
      <c r="E11" s="34">
        <v>514.41</v>
      </c>
      <c r="F11" s="119">
        <f t="shared" si="0"/>
        <v>78.03891837250444</v>
      </c>
      <c r="G11" s="34">
        <v>1201</v>
      </c>
      <c r="H11" s="34">
        <v>558871.30000000005</v>
      </c>
      <c r="I11" s="34">
        <v>120</v>
      </c>
      <c r="J11" s="37">
        <v>102.05</v>
      </c>
      <c r="K11" s="37">
        <v>215.48</v>
      </c>
      <c r="L11" s="37">
        <v>292</v>
      </c>
      <c r="M11" s="22">
        <f t="shared" si="1"/>
        <v>-26.205479452054796</v>
      </c>
      <c r="N11" s="129">
        <f t="shared" si="2"/>
        <v>57.191741609928251</v>
      </c>
      <c r="O11" s="113"/>
    </row>
    <row r="12" spans="1:15" s="112" customFormat="1">
      <c r="A12" s="192"/>
      <c r="B12" s="20" t="s">
        <v>25</v>
      </c>
      <c r="C12" s="38">
        <v>182.59</v>
      </c>
      <c r="D12" s="38">
        <v>623.66</v>
      </c>
      <c r="E12" s="38">
        <v>414.53</v>
      </c>
      <c r="F12" s="119">
        <f t="shared" si="0"/>
        <v>50.449907123730497</v>
      </c>
      <c r="G12" s="38">
        <v>392</v>
      </c>
      <c r="H12" s="38">
        <v>12777.2</v>
      </c>
      <c r="I12" s="38">
        <v>409</v>
      </c>
      <c r="J12" s="37">
        <v>73.3</v>
      </c>
      <c r="K12" s="37">
        <v>102.65</v>
      </c>
      <c r="L12" s="37">
        <v>424.18</v>
      </c>
      <c r="M12" s="22">
        <f t="shared" si="1"/>
        <v>-75.800367768400207</v>
      </c>
      <c r="N12" s="129">
        <f t="shared" si="2"/>
        <v>40.417590977815884</v>
      </c>
    </row>
    <row r="13" spans="1:15" s="113" customFormat="1">
      <c r="A13" s="192"/>
      <c r="B13" s="20" t="s">
        <v>26</v>
      </c>
      <c r="C13" s="38">
        <v>2536.7399999999998</v>
      </c>
      <c r="D13" s="38">
        <v>3119.45</v>
      </c>
      <c r="E13" s="34">
        <v>573.65</v>
      </c>
      <c r="F13" s="119">
        <f t="shared" si="0"/>
        <v>443.78976727970019</v>
      </c>
      <c r="G13" s="34">
        <v>16426</v>
      </c>
      <c r="H13" s="34">
        <v>2583179.3199999998</v>
      </c>
      <c r="I13" s="34">
        <v>621</v>
      </c>
      <c r="J13" s="37">
        <v>67.459999999999994</v>
      </c>
      <c r="K13" s="37">
        <v>223.05</v>
      </c>
      <c r="L13" s="37">
        <v>331.27</v>
      </c>
      <c r="M13" s="22">
        <f t="shared" si="1"/>
        <v>-32.668216258640982</v>
      </c>
      <c r="N13" s="129">
        <f t="shared" si="2"/>
        <v>74.766188468026058</v>
      </c>
    </row>
    <row r="14" spans="1:15" s="113" customFormat="1">
      <c r="A14" s="192"/>
      <c r="B14" s="20" t="s">
        <v>27</v>
      </c>
      <c r="C14" s="38">
        <v>133.07</v>
      </c>
      <c r="D14" s="38">
        <v>441.35</v>
      </c>
      <c r="E14" s="34">
        <v>839.58</v>
      </c>
      <c r="F14" s="119">
        <f t="shared" si="0"/>
        <v>-47.432049358012343</v>
      </c>
      <c r="G14" s="34">
        <v>49</v>
      </c>
      <c r="H14" s="34">
        <v>15461.94</v>
      </c>
      <c r="I14" s="34">
        <v>46</v>
      </c>
      <c r="J14" s="37">
        <v>54.66</v>
      </c>
      <c r="K14" s="37">
        <v>185.6</v>
      </c>
      <c r="L14" s="37">
        <v>84.08</v>
      </c>
      <c r="M14" s="22">
        <f t="shared" si="1"/>
        <v>120.74215033301616</v>
      </c>
      <c r="N14" s="129">
        <f t="shared" si="2"/>
        <v>43.125626048928751</v>
      </c>
    </row>
    <row r="15" spans="1:15" s="113" customFormat="1">
      <c r="A15" s="192"/>
      <c r="B15" s="24" t="s">
        <v>28</v>
      </c>
      <c r="C15" s="38">
        <v>11.21</v>
      </c>
      <c r="D15" s="38">
        <v>21.42</v>
      </c>
      <c r="E15" s="36">
        <v>29.04</v>
      </c>
      <c r="F15" s="119">
        <f t="shared" si="0"/>
        <v>-26.239669421487594</v>
      </c>
      <c r="G15" s="36">
        <v>11</v>
      </c>
      <c r="H15" s="36">
        <v>1466</v>
      </c>
      <c r="I15" s="36">
        <v>0</v>
      </c>
      <c r="J15" s="37">
        <v>0</v>
      </c>
      <c r="K15" s="37">
        <v>0</v>
      </c>
      <c r="L15" s="37">
        <v>0</v>
      </c>
      <c r="M15" s="22"/>
      <c r="N15" s="129">
        <f t="shared" si="2"/>
        <v>55.748439720372915</v>
      </c>
    </row>
    <row r="16" spans="1:15" s="113" customFormat="1">
      <c r="A16" s="192"/>
      <c r="B16" s="24" t="s">
        <v>29</v>
      </c>
      <c r="C16" s="38">
        <v>6.13</v>
      </c>
      <c r="D16" s="38">
        <v>6.13</v>
      </c>
      <c r="E16" s="36">
        <v>45.67</v>
      </c>
      <c r="F16" s="119">
        <f t="shared" si="0"/>
        <v>-86.57762207138164</v>
      </c>
      <c r="G16" s="36">
        <v>1</v>
      </c>
      <c r="H16" s="36">
        <v>1677.57</v>
      </c>
      <c r="I16" s="36">
        <v>0</v>
      </c>
      <c r="J16" s="37">
        <v>0</v>
      </c>
      <c r="K16" s="37">
        <v>0</v>
      </c>
      <c r="L16" s="37">
        <v>0</v>
      </c>
      <c r="M16" s="22" t="e">
        <f>(K16-L16)/L16*100</f>
        <v>#DIV/0!</v>
      </c>
      <c r="N16" s="129">
        <f t="shared" si="2"/>
        <v>95.631825273010918</v>
      </c>
    </row>
    <row r="17" spans="1:15" s="113" customFormat="1">
      <c r="A17" s="192"/>
      <c r="B17" s="24" t="s">
        <v>30</v>
      </c>
      <c r="C17" s="38">
        <v>115.73</v>
      </c>
      <c r="D17" s="38">
        <v>413.8</v>
      </c>
      <c r="E17" s="36">
        <v>764.87</v>
      </c>
      <c r="F17" s="119">
        <f t="shared" si="0"/>
        <v>-45.899303149554825</v>
      </c>
      <c r="G17" s="36">
        <v>37</v>
      </c>
      <c r="H17" s="36">
        <v>12318.37</v>
      </c>
      <c r="I17" s="36">
        <v>46</v>
      </c>
      <c r="J17" s="37">
        <v>54.66</v>
      </c>
      <c r="K17" s="37">
        <v>185.6</v>
      </c>
      <c r="L17" s="37">
        <v>84.08</v>
      </c>
      <c r="M17" s="22">
        <f t="shared" si="1"/>
        <v>120.74215033301616</v>
      </c>
      <c r="N17" s="129">
        <f t="shared" si="2"/>
        <v>43.94887157788601</v>
      </c>
    </row>
    <row r="18" spans="1:15" s="113" customFormat="1" ht="14.25" thickBot="1">
      <c r="A18" s="193"/>
      <c r="B18" s="25" t="s">
        <v>31</v>
      </c>
      <c r="C18" s="26">
        <f>C6+C8+C9+C10+C11+C12+C13+C14</f>
        <v>7198.4599999999991</v>
      </c>
      <c r="D18" s="26">
        <f t="shared" ref="D18:L18" si="3">D6+D8+D9+D10+D11+D12+D13+D14</f>
        <v>14136.4</v>
      </c>
      <c r="E18" s="26">
        <f t="shared" si="3"/>
        <v>11109.269999999999</v>
      </c>
      <c r="F18" s="105">
        <f t="shared" si="0"/>
        <v>27.248685107122263</v>
      </c>
      <c r="G18" s="26">
        <f t="shared" si="3"/>
        <v>78914</v>
      </c>
      <c r="H18" s="26">
        <f t="shared" si="3"/>
        <v>7004964.6499999994</v>
      </c>
      <c r="I18" s="26">
        <f t="shared" si="3"/>
        <v>7431</v>
      </c>
      <c r="J18" s="26">
        <f t="shared" si="3"/>
        <v>1535.51</v>
      </c>
      <c r="K18" s="26">
        <f t="shared" si="3"/>
        <v>4170.4400000000005</v>
      </c>
      <c r="L18" s="26">
        <f t="shared" si="3"/>
        <v>6598.2000000000007</v>
      </c>
      <c r="M18" s="27">
        <f t="shared" si="1"/>
        <v>-36.794277227122549</v>
      </c>
      <c r="N18" s="130">
        <f t="shared" si="2"/>
        <v>44.255217627358711</v>
      </c>
    </row>
    <row r="19" spans="1:15" s="112" customFormat="1" ht="14.25" thickTop="1">
      <c r="A19" s="196" t="s">
        <v>32</v>
      </c>
      <c r="B19" s="28" t="s">
        <v>19</v>
      </c>
      <c r="C19" s="32">
        <v>980.21</v>
      </c>
      <c r="D19" s="31">
        <v>2548.38</v>
      </c>
      <c r="E19" s="31">
        <v>2563.9706980000001</v>
      </c>
      <c r="F19" s="120">
        <f t="shared" ref="F19:F27" si="4">(D19-E19)/E19*100</f>
        <v>-0.60806849361271342</v>
      </c>
      <c r="G19" s="31">
        <v>13899</v>
      </c>
      <c r="H19" s="31">
        <v>833108.08559999999</v>
      </c>
      <c r="I19" s="31">
        <v>1342</v>
      </c>
      <c r="J19" s="31">
        <v>301.73</v>
      </c>
      <c r="K19" s="31">
        <v>920.12</v>
      </c>
      <c r="L19" s="33">
        <v>1224.21</v>
      </c>
      <c r="M19" s="30">
        <f t="shared" ref="M19:M31" si="5">(K19-L19)/L19*100</f>
        <v>-24.839692536411238</v>
      </c>
      <c r="N19" s="131">
        <f t="shared" ref="N19:N27" si="6">D19/D314*100</f>
        <v>11.422048251946542</v>
      </c>
    </row>
    <row r="20" spans="1:15" s="112" customFormat="1">
      <c r="A20" s="192"/>
      <c r="B20" s="20" t="s">
        <v>20</v>
      </c>
      <c r="C20" s="32">
        <v>235.99</v>
      </c>
      <c r="D20" s="31">
        <v>581.04</v>
      </c>
      <c r="E20" s="31">
        <v>763.63198299999999</v>
      </c>
      <c r="F20" s="119">
        <f t="shared" si="4"/>
        <v>-23.910992083211376</v>
      </c>
      <c r="G20" s="31">
        <v>6201</v>
      </c>
      <c r="H20" s="31">
        <v>75627.8</v>
      </c>
      <c r="I20" s="31">
        <v>720</v>
      </c>
      <c r="J20" s="31">
        <v>90.18</v>
      </c>
      <c r="K20" s="31">
        <v>304.45</v>
      </c>
      <c r="L20" s="33">
        <v>469.23</v>
      </c>
      <c r="M20" s="22">
        <f t="shared" si="5"/>
        <v>-35.117106749355329</v>
      </c>
      <c r="N20" s="129">
        <f t="shared" si="6"/>
        <v>12.181275615333286</v>
      </c>
    </row>
    <row r="21" spans="1:15" s="112" customFormat="1">
      <c r="A21" s="192"/>
      <c r="B21" s="20" t="s">
        <v>21</v>
      </c>
      <c r="C21" s="32">
        <v>15.92</v>
      </c>
      <c r="D21" s="31">
        <v>34.1</v>
      </c>
      <c r="E21" s="31">
        <v>47.356839999999998</v>
      </c>
      <c r="F21" s="119">
        <f t="shared" si="4"/>
        <v>-27.993506323479352</v>
      </c>
      <c r="G21" s="31">
        <v>36</v>
      </c>
      <c r="H21" s="31">
        <v>82125.62</v>
      </c>
      <c r="I21" s="31">
        <v>3</v>
      </c>
      <c r="J21" s="31">
        <v>4.5599999999999996</v>
      </c>
      <c r="K21" s="31">
        <v>4.5599999999999996</v>
      </c>
      <c r="L21" s="33">
        <v>13.62</v>
      </c>
      <c r="M21" s="22">
        <f t="shared" si="5"/>
        <v>-66.519823788546248</v>
      </c>
      <c r="N21" s="129">
        <f t="shared" si="6"/>
        <v>3.9859620681285062</v>
      </c>
    </row>
    <row r="22" spans="1:15" s="112" customFormat="1">
      <c r="A22" s="192"/>
      <c r="B22" s="20" t="s">
        <v>22</v>
      </c>
      <c r="C22" s="32">
        <v>3.37</v>
      </c>
      <c r="D22" s="31">
        <v>6.36</v>
      </c>
      <c r="E22" s="31">
        <v>2.2375509999999998</v>
      </c>
      <c r="F22" s="119">
        <f t="shared" si="4"/>
        <v>184.23933130462729</v>
      </c>
      <c r="G22" s="31">
        <v>840</v>
      </c>
      <c r="H22" s="31">
        <v>34529.199999999997</v>
      </c>
      <c r="I22" s="31">
        <v>8</v>
      </c>
      <c r="J22" s="31">
        <v>1.48</v>
      </c>
      <c r="K22" s="31">
        <v>2.77</v>
      </c>
      <c r="L22" s="33">
        <v>9.35</v>
      </c>
      <c r="M22" s="22">
        <f t="shared" si="5"/>
        <v>-70.37433155080214</v>
      </c>
      <c r="N22" s="129">
        <f t="shared" si="6"/>
        <v>1.8957823010944765</v>
      </c>
    </row>
    <row r="23" spans="1:15" s="112" customFormat="1">
      <c r="A23" s="192"/>
      <c r="B23" s="20" t="s">
        <v>23</v>
      </c>
      <c r="C23" s="32">
        <v>1.34</v>
      </c>
      <c r="D23" s="31">
        <v>3.27</v>
      </c>
      <c r="E23" s="31">
        <v>1.6330499999999999</v>
      </c>
      <c r="F23" s="119">
        <f t="shared" si="4"/>
        <v>100.23881693763205</v>
      </c>
      <c r="G23" s="31">
        <v>244</v>
      </c>
      <c r="H23" s="31">
        <v>7200</v>
      </c>
      <c r="I23" s="31"/>
      <c r="J23" s="31"/>
      <c r="K23" s="31"/>
      <c r="L23" s="33">
        <v>5.43</v>
      </c>
      <c r="M23" s="22">
        <f t="shared" si="5"/>
        <v>-100</v>
      </c>
      <c r="N23" s="129">
        <f t="shared" si="6"/>
        <v>3.2450476603226219</v>
      </c>
      <c r="O23" s="113"/>
    </row>
    <row r="24" spans="1:15" s="112" customFormat="1">
      <c r="A24" s="192"/>
      <c r="B24" s="20" t="s">
        <v>24</v>
      </c>
      <c r="C24" s="32">
        <v>9.1300000000000008</v>
      </c>
      <c r="D24" s="31">
        <v>60.76</v>
      </c>
      <c r="E24" s="31">
        <v>67.325181000000001</v>
      </c>
      <c r="F24" s="119">
        <f t="shared" si="4"/>
        <v>-9.7514494613835527</v>
      </c>
      <c r="G24" s="31">
        <v>93</v>
      </c>
      <c r="H24" s="31">
        <v>207996.22</v>
      </c>
      <c r="I24" s="31">
        <v>19</v>
      </c>
      <c r="J24" s="31">
        <v>1.39</v>
      </c>
      <c r="K24" s="31">
        <v>28.3</v>
      </c>
      <c r="L24" s="33">
        <v>32.020000000000003</v>
      </c>
      <c r="M24" s="22">
        <f t="shared" si="5"/>
        <v>-11.61773891317927</v>
      </c>
      <c r="N24" s="129">
        <f t="shared" si="6"/>
        <v>3.7942569418782988</v>
      </c>
      <c r="O24" s="113"/>
    </row>
    <row r="25" spans="1:15" s="112" customFormat="1">
      <c r="A25" s="192"/>
      <c r="B25" s="20" t="s">
        <v>25</v>
      </c>
      <c r="C25" s="31"/>
      <c r="D25" s="31">
        <v>2.52</v>
      </c>
      <c r="E25" s="31">
        <v>3.3936000000000002</v>
      </c>
      <c r="F25" s="119">
        <f t="shared" si="4"/>
        <v>-25.742574257425744</v>
      </c>
      <c r="G25" s="33">
        <v>8</v>
      </c>
      <c r="H25" s="33">
        <v>84.16</v>
      </c>
      <c r="I25" s="33"/>
      <c r="J25" s="33"/>
      <c r="K25" s="33"/>
      <c r="L25" s="33"/>
      <c r="M25" s="22"/>
      <c r="N25" s="129">
        <f t="shared" si="6"/>
        <v>0.16331387176361484</v>
      </c>
      <c r="O25" s="113"/>
    </row>
    <row r="26" spans="1:15" s="113" customFormat="1">
      <c r="A26" s="192"/>
      <c r="B26" s="20" t="s">
        <v>26</v>
      </c>
      <c r="C26" s="31">
        <v>46.12</v>
      </c>
      <c r="D26" s="31">
        <v>81.13</v>
      </c>
      <c r="E26" s="31">
        <v>75.14</v>
      </c>
      <c r="F26" s="119">
        <f t="shared" si="4"/>
        <v>7.9717859994676541</v>
      </c>
      <c r="G26" s="31">
        <v>15927</v>
      </c>
      <c r="H26" s="31">
        <v>369721.54</v>
      </c>
      <c r="I26" s="31">
        <v>85</v>
      </c>
      <c r="J26" s="31">
        <v>11.37</v>
      </c>
      <c r="K26" s="31">
        <v>27.59</v>
      </c>
      <c r="L26" s="33">
        <v>37.75</v>
      </c>
      <c r="M26" s="22">
        <f t="shared" si="5"/>
        <v>-26.913907284768214</v>
      </c>
      <c r="N26" s="129">
        <f t="shared" si="6"/>
        <v>1.9445033164214698</v>
      </c>
    </row>
    <row r="27" spans="1:15" s="113" customFormat="1">
      <c r="A27" s="192"/>
      <c r="B27" s="20" t="s">
        <v>27</v>
      </c>
      <c r="C27" s="121"/>
      <c r="D27" s="31">
        <v>0.19</v>
      </c>
      <c r="E27" s="31"/>
      <c r="F27" s="119" t="e">
        <f t="shared" si="4"/>
        <v>#DIV/0!</v>
      </c>
      <c r="G27" s="31">
        <v>1</v>
      </c>
      <c r="H27" s="31">
        <v>10</v>
      </c>
      <c r="I27" s="31"/>
      <c r="J27" s="31"/>
      <c r="K27" s="31"/>
      <c r="L27" s="31"/>
      <c r="M27" s="22"/>
      <c r="N27" s="129">
        <f t="shared" si="6"/>
        <v>1.8565467201306134E-2</v>
      </c>
    </row>
    <row r="28" spans="1:15" s="113" customFormat="1">
      <c r="A28" s="192"/>
      <c r="B28" s="24" t="s">
        <v>28</v>
      </c>
      <c r="C28" s="72"/>
      <c r="D28" s="31"/>
      <c r="E28" s="72"/>
      <c r="F28" s="119"/>
      <c r="G28" s="72"/>
      <c r="H28" s="72"/>
      <c r="I28" s="72"/>
      <c r="J28" s="72"/>
      <c r="K28" s="72"/>
      <c r="L28" s="72"/>
      <c r="M28" s="22"/>
      <c r="N28" s="129"/>
    </row>
    <row r="29" spans="1:15" s="113" customFormat="1">
      <c r="A29" s="192"/>
      <c r="B29" s="24" t="s">
        <v>29</v>
      </c>
      <c r="C29" s="72"/>
      <c r="D29" s="31"/>
      <c r="E29" s="72"/>
      <c r="F29" s="119" t="e">
        <f>(D29-E29)/E29*100</f>
        <v>#DIV/0!</v>
      </c>
      <c r="G29" s="72"/>
      <c r="H29" s="72"/>
      <c r="I29" s="72"/>
      <c r="J29" s="72"/>
      <c r="K29" s="72"/>
      <c r="L29" s="72"/>
      <c r="M29" s="22"/>
      <c r="N29" s="129">
        <f>D29/D324*100</f>
        <v>0</v>
      </c>
    </row>
    <row r="30" spans="1:15" s="113" customFormat="1">
      <c r="A30" s="192"/>
      <c r="B30" s="24" t="s">
        <v>30</v>
      </c>
      <c r="C30" s="72"/>
      <c r="D30" s="31">
        <v>0.19</v>
      </c>
      <c r="E30" s="72"/>
      <c r="F30" s="119"/>
      <c r="G30" s="72">
        <v>1</v>
      </c>
      <c r="H30" s="72">
        <v>10</v>
      </c>
      <c r="I30" s="72"/>
      <c r="J30" s="72"/>
      <c r="K30" s="72"/>
      <c r="L30" s="72"/>
      <c r="M30" s="22"/>
      <c r="N30" s="129">
        <f>D30/D325*100</f>
        <v>2.0179520540836982E-2</v>
      </c>
    </row>
    <row r="31" spans="1:15" s="113" customFormat="1" ht="14.25" thickBot="1">
      <c r="A31" s="193"/>
      <c r="B31" s="25" t="s">
        <v>31</v>
      </c>
      <c r="C31" s="26">
        <f>C19+C21+C22+C23+C24+C25+C26+C27</f>
        <v>1056.0899999999999</v>
      </c>
      <c r="D31" s="26">
        <f>D19+D21+D22+D23+D24+D25+D26+D27</f>
        <v>2736.7100000000005</v>
      </c>
      <c r="E31" s="26">
        <f>E19+E21+E22+E23+E24+E25+E26+E27</f>
        <v>2761.05692</v>
      </c>
      <c r="F31" s="105">
        <f>(D31-E31)/E31*100</f>
        <v>-0.88179710543596823</v>
      </c>
      <c r="G31" s="26">
        <f t="shared" ref="G31:L31" si="7">G19+G21+G22+G23+G24+G25+G26+G27</f>
        <v>31048</v>
      </c>
      <c r="H31" s="26">
        <f t="shared" si="7"/>
        <v>1534774.8255999999</v>
      </c>
      <c r="I31" s="26">
        <f t="shared" si="7"/>
        <v>1457</v>
      </c>
      <c r="J31" s="26">
        <f t="shared" si="7"/>
        <v>320.53000000000003</v>
      </c>
      <c r="K31" s="26">
        <f t="shared" si="7"/>
        <v>983.33999999999992</v>
      </c>
      <c r="L31" s="26">
        <f t="shared" si="7"/>
        <v>1322.3799999999999</v>
      </c>
      <c r="M31" s="27">
        <f t="shared" si="5"/>
        <v>-25.638621273763974</v>
      </c>
      <c r="N31" s="130">
        <f>D31/D326*100</f>
        <v>8.5675063405795608</v>
      </c>
    </row>
    <row r="32" spans="1:15" s="112" customFormat="1" ht="14.25" thickTop="1">
      <c r="A32" s="196" t="s">
        <v>33</v>
      </c>
      <c r="B32" s="20" t="s">
        <v>19</v>
      </c>
      <c r="C32" s="34">
        <v>1881.0615419999999</v>
      </c>
      <c r="D32" s="34">
        <v>4949.3248359999998</v>
      </c>
      <c r="E32" s="34">
        <v>4886</v>
      </c>
      <c r="F32" s="46">
        <f>(D32-E32)/E32*100</f>
        <v>1.2960465820712193</v>
      </c>
      <c r="G32" s="34">
        <v>28192</v>
      </c>
      <c r="H32" s="34">
        <v>1918988.2922409999</v>
      </c>
      <c r="I32" s="34">
        <v>4537</v>
      </c>
      <c r="J32" s="34">
        <v>735.05959299999995</v>
      </c>
      <c r="K32" s="34">
        <v>2482.8276030000002</v>
      </c>
      <c r="L32" s="34">
        <v>2812.2046839999998</v>
      </c>
      <c r="M32" s="22">
        <f t="shared" ref="M32:M40" si="8">(K32-L32)/L32*100</f>
        <v>-11.712414920364298</v>
      </c>
      <c r="N32" s="129">
        <f t="shared" ref="N32:N37" si="9">D32/D314*100</f>
        <v>22.183280001942176</v>
      </c>
    </row>
    <row r="33" spans="1:15" s="112" customFormat="1">
      <c r="A33" s="192"/>
      <c r="B33" s="20" t="s">
        <v>20</v>
      </c>
      <c r="C33" s="34">
        <v>347.17327400000005</v>
      </c>
      <c r="D33" s="34">
        <v>833.26566300000002</v>
      </c>
      <c r="E33" s="34">
        <v>1363.2489860000001</v>
      </c>
      <c r="F33" s="46">
        <f t="shared" ref="F33:F40" si="10">(D33-E33)/E33*100</f>
        <v>-38.876487600042857</v>
      </c>
      <c r="G33" s="34">
        <v>9639</v>
      </c>
      <c r="H33" s="34">
        <v>117595.8</v>
      </c>
      <c r="I33" s="34">
        <v>1730</v>
      </c>
      <c r="J33" s="34">
        <v>159.60542800000002</v>
      </c>
      <c r="K33" s="34">
        <v>825.53845000000001</v>
      </c>
      <c r="L33" s="34">
        <v>1102.2564949999999</v>
      </c>
      <c r="M33" s="22">
        <f t="shared" si="8"/>
        <v>-25.104687180818097</v>
      </c>
      <c r="N33" s="129">
        <f t="shared" si="9"/>
        <v>17.469087673475876</v>
      </c>
    </row>
    <row r="34" spans="1:15" s="112" customFormat="1">
      <c r="A34" s="192"/>
      <c r="B34" s="20" t="s">
        <v>21</v>
      </c>
      <c r="C34" s="34">
        <v>45.232888999999993</v>
      </c>
      <c r="D34" s="34">
        <v>87.842772999999994</v>
      </c>
      <c r="E34" s="34">
        <v>70.702421999999999</v>
      </c>
      <c r="F34" s="46">
        <f t="shared" si="10"/>
        <v>24.242947433964844</v>
      </c>
      <c r="G34" s="34">
        <v>350</v>
      </c>
      <c r="H34" s="34">
        <v>128179.866404</v>
      </c>
      <c r="I34" s="34">
        <v>21</v>
      </c>
      <c r="J34" s="34">
        <v>0.10548899999999994</v>
      </c>
      <c r="K34" s="34">
        <v>5.8665799999999999</v>
      </c>
      <c r="L34" s="34">
        <v>93.071425000000005</v>
      </c>
      <c r="M34" s="22">
        <f t="shared" si="8"/>
        <v>-93.69669047186072</v>
      </c>
      <c r="N34" s="129">
        <f t="shared" si="9"/>
        <v>10.267975399918559</v>
      </c>
    </row>
    <row r="35" spans="1:15" s="112" customFormat="1">
      <c r="A35" s="192"/>
      <c r="B35" s="20" t="s">
        <v>22</v>
      </c>
      <c r="C35" s="34">
        <v>20.455407000000001</v>
      </c>
      <c r="D35" s="34">
        <v>33.727408000000004</v>
      </c>
      <c r="E35" s="34">
        <v>29.576931999999999</v>
      </c>
      <c r="F35" s="46">
        <f t="shared" si="10"/>
        <v>14.032814492050779</v>
      </c>
      <c r="G35" s="34">
        <v>2934</v>
      </c>
      <c r="H35" s="34">
        <v>17525.21</v>
      </c>
      <c r="I35" s="34">
        <v>190</v>
      </c>
      <c r="J35" s="34">
        <v>1.3568809999999993</v>
      </c>
      <c r="K35" s="34">
        <v>3.9775529999999999</v>
      </c>
      <c r="L35" s="34">
        <v>11.314525</v>
      </c>
      <c r="M35" s="22">
        <f t="shared" si="8"/>
        <v>-64.845603328464946</v>
      </c>
      <c r="N35" s="129">
        <f t="shared" si="9"/>
        <v>10.053431312608845</v>
      </c>
    </row>
    <row r="36" spans="1:15" s="112" customFormat="1">
      <c r="A36" s="192"/>
      <c r="B36" s="20" t="s">
        <v>23</v>
      </c>
      <c r="C36" s="34">
        <v>2.7533179999999997</v>
      </c>
      <c r="D36" s="34">
        <v>4.8809740000000001</v>
      </c>
      <c r="E36" s="34">
        <v>7.6807359999999996</v>
      </c>
      <c r="F36" s="46">
        <f t="shared" si="10"/>
        <v>-36.451741083146196</v>
      </c>
      <c r="G36" s="34">
        <v>408</v>
      </c>
      <c r="H36" s="34">
        <v>10220.799999999999</v>
      </c>
      <c r="I36" s="34">
        <v>2</v>
      </c>
      <c r="J36" s="34">
        <v>0.39793600000000001</v>
      </c>
      <c r="K36" s="34">
        <v>0.71401700000000001</v>
      </c>
      <c r="L36" s="34">
        <v>1.8680099999999999</v>
      </c>
      <c r="M36" s="22">
        <f t="shared" si="8"/>
        <v>-61.776596485029515</v>
      </c>
      <c r="N36" s="129">
        <f t="shared" si="9"/>
        <v>4.8437288253197393</v>
      </c>
      <c r="O36" s="113"/>
    </row>
    <row r="37" spans="1:15" s="112" customFormat="1">
      <c r="A37" s="192"/>
      <c r="B37" s="20" t="s">
        <v>24</v>
      </c>
      <c r="C37" s="34">
        <v>27.936294000000007</v>
      </c>
      <c r="D37" s="34">
        <v>128.85253700000001</v>
      </c>
      <c r="E37" s="34">
        <v>73.820372000000006</v>
      </c>
      <c r="F37" s="46">
        <f t="shared" si="10"/>
        <v>74.548750580666265</v>
      </c>
      <c r="G37" s="34">
        <v>722</v>
      </c>
      <c r="H37" s="34">
        <v>435564.51449999999</v>
      </c>
      <c r="I37" s="34">
        <v>45</v>
      </c>
      <c r="J37" s="34">
        <v>4.9598260000000005</v>
      </c>
      <c r="K37" s="34">
        <v>78.301659000000001</v>
      </c>
      <c r="L37" s="34">
        <v>28.085742</v>
      </c>
      <c r="M37" s="22">
        <f t="shared" si="8"/>
        <v>178.79505195198334</v>
      </c>
      <c r="N37" s="129">
        <f t="shared" si="9"/>
        <v>8.0464060729242988</v>
      </c>
      <c r="O37" s="113"/>
    </row>
    <row r="38" spans="1:15" s="112" customFormat="1">
      <c r="A38" s="192"/>
      <c r="B38" s="20" t="s">
        <v>25</v>
      </c>
      <c r="C38" s="34">
        <v>0</v>
      </c>
      <c r="D38" s="34">
        <v>0</v>
      </c>
      <c r="E38" s="34"/>
      <c r="F38" s="46"/>
      <c r="G38" s="34">
        <v>0</v>
      </c>
      <c r="H38" s="34">
        <v>0</v>
      </c>
      <c r="I38" s="34"/>
      <c r="J38" s="34">
        <v>0</v>
      </c>
      <c r="K38" s="34">
        <v>0</v>
      </c>
      <c r="L38" s="34">
        <v>0</v>
      </c>
      <c r="M38" s="22"/>
      <c r="N38" s="129"/>
      <c r="O38" s="113"/>
    </row>
    <row r="39" spans="1:15" s="113" customFormat="1">
      <c r="A39" s="192"/>
      <c r="B39" s="20" t="s">
        <v>26</v>
      </c>
      <c r="C39" s="34">
        <v>249.21204299999968</v>
      </c>
      <c r="D39" s="34">
        <v>485.52686100000005</v>
      </c>
      <c r="E39" s="34">
        <v>355.67215199999998</v>
      </c>
      <c r="F39" s="46">
        <f t="shared" si="10"/>
        <v>36.509664383282974</v>
      </c>
      <c r="G39" s="34">
        <v>36203</v>
      </c>
      <c r="H39" s="34">
        <v>2865890.3878519996</v>
      </c>
      <c r="I39" s="34">
        <v>65</v>
      </c>
      <c r="J39" s="34">
        <v>20.600694999999959</v>
      </c>
      <c r="K39" s="34">
        <v>33.271235999999931</v>
      </c>
      <c r="L39" s="34">
        <v>62.890658999999928</v>
      </c>
      <c r="M39" s="22">
        <f t="shared" si="8"/>
        <v>-47.096696824245441</v>
      </c>
      <c r="N39" s="129">
        <f>D39/D321*100</f>
        <v>11.636984979985284</v>
      </c>
    </row>
    <row r="40" spans="1:15" s="113" customFormat="1">
      <c r="A40" s="192"/>
      <c r="B40" s="20" t="s">
        <v>27</v>
      </c>
      <c r="C40" s="34">
        <v>0</v>
      </c>
      <c r="D40" s="34">
        <v>0</v>
      </c>
      <c r="E40" s="34"/>
      <c r="F40" s="46" t="e">
        <f t="shared" si="10"/>
        <v>#DIV/0!</v>
      </c>
      <c r="G40" s="34">
        <v>0</v>
      </c>
      <c r="H40" s="34">
        <v>8622.8799999999992</v>
      </c>
      <c r="I40" s="34">
        <v>13</v>
      </c>
      <c r="J40" s="34">
        <v>0</v>
      </c>
      <c r="K40" s="34">
        <v>0</v>
      </c>
      <c r="L40" s="34">
        <v>23.850659</v>
      </c>
      <c r="M40" s="22">
        <f t="shared" si="8"/>
        <v>-100</v>
      </c>
      <c r="N40" s="129">
        <f>D40/D322*100</f>
        <v>0</v>
      </c>
    </row>
    <row r="41" spans="1:15" s="113" customFormat="1">
      <c r="A41" s="192"/>
      <c r="B41" s="24" t="s">
        <v>28</v>
      </c>
      <c r="C41" s="34">
        <v>0</v>
      </c>
      <c r="D41" s="34">
        <v>0</v>
      </c>
      <c r="E41" s="34"/>
      <c r="F41" s="46"/>
      <c r="G41" s="34">
        <v>0</v>
      </c>
      <c r="H41" s="34">
        <v>0</v>
      </c>
      <c r="I41" s="36"/>
      <c r="J41" s="34">
        <v>0</v>
      </c>
      <c r="K41" s="34">
        <v>0</v>
      </c>
      <c r="L41" s="36">
        <v>0</v>
      </c>
      <c r="M41" s="22"/>
      <c r="N41" s="129"/>
    </row>
    <row r="42" spans="1:15" s="113" customFormat="1">
      <c r="A42" s="192"/>
      <c r="B42" s="24" t="s">
        <v>29</v>
      </c>
      <c r="C42" s="34">
        <v>0</v>
      </c>
      <c r="D42" s="34">
        <v>0</v>
      </c>
      <c r="E42" s="34"/>
      <c r="F42" s="46" t="e">
        <f>(D42-E42)/E42*100</f>
        <v>#DIV/0!</v>
      </c>
      <c r="G42" s="34">
        <v>0</v>
      </c>
      <c r="H42" s="34">
        <v>0</v>
      </c>
      <c r="I42" s="36">
        <v>0</v>
      </c>
      <c r="J42" s="34">
        <v>0</v>
      </c>
      <c r="K42" s="34">
        <v>0</v>
      </c>
      <c r="L42" s="36">
        <v>0</v>
      </c>
      <c r="M42" s="22" t="e">
        <f>(K42-L42)/L42*100</f>
        <v>#DIV/0!</v>
      </c>
      <c r="N42" s="129">
        <f>D42/D324*100</f>
        <v>0</v>
      </c>
    </row>
    <row r="43" spans="1:15" s="113" customFormat="1">
      <c r="A43" s="192"/>
      <c r="B43" s="24" t="s">
        <v>30</v>
      </c>
      <c r="C43" s="34">
        <v>0</v>
      </c>
      <c r="D43" s="34">
        <v>0</v>
      </c>
      <c r="E43" s="34"/>
      <c r="F43" s="46"/>
      <c r="G43" s="34">
        <v>0</v>
      </c>
      <c r="H43" s="34">
        <v>-62.202148000000001</v>
      </c>
      <c r="I43" s="36">
        <v>4</v>
      </c>
      <c r="J43" s="34">
        <v>0</v>
      </c>
      <c r="K43" s="34">
        <v>0</v>
      </c>
      <c r="L43" s="36">
        <v>23.850659</v>
      </c>
      <c r="M43" s="22">
        <f>(K43-L43)/L43*100</f>
        <v>-100</v>
      </c>
      <c r="N43" s="129"/>
    </row>
    <row r="44" spans="1:15" s="113" customFormat="1" ht="14.25" thickBot="1">
      <c r="A44" s="193"/>
      <c r="B44" s="25" t="s">
        <v>31</v>
      </c>
      <c r="C44" s="26">
        <f t="shared" ref="C44:L44" si="11">C32+C34+C35+C36+C37+C38+C39+C40</f>
        <v>2226.6514929999994</v>
      </c>
      <c r="D44" s="26">
        <f t="shared" si="11"/>
        <v>5690.1553889999996</v>
      </c>
      <c r="E44" s="26">
        <f t="shared" si="11"/>
        <v>5423.4526140000007</v>
      </c>
      <c r="F44" s="105">
        <f>(D44-E44)/E44*100</f>
        <v>4.9175828384954858</v>
      </c>
      <c r="G44" s="26">
        <f t="shared" si="11"/>
        <v>68809</v>
      </c>
      <c r="H44" s="26">
        <f>H32+H34+H35+H36+H37+H38+H39+H40</f>
        <v>5384991.9509969996</v>
      </c>
      <c r="I44" s="26">
        <f t="shared" si="11"/>
        <v>4873</v>
      </c>
      <c r="J44" s="26">
        <f t="shared" si="11"/>
        <v>762.48041999999998</v>
      </c>
      <c r="K44" s="26">
        <f t="shared" si="11"/>
        <v>2604.9586480000003</v>
      </c>
      <c r="L44" s="26">
        <f t="shared" si="11"/>
        <v>3033.2857040000004</v>
      </c>
      <c r="M44" s="27">
        <f>(K44-L44)/L44*100</f>
        <v>-14.120893901789874</v>
      </c>
      <c r="N44" s="130">
        <f>D44/D326*100</f>
        <v>17.813521481684372</v>
      </c>
    </row>
    <row r="45" spans="1:15" s="112" customFormat="1" ht="14.25" thickTop="1">
      <c r="A45" s="122"/>
      <c r="B45" s="10"/>
      <c r="C45" s="123"/>
      <c r="D45" s="123"/>
      <c r="E45" s="123"/>
      <c r="F45" s="124"/>
      <c r="G45" s="123"/>
      <c r="H45" s="123"/>
      <c r="I45" s="123"/>
      <c r="J45" s="123"/>
      <c r="K45" s="123"/>
      <c r="L45" s="123"/>
      <c r="M45" s="124"/>
      <c r="N45" s="128"/>
    </row>
    <row r="46" spans="1:15" s="112" customFormat="1">
      <c r="A46" s="122"/>
      <c r="B46" s="10"/>
      <c r="C46" s="123"/>
      <c r="D46" s="123"/>
      <c r="E46" s="123"/>
      <c r="F46" s="124"/>
      <c r="G46" s="123"/>
      <c r="H46" s="123"/>
      <c r="I46" s="123"/>
      <c r="J46" s="123"/>
      <c r="K46" s="123"/>
      <c r="L46" s="123"/>
      <c r="M46" s="124"/>
      <c r="N46" s="128"/>
    </row>
    <row r="48" spans="1:15" s="112" customFormat="1" ht="18.75">
      <c r="A48" s="188" t="str">
        <f>A1</f>
        <v>2020年1-3月丹东市财产保险业务统计表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</row>
    <row r="49" spans="1:14" s="112" customFormat="1" ht="14.25" thickBot="1">
      <c r="B49" s="114" t="s">
        <v>0</v>
      </c>
      <c r="C49" s="113"/>
      <c r="D49" s="113"/>
      <c r="F49" s="115"/>
      <c r="G49" s="39" t="str">
        <f>G2</f>
        <v>（2020年1-3月）</v>
      </c>
      <c r="H49" s="113"/>
      <c r="I49" s="113"/>
      <c r="J49" s="113"/>
      <c r="K49" s="113"/>
      <c r="L49" s="114" t="s">
        <v>1</v>
      </c>
      <c r="M49" s="128"/>
      <c r="N49" s="128"/>
    </row>
    <row r="50" spans="1:14">
      <c r="A50" s="191" t="s">
        <v>34</v>
      </c>
      <c r="B50" s="14" t="s">
        <v>3</v>
      </c>
      <c r="C50" s="199" t="s">
        <v>4</v>
      </c>
      <c r="D50" s="200"/>
      <c r="E50" s="200"/>
      <c r="F50" s="201"/>
      <c r="G50" s="182" t="s">
        <v>5</v>
      </c>
      <c r="H50" s="182"/>
      <c r="I50" s="182" t="s">
        <v>6</v>
      </c>
      <c r="J50" s="182"/>
      <c r="K50" s="182"/>
      <c r="L50" s="182"/>
      <c r="M50" s="182"/>
      <c r="N50" s="189" t="s">
        <v>7</v>
      </c>
    </row>
    <row r="51" spans="1:14">
      <c r="A51" s="192"/>
      <c r="B51" s="15" t="s">
        <v>8</v>
      </c>
      <c r="C51" s="194" t="s">
        <v>9</v>
      </c>
      <c r="D51" s="194" t="s">
        <v>10</v>
      </c>
      <c r="E51" s="194" t="s">
        <v>11</v>
      </c>
      <c r="F51" s="17" t="s">
        <v>12</v>
      </c>
      <c r="G51" s="187" t="s">
        <v>13</v>
      </c>
      <c r="H51" s="187" t="s">
        <v>14</v>
      </c>
      <c r="I51" s="20" t="s">
        <v>13</v>
      </c>
      <c r="J51" s="187" t="s">
        <v>15</v>
      </c>
      <c r="K51" s="187"/>
      <c r="L51" s="187"/>
      <c r="M51" s="17" t="s">
        <v>12</v>
      </c>
      <c r="N51" s="190"/>
    </row>
    <row r="52" spans="1:14">
      <c r="A52" s="192"/>
      <c r="B52" s="125" t="s">
        <v>16</v>
      </c>
      <c r="C52" s="195"/>
      <c r="D52" s="195"/>
      <c r="E52" s="195"/>
      <c r="F52" s="126" t="s">
        <v>17</v>
      </c>
      <c r="G52" s="187"/>
      <c r="H52" s="187"/>
      <c r="I52" s="38" t="s">
        <v>18</v>
      </c>
      <c r="J52" s="20" t="s">
        <v>9</v>
      </c>
      <c r="K52" s="20" t="s">
        <v>10</v>
      </c>
      <c r="L52" s="20" t="s">
        <v>11</v>
      </c>
      <c r="M52" s="17" t="s">
        <v>17</v>
      </c>
      <c r="N52" s="41" t="s">
        <v>17</v>
      </c>
    </row>
    <row r="53" spans="1:14">
      <c r="A53" s="192"/>
      <c r="B53" s="20" t="s">
        <v>19</v>
      </c>
      <c r="C53" s="21">
        <v>590.28949999999998</v>
      </c>
      <c r="D53" s="21">
        <v>1295.8844999999999</v>
      </c>
      <c r="E53" s="21">
        <v>1331.01199</v>
      </c>
      <c r="F53" s="119">
        <f t="shared" ref="F53:F65" si="12">(D53-E53)/E53*100</f>
        <v>-2.6391565413321394</v>
      </c>
      <c r="G53" s="35">
        <v>6688</v>
      </c>
      <c r="H53" s="35">
        <v>1672934.93</v>
      </c>
      <c r="I53" s="35">
        <v>783</v>
      </c>
      <c r="J53" s="35">
        <v>508.97840000000002</v>
      </c>
      <c r="K53" s="35">
        <v>1054.4346</v>
      </c>
      <c r="L53" s="35">
        <v>1119.3572160000001</v>
      </c>
      <c r="M53" s="22">
        <f t="shared" ref="M53:M65" si="13">(K53-L53)/L53*100</f>
        <v>-5.7999908404574985</v>
      </c>
      <c r="N53" s="129">
        <f t="shared" ref="N53:N65" si="14">D53/D314*100</f>
        <v>5.8082606549845854</v>
      </c>
    </row>
    <row r="54" spans="1:14">
      <c r="A54" s="192"/>
      <c r="B54" s="20" t="s">
        <v>20</v>
      </c>
      <c r="C54" s="35">
        <v>140.7559</v>
      </c>
      <c r="D54" s="35">
        <v>298.3272</v>
      </c>
      <c r="E54" s="35">
        <v>379.69621799999999</v>
      </c>
      <c r="F54" s="119">
        <f t="shared" si="12"/>
        <v>-21.430031204577336</v>
      </c>
      <c r="G54" s="35">
        <v>2832</v>
      </c>
      <c r="H54" s="35">
        <v>34538.199999999997</v>
      </c>
      <c r="I54" s="35">
        <v>408</v>
      </c>
      <c r="J54" s="35">
        <v>129.2971</v>
      </c>
      <c r="K54" s="35">
        <v>331.17489999999998</v>
      </c>
      <c r="L54" s="35">
        <v>415.17189200000001</v>
      </c>
      <c r="M54" s="22">
        <f t="shared" si="13"/>
        <v>-20.231859048878007</v>
      </c>
      <c r="N54" s="129">
        <f t="shared" si="14"/>
        <v>6.2543126923286803</v>
      </c>
    </row>
    <row r="55" spans="1:14">
      <c r="A55" s="192"/>
      <c r="B55" s="20" t="s">
        <v>21</v>
      </c>
      <c r="C55" s="35">
        <v>27.616099999999999</v>
      </c>
      <c r="D55" s="35">
        <v>81.777699999999996</v>
      </c>
      <c r="E55" s="35">
        <v>98.603812000000005</v>
      </c>
      <c r="F55" s="119">
        <f t="shared" si="12"/>
        <v>-17.064362582655534</v>
      </c>
      <c r="G55" s="35">
        <v>82</v>
      </c>
      <c r="H55" s="35">
        <v>67799.649999999994</v>
      </c>
      <c r="I55" s="35">
        <v>10</v>
      </c>
      <c r="J55" s="35">
        <v>2.4862000000000002</v>
      </c>
      <c r="K55" s="35">
        <v>84.068700000000007</v>
      </c>
      <c r="L55" s="35">
        <v>11.655704</v>
      </c>
      <c r="M55" s="22">
        <f t="shared" si="13"/>
        <v>621.26660045587982</v>
      </c>
      <c r="N55" s="129">
        <f t="shared" si="14"/>
        <v>9.5590266926332124</v>
      </c>
    </row>
    <row r="56" spans="1:14">
      <c r="A56" s="192"/>
      <c r="B56" s="20" t="s">
        <v>22</v>
      </c>
      <c r="C56" s="35">
        <v>7.3891999999999998</v>
      </c>
      <c r="D56" s="35">
        <v>25.895499999999998</v>
      </c>
      <c r="E56" s="35">
        <v>17.635781000000001</v>
      </c>
      <c r="F56" s="119">
        <f t="shared" si="12"/>
        <v>46.83500549252679</v>
      </c>
      <c r="G56" s="35">
        <v>1249</v>
      </c>
      <c r="H56" s="35">
        <v>165999.4</v>
      </c>
      <c r="I56" s="35">
        <v>36</v>
      </c>
      <c r="J56" s="35">
        <v>3.7940999999999998</v>
      </c>
      <c r="K56" s="35">
        <v>4.8436000000000003</v>
      </c>
      <c r="L56" s="35">
        <v>6.2957010000000002</v>
      </c>
      <c r="M56" s="22">
        <f t="shared" si="13"/>
        <v>-23.064961312489267</v>
      </c>
      <c r="N56" s="129">
        <f t="shared" si="14"/>
        <v>7.7189041789295603</v>
      </c>
    </row>
    <row r="57" spans="1:14">
      <c r="A57" s="192"/>
      <c r="B57" s="20" t="s">
        <v>23</v>
      </c>
      <c r="C57" s="35">
        <v>0</v>
      </c>
      <c r="D57" s="35">
        <v>0</v>
      </c>
      <c r="E57" s="35">
        <v>1.1198360000000001</v>
      </c>
      <c r="F57" s="119">
        <f t="shared" si="12"/>
        <v>-100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22"/>
      <c r="N57" s="129">
        <f t="shared" si="14"/>
        <v>0</v>
      </c>
    </row>
    <row r="58" spans="1:14">
      <c r="A58" s="192"/>
      <c r="B58" s="20" t="s">
        <v>24</v>
      </c>
      <c r="C58" s="35">
        <v>142.62909999999999</v>
      </c>
      <c r="D58" s="35">
        <v>253.7653</v>
      </c>
      <c r="E58" s="35">
        <v>220.34848500000001</v>
      </c>
      <c r="F58" s="119">
        <f t="shared" si="12"/>
        <v>15.165438963648869</v>
      </c>
      <c r="G58" s="35">
        <v>164</v>
      </c>
      <c r="H58" s="35">
        <v>239382.67</v>
      </c>
      <c r="I58" s="35">
        <v>56</v>
      </c>
      <c r="J58" s="35">
        <v>46.658999999999999</v>
      </c>
      <c r="K58" s="35">
        <v>105.7539</v>
      </c>
      <c r="L58" s="35">
        <v>84.245783000000003</v>
      </c>
      <c r="M58" s="22">
        <f t="shared" si="13"/>
        <v>25.530200128830181</v>
      </c>
      <c r="N58" s="129">
        <f t="shared" si="14"/>
        <v>15.846786555839849</v>
      </c>
    </row>
    <row r="59" spans="1:14">
      <c r="A59" s="192"/>
      <c r="B59" s="20" t="s">
        <v>25</v>
      </c>
      <c r="C59" s="127">
        <v>111.2097</v>
      </c>
      <c r="D59" s="127">
        <v>360.87099999999998</v>
      </c>
      <c r="E59" s="127">
        <v>122.80222999999999</v>
      </c>
      <c r="F59" s="119">
        <f t="shared" si="12"/>
        <v>193.86355606083049</v>
      </c>
      <c r="G59" s="127">
        <v>73</v>
      </c>
      <c r="H59" s="127">
        <v>23576.49</v>
      </c>
      <c r="I59" s="127">
        <v>529</v>
      </c>
      <c r="J59" s="35">
        <v>57.508200000000002</v>
      </c>
      <c r="K59" s="127">
        <v>94.2684</v>
      </c>
      <c r="L59" s="35">
        <v>109.7602</v>
      </c>
      <c r="M59" s="22">
        <f t="shared" si="13"/>
        <v>-14.114223552799645</v>
      </c>
      <c r="N59" s="129">
        <f t="shared" si="14"/>
        <v>23.387000086193432</v>
      </c>
    </row>
    <row r="60" spans="1:14">
      <c r="A60" s="192"/>
      <c r="B60" s="20" t="s">
        <v>26</v>
      </c>
      <c r="C60" s="35">
        <v>37.836599999999997</v>
      </c>
      <c r="D60" s="35">
        <v>99.428200000000004</v>
      </c>
      <c r="E60" s="35">
        <v>91.768218000000005</v>
      </c>
      <c r="F60" s="119">
        <f t="shared" si="12"/>
        <v>8.3470968129728735</v>
      </c>
      <c r="G60" s="35">
        <v>2421</v>
      </c>
      <c r="H60" s="35">
        <v>296038.42</v>
      </c>
      <c r="I60" s="35">
        <v>83</v>
      </c>
      <c r="J60" s="35">
        <v>38.736800000000002</v>
      </c>
      <c r="K60" s="35">
        <v>56.705300000000001</v>
      </c>
      <c r="L60" s="35">
        <v>65.660404</v>
      </c>
      <c r="M60" s="22">
        <f t="shared" si="13"/>
        <v>-13.638514925981873</v>
      </c>
      <c r="N60" s="129">
        <f t="shared" si="14"/>
        <v>2.3830699450982027</v>
      </c>
    </row>
    <row r="61" spans="1:14">
      <c r="A61" s="192"/>
      <c r="B61" s="20" t="s">
        <v>27</v>
      </c>
      <c r="C61" s="35">
        <v>0.53280000000000005</v>
      </c>
      <c r="D61" s="35">
        <v>17.002600000000001</v>
      </c>
      <c r="E61" s="35">
        <v>20.289445000000001</v>
      </c>
      <c r="F61" s="119">
        <f t="shared" si="12"/>
        <v>-16.19977776622278</v>
      </c>
      <c r="G61" s="35">
        <v>25</v>
      </c>
      <c r="H61" s="35">
        <v>2091.33</v>
      </c>
      <c r="I61" s="35">
        <v>2</v>
      </c>
      <c r="J61" s="35">
        <v>3.2136</v>
      </c>
      <c r="K61" s="35">
        <v>3.2136</v>
      </c>
      <c r="L61" s="35">
        <v>1.1950000000000001</v>
      </c>
      <c r="M61" s="22">
        <f t="shared" si="13"/>
        <v>168.92050209205021</v>
      </c>
      <c r="N61" s="129">
        <f t="shared" si="14"/>
        <v>1.6613748033522509</v>
      </c>
    </row>
    <row r="62" spans="1:14">
      <c r="A62" s="192"/>
      <c r="B62" s="24" t="s">
        <v>28</v>
      </c>
      <c r="C62" s="35">
        <v>0.53280000000000005</v>
      </c>
      <c r="D62" s="23">
        <v>17.002600000000001</v>
      </c>
      <c r="E62" s="23">
        <v>16.245536000000001</v>
      </c>
      <c r="F62" s="119">
        <f t="shared" si="12"/>
        <v>4.6601355597008283</v>
      </c>
      <c r="G62" s="23">
        <v>22</v>
      </c>
      <c r="H62" s="23">
        <v>2091.33</v>
      </c>
      <c r="I62" s="23">
        <v>2</v>
      </c>
      <c r="J62" s="35">
        <v>3.2136</v>
      </c>
      <c r="K62" s="23">
        <v>3.2136</v>
      </c>
      <c r="L62" s="23">
        <v>0</v>
      </c>
      <c r="M62" s="22"/>
      <c r="N62" s="129">
        <f t="shared" si="14"/>
        <v>44.251560279627093</v>
      </c>
    </row>
    <row r="63" spans="1:14">
      <c r="A63" s="192"/>
      <c r="B63" s="24" t="s">
        <v>29</v>
      </c>
      <c r="C63" s="23">
        <v>0</v>
      </c>
      <c r="D63" s="23">
        <v>0</v>
      </c>
      <c r="E63" s="23"/>
      <c r="F63" s="119" t="e">
        <f t="shared" si="12"/>
        <v>#DIV/0!</v>
      </c>
      <c r="G63" s="23">
        <v>22</v>
      </c>
      <c r="H63" s="23"/>
      <c r="I63" s="23">
        <v>0</v>
      </c>
      <c r="J63" s="35">
        <v>0</v>
      </c>
      <c r="K63" s="23">
        <v>0</v>
      </c>
      <c r="L63" s="23">
        <v>0</v>
      </c>
      <c r="M63" s="22" t="e">
        <f>(K63-L63)/L63*100</f>
        <v>#DIV/0!</v>
      </c>
      <c r="N63" s="129">
        <f t="shared" si="14"/>
        <v>0</v>
      </c>
    </row>
    <row r="64" spans="1:14">
      <c r="A64" s="192"/>
      <c r="B64" s="24" t="s">
        <v>30</v>
      </c>
      <c r="C64" s="23">
        <v>0</v>
      </c>
      <c r="D64" s="23">
        <v>0</v>
      </c>
      <c r="E64" s="23">
        <v>4.0439090000000002</v>
      </c>
      <c r="F64" s="119">
        <f t="shared" si="12"/>
        <v>-100</v>
      </c>
      <c r="G64" s="23">
        <v>0</v>
      </c>
      <c r="H64" s="23">
        <v>0</v>
      </c>
      <c r="I64" s="23">
        <v>0</v>
      </c>
      <c r="J64" s="35">
        <v>0</v>
      </c>
      <c r="K64" s="23">
        <v>0</v>
      </c>
      <c r="L64" s="23">
        <v>1.1950000000000001</v>
      </c>
      <c r="M64" s="22">
        <f>(K64-L64)/L64*100</f>
        <v>-100</v>
      </c>
      <c r="N64" s="129">
        <f t="shared" si="14"/>
        <v>0</v>
      </c>
    </row>
    <row r="65" spans="1:14" ht="14.25" thickBot="1">
      <c r="A65" s="193"/>
      <c r="B65" s="25" t="s">
        <v>31</v>
      </c>
      <c r="C65" s="26">
        <f t="shared" ref="C65:L65" si="15">C53+C55+C56+C57+C58+C59+C60+C61</f>
        <v>917.50299999999982</v>
      </c>
      <c r="D65" s="26">
        <f t="shared" si="15"/>
        <v>2134.6247999999996</v>
      </c>
      <c r="E65" s="26">
        <f t="shared" si="15"/>
        <v>1903.5797969999999</v>
      </c>
      <c r="F65" s="105">
        <f t="shared" si="12"/>
        <v>12.137395204767438</v>
      </c>
      <c r="G65" s="26">
        <f t="shared" si="15"/>
        <v>10702</v>
      </c>
      <c r="H65" s="26">
        <f t="shared" si="15"/>
        <v>2467822.89</v>
      </c>
      <c r="I65" s="26">
        <f t="shared" si="15"/>
        <v>1499</v>
      </c>
      <c r="J65" s="26">
        <f t="shared" si="15"/>
        <v>661.37630000000001</v>
      </c>
      <c r="K65" s="26">
        <f t="shared" si="15"/>
        <v>1403.2881</v>
      </c>
      <c r="L65" s="26">
        <f t="shared" si="15"/>
        <v>1398.1700080000001</v>
      </c>
      <c r="M65" s="27">
        <f t="shared" si="13"/>
        <v>0.36605648602926782</v>
      </c>
      <c r="N65" s="130">
        <f t="shared" si="14"/>
        <v>6.6826267703769728</v>
      </c>
    </row>
    <row r="66" spans="1:14" ht="14.25" thickTop="1">
      <c r="A66" s="192" t="s">
        <v>35</v>
      </c>
      <c r="B66" s="20" t="s">
        <v>19</v>
      </c>
      <c r="C66" s="37">
        <v>78.010852</v>
      </c>
      <c r="D66" s="37">
        <v>204.88511600000001</v>
      </c>
      <c r="E66" s="37">
        <v>248.13252700000001</v>
      </c>
      <c r="F66" s="119">
        <f t="shared" ref="F66:F78" si="16">(D66-E66)/E66*100</f>
        <v>-17.429158330378829</v>
      </c>
      <c r="G66" s="34">
        <v>1861</v>
      </c>
      <c r="H66" s="34">
        <v>103899.16978500001</v>
      </c>
      <c r="I66" s="34">
        <v>143</v>
      </c>
      <c r="J66" s="34">
        <v>40.825375999999999</v>
      </c>
      <c r="K66" s="34">
        <v>142.421211</v>
      </c>
      <c r="L66" s="34">
        <v>176.733857</v>
      </c>
      <c r="M66" s="22">
        <f t="shared" ref="M66:M82" si="17">(K66-L66)/L66*100</f>
        <v>-19.414868538742976</v>
      </c>
      <c r="N66" s="129">
        <f t="shared" ref="N66:N71" si="18">D66/D314*100</f>
        <v>0.91831190052412293</v>
      </c>
    </row>
    <row r="67" spans="1:14">
      <c r="A67" s="192"/>
      <c r="B67" s="20" t="s">
        <v>20</v>
      </c>
      <c r="C67" s="34">
        <v>13.543822</v>
      </c>
      <c r="D67" s="34">
        <v>46.875664999999998</v>
      </c>
      <c r="E67" s="34">
        <v>67.544798999999998</v>
      </c>
      <c r="F67" s="119">
        <f t="shared" si="16"/>
        <v>-30.600629961161037</v>
      </c>
      <c r="G67" s="34">
        <v>857</v>
      </c>
      <c r="H67" s="34">
        <v>10431</v>
      </c>
      <c r="I67" s="34">
        <v>69</v>
      </c>
      <c r="J67" s="34">
        <v>19.859217000000001</v>
      </c>
      <c r="K67" s="34">
        <v>50.141531999999998</v>
      </c>
      <c r="L67" s="34">
        <v>43.067424000000003</v>
      </c>
      <c r="M67" s="22">
        <f t="shared" si="17"/>
        <v>16.425658520927549</v>
      </c>
      <c r="N67" s="129">
        <f t="shared" si="18"/>
        <v>0.98272992395881853</v>
      </c>
    </row>
    <row r="68" spans="1:14">
      <c r="A68" s="192"/>
      <c r="B68" s="20" t="s">
        <v>21</v>
      </c>
      <c r="C68" s="34">
        <v>0.152642</v>
      </c>
      <c r="D68" s="34">
        <v>17.372391</v>
      </c>
      <c r="E68" s="34">
        <v>7.3781530000000002</v>
      </c>
      <c r="F68" s="119">
        <f t="shared" si="16"/>
        <v>135.4571801370885</v>
      </c>
      <c r="G68" s="34">
        <v>3</v>
      </c>
      <c r="H68" s="34">
        <v>22859.166686</v>
      </c>
      <c r="I68" s="34"/>
      <c r="J68" s="34"/>
      <c r="K68" s="34"/>
      <c r="L68" s="34"/>
      <c r="M68" s="22"/>
      <c r="N68" s="129">
        <f t="shared" si="18"/>
        <v>2.0306654416040191</v>
      </c>
    </row>
    <row r="69" spans="1:14">
      <c r="A69" s="192"/>
      <c r="B69" s="20" t="s">
        <v>22</v>
      </c>
      <c r="C69" s="34">
        <v>1.1322E-2</v>
      </c>
      <c r="D69" s="34">
        <v>1.1322E-2</v>
      </c>
      <c r="E69" s="34">
        <v>3.2638180000000001</v>
      </c>
      <c r="F69" s="119">
        <f t="shared" si="16"/>
        <v>-99.653105657239465</v>
      </c>
      <c r="G69" s="34">
        <v>3</v>
      </c>
      <c r="H69" s="34">
        <v>45</v>
      </c>
      <c r="I69" s="34"/>
      <c r="J69" s="34"/>
      <c r="K69" s="34"/>
      <c r="L69" s="34"/>
      <c r="M69" s="22"/>
      <c r="N69" s="129">
        <f t="shared" si="18"/>
        <v>3.374850190721959E-3</v>
      </c>
    </row>
    <row r="70" spans="1:14">
      <c r="A70" s="192"/>
      <c r="B70" s="20" t="s">
        <v>23</v>
      </c>
      <c r="C70" s="34">
        <v>0.1</v>
      </c>
      <c r="D70" s="34">
        <v>0.1</v>
      </c>
      <c r="E70" s="34"/>
      <c r="F70" s="119"/>
      <c r="G70" s="34">
        <v>1</v>
      </c>
      <c r="H70" s="34">
        <v>0.1</v>
      </c>
      <c r="I70" s="34"/>
      <c r="J70" s="34"/>
      <c r="K70" s="34"/>
      <c r="L70" s="34"/>
      <c r="M70" s="22"/>
      <c r="N70" s="129"/>
    </row>
    <row r="71" spans="1:14">
      <c r="A71" s="192"/>
      <c r="B71" s="20" t="s">
        <v>24</v>
      </c>
      <c r="C71" s="34">
        <v>4.3618129999999997</v>
      </c>
      <c r="D71" s="34">
        <v>11.420287999999999</v>
      </c>
      <c r="E71" s="34">
        <v>11.201027</v>
      </c>
      <c r="F71" s="119">
        <f t="shared" si="16"/>
        <v>1.9575080035071739</v>
      </c>
      <c r="G71" s="34">
        <v>49</v>
      </c>
      <c r="H71" s="34">
        <v>55694.8433</v>
      </c>
      <c r="I71" s="34">
        <v>2</v>
      </c>
      <c r="J71" s="34"/>
      <c r="K71" s="34">
        <v>4.4999999999999998E-2</v>
      </c>
      <c r="L71" s="34">
        <v>7.0107179999999998</v>
      </c>
      <c r="M71" s="22">
        <f>(K71-L71)/L71*100</f>
        <v>-99.358125658456103</v>
      </c>
      <c r="N71" s="129">
        <f t="shared" si="18"/>
        <v>0.71315844342082668</v>
      </c>
    </row>
    <row r="72" spans="1:14">
      <c r="A72" s="192"/>
      <c r="B72" s="20" t="s">
        <v>25</v>
      </c>
      <c r="C72" s="38"/>
      <c r="D72" s="38"/>
      <c r="E72" s="38"/>
      <c r="F72" s="119"/>
      <c r="G72" s="38"/>
      <c r="H72" s="38"/>
      <c r="I72" s="38"/>
      <c r="J72" s="38"/>
      <c r="K72" s="38"/>
      <c r="L72" s="38"/>
      <c r="M72" s="22"/>
      <c r="N72" s="129"/>
    </row>
    <row r="73" spans="1:14">
      <c r="A73" s="192"/>
      <c r="B73" s="20" t="s">
        <v>26</v>
      </c>
      <c r="C73" s="34">
        <v>18.492505999999999</v>
      </c>
      <c r="D73" s="34">
        <v>69.445780999999997</v>
      </c>
      <c r="E73" s="34">
        <v>34.922181999999999</v>
      </c>
      <c r="F73" s="119">
        <f t="shared" si="16"/>
        <v>98.858653792022494</v>
      </c>
      <c r="G73" s="34">
        <v>17629</v>
      </c>
      <c r="H73" s="34">
        <v>714729.2</v>
      </c>
      <c r="I73" s="34">
        <v>19</v>
      </c>
      <c r="J73" s="34">
        <v>2.097159</v>
      </c>
      <c r="K73" s="34">
        <v>3.3721489999999998</v>
      </c>
      <c r="L73" s="34">
        <v>3.7856329999999998</v>
      </c>
      <c r="M73" s="22">
        <f t="shared" si="17"/>
        <v>-10.922453391546407</v>
      </c>
      <c r="N73" s="129">
        <f>D73/D321*100</f>
        <v>1.6644589112039823</v>
      </c>
    </row>
    <row r="74" spans="1:14">
      <c r="A74" s="192"/>
      <c r="B74" s="20" t="s">
        <v>27</v>
      </c>
      <c r="C74" s="34"/>
      <c r="D74" s="34"/>
      <c r="E74" s="34"/>
      <c r="F74" s="119"/>
      <c r="G74" s="34"/>
      <c r="H74" s="34"/>
      <c r="I74" s="34"/>
      <c r="J74" s="34"/>
      <c r="K74" s="34"/>
      <c r="L74" s="34"/>
      <c r="M74" s="22"/>
      <c r="N74" s="129"/>
    </row>
    <row r="75" spans="1:14">
      <c r="A75" s="192"/>
      <c r="B75" s="24" t="s">
        <v>28</v>
      </c>
      <c r="C75" s="36"/>
      <c r="D75" s="36"/>
      <c r="E75" s="36"/>
      <c r="F75" s="119"/>
      <c r="G75" s="36"/>
      <c r="H75" s="36"/>
      <c r="I75" s="36"/>
      <c r="J75" s="36"/>
      <c r="K75" s="36"/>
      <c r="L75" s="36"/>
      <c r="M75" s="22"/>
      <c r="N75" s="129"/>
    </row>
    <row r="76" spans="1:14">
      <c r="A76" s="192"/>
      <c r="B76" s="24" t="s">
        <v>29</v>
      </c>
      <c r="C76" s="36"/>
      <c r="D76" s="36"/>
      <c r="E76" s="34"/>
      <c r="F76" s="119"/>
      <c r="G76" s="34"/>
      <c r="H76" s="34"/>
      <c r="I76" s="36"/>
      <c r="J76" s="36"/>
      <c r="K76" s="36"/>
      <c r="L76" s="36"/>
      <c r="M76" s="22"/>
      <c r="N76" s="129"/>
    </row>
    <row r="77" spans="1:14">
      <c r="A77" s="192"/>
      <c r="B77" s="24" t="s">
        <v>30</v>
      </c>
      <c r="C77" s="34"/>
      <c r="D77" s="34"/>
      <c r="E77" s="34"/>
      <c r="F77" s="119"/>
      <c r="G77" s="36"/>
      <c r="H77" s="36"/>
      <c r="I77" s="36"/>
      <c r="J77" s="36"/>
      <c r="K77" s="36"/>
      <c r="L77" s="36"/>
      <c r="M77" s="22"/>
      <c r="N77" s="129"/>
    </row>
    <row r="78" spans="1:14" ht="14.25" thickBot="1">
      <c r="A78" s="193"/>
      <c r="B78" s="25" t="s">
        <v>31</v>
      </c>
      <c r="C78" s="26">
        <f t="shared" ref="C78:L78" si="19">C66+C68+C69+C70+C71+C72+C73+C74</f>
        <v>101.12913499999999</v>
      </c>
      <c r="D78" s="26">
        <f t="shared" si="19"/>
        <v>303.23489799999999</v>
      </c>
      <c r="E78" s="26">
        <f t="shared" si="19"/>
        <v>304.89770700000003</v>
      </c>
      <c r="F78" s="105">
        <f t="shared" si="16"/>
        <v>-0.54536618735543274</v>
      </c>
      <c r="G78" s="26">
        <f t="shared" si="19"/>
        <v>19546</v>
      </c>
      <c r="H78" s="26">
        <f t="shared" si="19"/>
        <v>897227.47977099998</v>
      </c>
      <c r="I78" s="26">
        <f t="shared" si="19"/>
        <v>164</v>
      </c>
      <c r="J78" s="26">
        <f t="shared" si="19"/>
        <v>42.922534999999996</v>
      </c>
      <c r="K78" s="26">
        <f t="shared" si="19"/>
        <v>145.83835999999999</v>
      </c>
      <c r="L78" s="26">
        <f t="shared" si="19"/>
        <v>187.53020799999999</v>
      </c>
      <c r="M78" s="27">
        <f t="shared" si="17"/>
        <v>-22.2320704726142</v>
      </c>
      <c r="N78" s="130">
        <f>D78/D326*100</f>
        <v>0.94930296279108695</v>
      </c>
    </row>
    <row r="79" spans="1:14" ht="14.25" thickTop="1">
      <c r="A79" s="184" t="s">
        <v>36</v>
      </c>
      <c r="B79" s="20" t="s">
        <v>19</v>
      </c>
      <c r="C79" s="132">
        <v>177.2278</v>
      </c>
      <c r="D79" s="132">
        <v>483.69130000000001</v>
      </c>
      <c r="E79" s="21">
        <v>619</v>
      </c>
      <c r="F79" s="119">
        <f t="shared" ref="F79:F91" si="20">(D79-E79)/E79*100</f>
        <v>-21.859240710823908</v>
      </c>
      <c r="G79" s="132">
        <v>4040</v>
      </c>
      <c r="H79" s="35">
        <v>201909.3033</v>
      </c>
      <c r="I79" s="132">
        <v>387</v>
      </c>
      <c r="J79" s="132">
        <v>109.2287</v>
      </c>
      <c r="K79" s="132">
        <v>246.03800000000001</v>
      </c>
      <c r="L79" s="35">
        <v>333.6146</v>
      </c>
      <c r="M79" s="22">
        <f t="shared" si="17"/>
        <v>-26.250829550025685</v>
      </c>
      <c r="N79" s="129">
        <f t="shared" ref="N79:N89" si="21">D79/D314*100</f>
        <v>2.1679440929715152</v>
      </c>
    </row>
    <row r="80" spans="1:14">
      <c r="A80" s="185"/>
      <c r="B80" s="20" t="s">
        <v>20</v>
      </c>
      <c r="C80" s="132">
        <v>61.267400000000002</v>
      </c>
      <c r="D80" s="132">
        <v>166.5471</v>
      </c>
      <c r="E80" s="35">
        <v>239</v>
      </c>
      <c r="F80" s="119">
        <f t="shared" si="20"/>
        <v>-30.315020920502089</v>
      </c>
      <c r="G80" s="132">
        <v>2072</v>
      </c>
      <c r="H80" s="35">
        <v>25278.400000000001</v>
      </c>
      <c r="I80" s="132">
        <v>231</v>
      </c>
      <c r="J80" s="132">
        <v>43.301000000000002</v>
      </c>
      <c r="K80" s="132">
        <v>104.7817</v>
      </c>
      <c r="L80" s="35">
        <v>156.37360000000001</v>
      </c>
      <c r="M80" s="22">
        <f t="shared" si="17"/>
        <v>-32.992717440795637</v>
      </c>
      <c r="N80" s="129">
        <f t="shared" si="21"/>
        <v>3.4915946028405518</v>
      </c>
    </row>
    <row r="81" spans="1:14">
      <c r="A81" s="185"/>
      <c r="B81" s="20" t="s">
        <v>21</v>
      </c>
      <c r="C81" s="132">
        <v>0.15079999999999999</v>
      </c>
      <c r="D81" s="132">
        <v>4.0510999999999999</v>
      </c>
      <c r="E81" s="35">
        <v>11.1</v>
      </c>
      <c r="F81" s="119">
        <f t="shared" si="20"/>
        <v>-63.503603603603601</v>
      </c>
      <c r="G81" s="132">
        <v>3</v>
      </c>
      <c r="H81" s="35">
        <v>7575.2668000000003</v>
      </c>
      <c r="I81" s="132">
        <v>3</v>
      </c>
      <c r="J81" s="132">
        <v>0</v>
      </c>
      <c r="K81" s="132">
        <v>0</v>
      </c>
      <c r="L81" s="35">
        <v>0</v>
      </c>
      <c r="M81" s="22" t="e">
        <f t="shared" si="17"/>
        <v>#DIV/0!</v>
      </c>
      <c r="N81" s="129">
        <f t="shared" si="21"/>
        <v>0.47353463150133113</v>
      </c>
    </row>
    <row r="82" spans="1:14">
      <c r="A82" s="185"/>
      <c r="B82" s="20" t="s">
        <v>22</v>
      </c>
      <c r="C82" s="132">
        <v>0.62250000000000005</v>
      </c>
      <c r="D82" s="132">
        <v>2.0125999999999999</v>
      </c>
      <c r="E82" s="35">
        <v>3.34</v>
      </c>
      <c r="F82" s="119">
        <f t="shared" si="20"/>
        <v>-39.742514970059879</v>
      </c>
      <c r="G82" s="132">
        <v>194</v>
      </c>
      <c r="H82" s="35">
        <v>12083.8</v>
      </c>
      <c r="I82" s="132">
        <v>3</v>
      </c>
      <c r="J82" s="132">
        <v>0.42899999999999999</v>
      </c>
      <c r="K82" s="132">
        <v>1.169</v>
      </c>
      <c r="L82" s="35">
        <v>0</v>
      </c>
      <c r="M82" s="22" t="e">
        <f t="shared" si="17"/>
        <v>#DIV/0!</v>
      </c>
      <c r="N82" s="129">
        <f t="shared" si="21"/>
        <v>0.59991375144382753</v>
      </c>
    </row>
    <row r="83" spans="1:14">
      <c r="A83" s="185"/>
      <c r="B83" s="20" t="s">
        <v>23</v>
      </c>
      <c r="C83" s="132">
        <v>6.2889999999999997</v>
      </c>
      <c r="D83" s="132">
        <v>9.4893000000000001</v>
      </c>
      <c r="E83" s="35">
        <v>62.44</v>
      </c>
      <c r="F83" s="119">
        <f t="shared" si="20"/>
        <v>-84.802530429212041</v>
      </c>
      <c r="G83" s="132">
        <v>66</v>
      </c>
      <c r="H83" s="35">
        <v>79847.676800000001</v>
      </c>
      <c r="I83" s="132">
        <v>1</v>
      </c>
      <c r="J83" s="132">
        <v>13.0547</v>
      </c>
      <c r="K83" s="132">
        <v>13.0547</v>
      </c>
      <c r="L83" s="35">
        <v>0</v>
      </c>
      <c r="M83" s="22"/>
      <c r="N83" s="129">
        <f t="shared" si="21"/>
        <v>9.4168901416206285</v>
      </c>
    </row>
    <row r="84" spans="1:14">
      <c r="A84" s="185"/>
      <c r="B84" s="20" t="s">
        <v>24</v>
      </c>
      <c r="C84" s="132">
        <v>2.1377999999999999</v>
      </c>
      <c r="D84" s="132">
        <v>6.0753000000000004</v>
      </c>
      <c r="E84" s="35">
        <v>48.77</v>
      </c>
      <c r="F84" s="119">
        <f t="shared" si="20"/>
        <v>-87.542956735698169</v>
      </c>
      <c r="G84" s="132">
        <v>46</v>
      </c>
      <c r="H84" s="35">
        <v>3521.3395999999998</v>
      </c>
      <c r="I84" s="132">
        <v>10</v>
      </c>
      <c r="J84" s="132">
        <v>0</v>
      </c>
      <c r="K84" s="132">
        <v>60.1357</v>
      </c>
      <c r="L84" s="35">
        <v>14.805400000000001</v>
      </c>
      <c r="M84" s="22">
        <f>(K84-L84)/L84*100</f>
        <v>306.1740986396855</v>
      </c>
      <c r="N84" s="129">
        <f t="shared" si="21"/>
        <v>0.37938198155025071</v>
      </c>
    </row>
    <row r="85" spans="1:14">
      <c r="A85" s="185"/>
      <c r="B85" s="20" t="s">
        <v>25</v>
      </c>
      <c r="C85" s="132">
        <v>0</v>
      </c>
      <c r="D85" s="132">
        <v>0</v>
      </c>
      <c r="E85" s="35"/>
      <c r="F85" s="119"/>
      <c r="G85" s="132">
        <v>0</v>
      </c>
      <c r="H85" s="35">
        <v>0</v>
      </c>
      <c r="I85" s="132">
        <v>0</v>
      </c>
      <c r="J85" s="132">
        <v>0</v>
      </c>
      <c r="K85" s="132">
        <v>0</v>
      </c>
      <c r="L85" s="35">
        <v>0</v>
      </c>
      <c r="M85" s="22"/>
      <c r="N85" s="129"/>
    </row>
    <row r="86" spans="1:14">
      <c r="A86" s="185"/>
      <c r="B86" s="20" t="s">
        <v>26</v>
      </c>
      <c r="C86" s="132">
        <v>29.306000000000001</v>
      </c>
      <c r="D86" s="132">
        <v>74.207400000000007</v>
      </c>
      <c r="E86" s="35">
        <v>106</v>
      </c>
      <c r="F86" s="119">
        <f t="shared" si="20"/>
        <v>-29.993018867924519</v>
      </c>
      <c r="G86" s="132">
        <v>741</v>
      </c>
      <c r="H86" s="35">
        <v>351718.56</v>
      </c>
      <c r="I86" s="132">
        <v>214</v>
      </c>
      <c r="J86" s="132">
        <v>12.404</v>
      </c>
      <c r="K86" s="132">
        <v>57.451300000000003</v>
      </c>
      <c r="L86" s="35">
        <v>90.910799999999995</v>
      </c>
      <c r="M86" s="22">
        <f>(K86-L86)/L86*100</f>
        <v>-36.804758070548267</v>
      </c>
      <c r="N86" s="129">
        <f t="shared" si="21"/>
        <v>1.7785841908420383</v>
      </c>
    </row>
    <row r="87" spans="1:14">
      <c r="A87" s="185"/>
      <c r="B87" s="20" t="s">
        <v>27</v>
      </c>
      <c r="C87" s="132">
        <v>0</v>
      </c>
      <c r="D87" s="132">
        <v>0</v>
      </c>
      <c r="E87" s="35">
        <v>1.1399999999999999</v>
      </c>
      <c r="F87" s="119">
        <f t="shared" si="20"/>
        <v>-100</v>
      </c>
      <c r="G87" s="132">
        <v>0</v>
      </c>
      <c r="H87" s="35">
        <v>0</v>
      </c>
      <c r="I87" s="132">
        <v>0</v>
      </c>
      <c r="J87" s="132">
        <v>0</v>
      </c>
      <c r="K87" s="132">
        <v>0</v>
      </c>
      <c r="L87" s="35">
        <v>0</v>
      </c>
      <c r="M87" s="22" t="e">
        <f>(K87-L87)/L87*100</f>
        <v>#DIV/0!</v>
      </c>
      <c r="N87" s="129">
        <f t="shared" si="21"/>
        <v>0</v>
      </c>
    </row>
    <row r="88" spans="1:14">
      <c r="A88" s="185"/>
      <c r="B88" s="24" t="s">
        <v>28</v>
      </c>
      <c r="C88" s="132">
        <v>0</v>
      </c>
      <c r="D88" s="132">
        <v>0</v>
      </c>
      <c r="E88" s="35">
        <v>1.1399999999999999</v>
      </c>
      <c r="F88" s="119">
        <f t="shared" si="20"/>
        <v>-100</v>
      </c>
      <c r="G88" s="132">
        <v>0</v>
      </c>
      <c r="H88" s="35">
        <v>0</v>
      </c>
      <c r="I88" s="132">
        <v>0</v>
      </c>
      <c r="J88" s="132">
        <v>0</v>
      </c>
      <c r="K88" s="132">
        <v>0</v>
      </c>
      <c r="L88" s="35">
        <v>0</v>
      </c>
      <c r="M88" s="22"/>
      <c r="N88" s="129">
        <f t="shared" si="21"/>
        <v>0</v>
      </c>
    </row>
    <row r="89" spans="1:14">
      <c r="A89" s="185"/>
      <c r="B89" s="24" t="s">
        <v>29</v>
      </c>
      <c r="C89" s="132">
        <v>0</v>
      </c>
      <c r="D89" s="132">
        <v>0</v>
      </c>
      <c r="E89" s="23"/>
      <c r="F89" s="119"/>
      <c r="G89" s="132">
        <v>0</v>
      </c>
      <c r="H89" s="35">
        <v>0</v>
      </c>
      <c r="I89" s="132">
        <v>0</v>
      </c>
      <c r="J89" s="132">
        <v>0</v>
      </c>
      <c r="K89" s="132">
        <v>0</v>
      </c>
      <c r="L89" s="35">
        <v>0</v>
      </c>
      <c r="M89" s="22" t="e">
        <f>(K89-L89)/L89*100</f>
        <v>#DIV/0!</v>
      </c>
      <c r="N89" s="129">
        <f t="shared" si="21"/>
        <v>0</v>
      </c>
    </row>
    <row r="90" spans="1:14">
      <c r="A90" s="185"/>
      <c r="B90" s="24" t="s">
        <v>30</v>
      </c>
      <c r="C90" s="38">
        <v>0</v>
      </c>
      <c r="D90" s="38">
        <v>0</v>
      </c>
      <c r="E90" s="38"/>
      <c r="F90" s="119"/>
      <c r="G90" s="127">
        <v>0</v>
      </c>
      <c r="H90" s="127">
        <v>0</v>
      </c>
      <c r="I90" s="133">
        <v>0</v>
      </c>
      <c r="J90" s="35">
        <v>0</v>
      </c>
      <c r="K90" s="35">
        <v>0</v>
      </c>
      <c r="L90" s="23">
        <v>0</v>
      </c>
      <c r="M90" s="22"/>
      <c r="N90" s="129"/>
    </row>
    <row r="91" spans="1:14" ht="14.25" thickBot="1">
      <c r="A91" s="186"/>
      <c r="B91" s="25" t="s">
        <v>31</v>
      </c>
      <c r="C91" s="26">
        <f t="shared" ref="C91:L91" si="22">C79+C81+C82+C83+C84+C85+C86+C87</f>
        <v>215.73390000000001</v>
      </c>
      <c r="D91" s="26">
        <f t="shared" si="22"/>
        <v>579.52700000000004</v>
      </c>
      <c r="E91" s="26">
        <f t="shared" si="22"/>
        <v>851.79000000000008</v>
      </c>
      <c r="F91" s="105">
        <f t="shared" si="20"/>
        <v>-31.963629533100885</v>
      </c>
      <c r="G91" s="26">
        <f t="shared" si="22"/>
        <v>5090</v>
      </c>
      <c r="H91" s="26">
        <f t="shared" si="22"/>
        <v>656655.94650000008</v>
      </c>
      <c r="I91" s="26">
        <f t="shared" si="22"/>
        <v>618</v>
      </c>
      <c r="J91" s="26">
        <f t="shared" si="22"/>
        <v>135.1164</v>
      </c>
      <c r="K91" s="26">
        <f t="shared" si="22"/>
        <v>377.84870000000001</v>
      </c>
      <c r="L91" s="26">
        <f t="shared" si="22"/>
        <v>439.33080000000001</v>
      </c>
      <c r="M91" s="27">
        <f>(K91-L91)/L91*100</f>
        <v>-13.994488890831235</v>
      </c>
      <c r="N91" s="130">
        <f>D91/D326*100</f>
        <v>1.8142591823894567</v>
      </c>
    </row>
    <row r="92" spans="1:14" ht="14.25" thickTop="1"/>
    <row r="95" spans="1:14" s="112" customFormat="1" ht="18.75">
      <c r="A95" s="188" t="str">
        <f>A1</f>
        <v>2020年1-3月丹东市财产保险业务统计表</v>
      </c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</row>
    <row r="96" spans="1:14" s="112" customFormat="1" ht="14.25" thickBot="1">
      <c r="B96" s="114" t="s">
        <v>0</v>
      </c>
      <c r="C96" s="113"/>
      <c r="D96" s="113"/>
      <c r="F96" s="115"/>
      <c r="G96" s="39" t="str">
        <f>G2</f>
        <v>（2020年1-3月）</v>
      </c>
      <c r="H96" s="113"/>
      <c r="I96" s="113"/>
      <c r="J96" s="113"/>
      <c r="K96" s="113"/>
      <c r="L96" s="114" t="s">
        <v>1</v>
      </c>
      <c r="M96" s="128"/>
      <c r="N96" s="128"/>
    </row>
    <row r="97" spans="1:14">
      <c r="A97" s="191" t="s">
        <v>37</v>
      </c>
      <c r="B97" s="14" t="s">
        <v>3</v>
      </c>
      <c r="C97" s="199" t="s">
        <v>4</v>
      </c>
      <c r="D97" s="200"/>
      <c r="E97" s="200"/>
      <c r="F97" s="201"/>
      <c r="G97" s="182" t="s">
        <v>5</v>
      </c>
      <c r="H97" s="182"/>
      <c r="I97" s="182" t="s">
        <v>6</v>
      </c>
      <c r="J97" s="182"/>
      <c r="K97" s="182"/>
      <c r="L97" s="182"/>
      <c r="M97" s="182"/>
      <c r="N97" s="189" t="s">
        <v>7</v>
      </c>
    </row>
    <row r="98" spans="1:14">
      <c r="A98" s="192"/>
      <c r="B98" s="15" t="s">
        <v>8</v>
      </c>
      <c r="C98" s="194" t="s">
        <v>9</v>
      </c>
      <c r="D98" s="194" t="s">
        <v>10</v>
      </c>
      <c r="E98" s="194" t="s">
        <v>11</v>
      </c>
      <c r="F98" s="17" t="s">
        <v>12</v>
      </c>
      <c r="G98" s="187" t="s">
        <v>13</v>
      </c>
      <c r="H98" s="187" t="s">
        <v>14</v>
      </c>
      <c r="I98" s="20" t="s">
        <v>13</v>
      </c>
      <c r="J98" s="187" t="s">
        <v>15</v>
      </c>
      <c r="K98" s="187"/>
      <c r="L98" s="187"/>
      <c r="M98" s="17" t="s">
        <v>12</v>
      </c>
      <c r="N98" s="190"/>
    </row>
    <row r="99" spans="1:14">
      <c r="A99" s="192"/>
      <c r="B99" s="125" t="s">
        <v>16</v>
      </c>
      <c r="C99" s="195"/>
      <c r="D99" s="195"/>
      <c r="E99" s="195"/>
      <c r="F99" s="126" t="s">
        <v>17</v>
      </c>
      <c r="G99" s="187"/>
      <c r="H99" s="187"/>
      <c r="I99" s="38" t="s">
        <v>18</v>
      </c>
      <c r="J99" s="20" t="s">
        <v>9</v>
      </c>
      <c r="K99" s="20" t="s">
        <v>10</v>
      </c>
      <c r="L99" s="20" t="s">
        <v>11</v>
      </c>
      <c r="M99" s="17" t="s">
        <v>17</v>
      </c>
      <c r="N99" s="41" t="s">
        <v>17</v>
      </c>
    </row>
    <row r="100" spans="1:14">
      <c r="A100" s="192"/>
      <c r="B100" s="20" t="s">
        <v>19</v>
      </c>
      <c r="C100" s="36">
        <v>147.52000000000001</v>
      </c>
      <c r="D100" s="36">
        <v>298.14999999999998</v>
      </c>
      <c r="E100" s="36">
        <v>422.52</v>
      </c>
      <c r="F100" s="119">
        <f t="shared" ref="F100:F112" si="23">(D100-E100)/E100*100</f>
        <v>-29.435293003881473</v>
      </c>
      <c r="G100" s="36">
        <v>2101</v>
      </c>
      <c r="H100" s="36">
        <v>118364</v>
      </c>
      <c r="I100" s="34">
        <v>303</v>
      </c>
      <c r="J100" s="34">
        <v>53.82</v>
      </c>
      <c r="K100" s="34">
        <v>119.38</v>
      </c>
      <c r="L100" s="34">
        <v>330</v>
      </c>
      <c r="M100" s="22">
        <f>(K100-L100)/L100*100</f>
        <v>-63.824242424242428</v>
      </c>
      <c r="N100" s="129">
        <f t="shared" ref="N100:N105" si="24">D100/D314*100</f>
        <v>1.3363327628995132</v>
      </c>
    </row>
    <row r="101" spans="1:14">
      <c r="A101" s="192"/>
      <c r="B101" s="20" t="s">
        <v>20</v>
      </c>
      <c r="C101" s="36">
        <v>46.64</v>
      </c>
      <c r="D101" s="36">
        <v>77.16</v>
      </c>
      <c r="E101" s="36">
        <v>163.11000000000001</v>
      </c>
      <c r="F101" s="119">
        <f t="shared" si="23"/>
        <v>-52.694500643737364</v>
      </c>
      <c r="G101" s="36">
        <v>862</v>
      </c>
      <c r="H101" s="36">
        <v>10516</v>
      </c>
      <c r="I101" s="34">
        <v>143</v>
      </c>
      <c r="J101" s="34">
        <v>20.69</v>
      </c>
      <c r="K101" s="34">
        <v>49.87</v>
      </c>
      <c r="L101" s="34">
        <v>119</v>
      </c>
      <c r="M101" s="22">
        <f>(K101-L101)/L101*100</f>
        <v>-58.092436974789905</v>
      </c>
      <c r="N101" s="129">
        <f t="shared" si="24"/>
        <v>1.6176291244649532</v>
      </c>
    </row>
    <row r="102" spans="1:14">
      <c r="A102" s="192"/>
      <c r="B102" s="20" t="s">
        <v>21</v>
      </c>
      <c r="C102" s="36">
        <v>18.38</v>
      </c>
      <c r="D102" s="36">
        <v>21.68</v>
      </c>
      <c r="E102" s="36">
        <v>25.18</v>
      </c>
      <c r="F102" s="119">
        <f t="shared" si="23"/>
        <v>-13.899920571882445</v>
      </c>
      <c r="G102" s="36">
        <v>8</v>
      </c>
      <c r="H102" s="36">
        <v>32605</v>
      </c>
      <c r="I102" s="34"/>
      <c r="J102" s="34"/>
      <c r="K102" s="34"/>
      <c r="L102" s="34">
        <v>0.9</v>
      </c>
      <c r="M102" s="22">
        <f>(K102-L102)/L102*100</f>
        <v>-100</v>
      </c>
      <c r="N102" s="129">
        <f t="shared" si="24"/>
        <v>2.5341835084171849</v>
      </c>
    </row>
    <row r="103" spans="1:14">
      <c r="A103" s="192"/>
      <c r="B103" s="20" t="s">
        <v>22</v>
      </c>
      <c r="C103" s="36"/>
      <c r="D103" s="36"/>
      <c r="E103" s="36"/>
      <c r="F103" s="119" t="e">
        <f t="shared" si="23"/>
        <v>#DIV/0!</v>
      </c>
      <c r="G103" s="36"/>
      <c r="H103" s="36"/>
      <c r="I103" s="34"/>
      <c r="J103" s="34"/>
      <c r="K103" s="34"/>
      <c r="L103" s="34"/>
      <c r="M103" s="22"/>
      <c r="N103" s="129">
        <f t="shared" si="24"/>
        <v>0</v>
      </c>
    </row>
    <row r="104" spans="1:14">
      <c r="A104" s="192"/>
      <c r="B104" s="20" t="s">
        <v>23</v>
      </c>
      <c r="C104" s="36"/>
      <c r="D104" s="36">
        <v>0.04</v>
      </c>
      <c r="E104" s="36"/>
      <c r="F104" s="119"/>
      <c r="G104" s="36">
        <v>1</v>
      </c>
      <c r="H104" s="36">
        <v>201.56</v>
      </c>
      <c r="I104" s="34"/>
      <c r="J104" s="34"/>
      <c r="K104" s="34"/>
      <c r="L104" s="34"/>
      <c r="M104" s="22"/>
      <c r="N104" s="129">
        <f t="shared" si="24"/>
        <v>3.9694772603334823E-2</v>
      </c>
    </row>
    <row r="105" spans="1:14">
      <c r="A105" s="192"/>
      <c r="B105" s="20" t="s">
        <v>24</v>
      </c>
      <c r="C105" s="36">
        <v>8.77</v>
      </c>
      <c r="D105" s="36">
        <v>24.73</v>
      </c>
      <c r="E105" s="36">
        <v>10.06</v>
      </c>
      <c r="F105" s="119">
        <f t="shared" si="23"/>
        <v>145.82504970178925</v>
      </c>
      <c r="G105" s="36">
        <v>300</v>
      </c>
      <c r="H105" s="36">
        <v>56948.9</v>
      </c>
      <c r="I105" s="34">
        <v>14</v>
      </c>
      <c r="J105" s="34"/>
      <c r="K105" s="34">
        <v>3.67</v>
      </c>
      <c r="L105" s="34">
        <v>3.3</v>
      </c>
      <c r="M105" s="22">
        <f>(K105-L105)/L105*100</f>
        <v>11.212121212121216</v>
      </c>
      <c r="N105" s="129">
        <f t="shared" si="24"/>
        <v>1.5443050390495447</v>
      </c>
    </row>
    <row r="106" spans="1:14">
      <c r="A106" s="192"/>
      <c r="B106" s="20" t="s">
        <v>25</v>
      </c>
      <c r="C106" s="36"/>
      <c r="D106" s="36"/>
      <c r="E106" s="36"/>
      <c r="F106" s="119"/>
      <c r="G106" s="36"/>
      <c r="H106" s="36"/>
      <c r="I106" s="34"/>
      <c r="J106" s="34"/>
      <c r="K106" s="34"/>
      <c r="L106" s="34"/>
      <c r="M106" s="22"/>
      <c r="N106" s="129"/>
    </row>
    <row r="107" spans="1:14">
      <c r="A107" s="192"/>
      <c r="B107" s="20" t="s">
        <v>26</v>
      </c>
      <c r="C107" s="36">
        <v>2.06</v>
      </c>
      <c r="D107" s="36">
        <v>13.04</v>
      </c>
      <c r="E107" s="36">
        <v>1.62</v>
      </c>
      <c r="F107" s="119">
        <f t="shared" si="23"/>
        <v>704.93827160493811</v>
      </c>
      <c r="G107" s="36">
        <v>471</v>
      </c>
      <c r="H107" s="36">
        <v>9920.4</v>
      </c>
      <c r="I107" s="34">
        <v>2</v>
      </c>
      <c r="J107" s="34"/>
      <c r="K107" s="34">
        <v>0.2</v>
      </c>
      <c r="L107" s="34">
        <v>0.22</v>
      </c>
      <c r="M107" s="22">
        <f>(K107-L107)/L107*100</f>
        <v>-9.0909090909090864</v>
      </c>
      <c r="N107" s="129">
        <f>D107/D321*100</f>
        <v>0.31253942125152184</v>
      </c>
    </row>
    <row r="108" spans="1:14">
      <c r="A108" s="192"/>
      <c r="B108" s="20" t="s">
        <v>27</v>
      </c>
      <c r="C108" s="36"/>
      <c r="D108" s="36"/>
      <c r="E108" s="36"/>
      <c r="F108" s="119"/>
      <c r="G108" s="36"/>
      <c r="H108" s="36"/>
      <c r="I108" s="34"/>
      <c r="J108" s="34"/>
      <c r="K108" s="34"/>
      <c r="L108" s="34"/>
      <c r="M108" s="22"/>
      <c r="N108" s="129"/>
    </row>
    <row r="109" spans="1:14">
      <c r="A109" s="192"/>
      <c r="B109" s="24" t="s">
        <v>28</v>
      </c>
      <c r="C109" s="36"/>
      <c r="D109" s="36"/>
      <c r="E109" s="36"/>
      <c r="F109" s="119"/>
      <c r="G109" s="36"/>
      <c r="H109" s="36"/>
      <c r="I109" s="36"/>
      <c r="J109" s="36"/>
      <c r="K109" s="36"/>
      <c r="L109" s="36"/>
      <c r="M109" s="22"/>
      <c r="N109" s="129"/>
    </row>
    <row r="110" spans="1:14">
      <c r="A110" s="192"/>
      <c r="B110" s="24" t="s">
        <v>29</v>
      </c>
      <c r="C110" s="36"/>
      <c r="D110" s="36"/>
      <c r="E110" s="36"/>
      <c r="F110" s="119"/>
      <c r="G110" s="36"/>
      <c r="H110" s="36"/>
      <c r="I110" s="36"/>
      <c r="J110" s="36"/>
      <c r="K110" s="36"/>
      <c r="L110" s="36"/>
      <c r="M110" s="22"/>
      <c r="N110" s="129"/>
    </row>
    <row r="111" spans="1:14">
      <c r="A111" s="192"/>
      <c r="B111" s="24" t="s">
        <v>30</v>
      </c>
      <c r="C111" s="36"/>
      <c r="D111" s="36"/>
      <c r="E111" s="36"/>
      <c r="F111" s="119"/>
      <c r="G111" s="36"/>
      <c r="H111" s="36"/>
      <c r="I111" s="36"/>
      <c r="J111" s="36"/>
      <c r="K111" s="36"/>
      <c r="L111" s="36"/>
      <c r="M111" s="22"/>
      <c r="N111" s="129"/>
    </row>
    <row r="112" spans="1:14" ht="14.25" thickBot="1">
      <c r="A112" s="193"/>
      <c r="B112" s="25" t="s">
        <v>31</v>
      </c>
      <c r="C112" s="26">
        <f t="shared" ref="C112:L112" si="25">C100+C102+C103+C104+C105+C106+C107+C108</f>
        <v>176.73000000000002</v>
      </c>
      <c r="D112" s="26">
        <f t="shared" si="25"/>
        <v>357.64000000000004</v>
      </c>
      <c r="E112" s="26">
        <f t="shared" si="25"/>
        <v>459.38</v>
      </c>
      <c r="F112" s="105">
        <f t="shared" si="23"/>
        <v>-22.147241934781654</v>
      </c>
      <c r="G112" s="26">
        <f t="shared" si="25"/>
        <v>2881</v>
      </c>
      <c r="H112" s="26">
        <f t="shared" si="25"/>
        <v>218039.86</v>
      </c>
      <c r="I112" s="26">
        <f t="shared" si="25"/>
        <v>319</v>
      </c>
      <c r="J112" s="26">
        <f t="shared" si="25"/>
        <v>53.82</v>
      </c>
      <c r="K112" s="26">
        <f t="shared" si="25"/>
        <v>123.25</v>
      </c>
      <c r="L112" s="26">
        <f t="shared" si="25"/>
        <v>334.42</v>
      </c>
      <c r="M112" s="27">
        <f>(K112-L112)/L112*100</f>
        <v>-63.14514682136236</v>
      </c>
      <c r="N112" s="130">
        <f>D112/D326*100</f>
        <v>1.1196228199717446</v>
      </c>
    </row>
    <row r="113" spans="1:14" ht="14.25" thickTop="1">
      <c r="A113" s="184" t="s">
        <v>92</v>
      </c>
      <c r="B113" s="28" t="s">
        <v>19</v>
      </c>
      <c r="C113" s="36">
        <v>34.010863999999998</v>
      </c>
      <c r="D113" s="36">
        <v>77.734482999999997</v>
      </c>
      <c r="E113" s="36">
        <v>20.82714</v>
      </c>
      <c r="F113" s="120">
        <f>(D113-E113)/E113*100</f>
        <v>273.236474139032</v>
      </c>
      <c r="G113" s="36">
        <v>561</v>
      </c>
      <c r="H113" s="36">
        <v>27339.637329000001</v>
      </c>
      <c r="I113" s="36">
        <v>38</v>
      </c>
      <c r="J113" s="36">
        <v>2.5590999999999999</v>
      </c>
      <c r="K113" s="36">
        <v>3.8085499999999999</v>
      </c>
      <c r="L113" s="36">
        <v>66.119198999999995</v>
      </c>
      <c r="M113" s="30">
        <f>(K113-L113)/L113*100</f>
        <v>-94.23987274860967</v>
      </c>
      <c r="N113" s="131">
        <f>D113/D314*100</f>
        <v>0.34841233084003098</v>
      </c>
    </row>
    <row r="114" spans="1:14">
      <c r="A114" s="185"/>
      <c r="B114" s="20" t="s">
        <v>20</v>
      </c>
      <c r="C114" s="36">
        <v>12.771148</v>
      </c>
      <c r="D114" s="36">
        <v>23.969374999999999</v>
      </c>
      <c r="E114" s="36">
        <v>1.5116039999999999</v>
      </c>
      <c r="F114" s="119">
        <f>(D114-E114)/E114*100</f>
        <v>1485.6914244736056</v>
      </c>
      <c r="G114" s="36">
        <v>287</v>
      </c>
      <c r="H114" s="36">
        <v>3501.4</v>
      </c>
      <c r="I114" s="36">
        <v>20</v>
      </c>
      <c r="J114" s="36">
        <v>0.74660000000000004</v>
      </c>
      <c r="K114" s="36">
        <v>1.2501</v>
      </c>
      <c r="L114" s="36">
        <v>10.749338</v>
      </c>
      <c r="M114" s="22">
        <f>(K114-L114)/L114*100</f>
        <v>-88.370446626573667</v>
      </c>
      <c r="N114" s="129">
        <f>D114/D315*100</f>
        <v>0.50250854192874728</v>
      </c>
    </row>
    <row r="115" spans="1:14">
      <c r="A115" s="185"/>
      <c r="B115" s="20" t="s">
        <v>21</v>
      </c>
      <c r="C115" s="36">
        <v>0</v>
      </c>
      <c r="D115" s="36">
        <v>0.28301900000000002</v>
      </c>
      <c r="E115" s="36"/>
      <c r="F115" s="119"/>
      <c r="G115" s="36">
        <v>1</v>
      </c>
      <c r="H115" s="36">
        <v>500</v>
      </c>
      <c r="I115" s="36"/>
      <c r="J115" s="36">
        <v>0</v>
      </c>
      <c r="K115" s="36">
        <v>0</v>
      </c>
      <c r="L115" s="36">
        <v>0</v>
      </c>
      <c r="M115" s="22"/>
      <c r="N115" s="129"/>
    </row>
    <row r="116" spans="1:14">
      <c r="A116" s="185"/>
      <c r="B116" s="20" t="s">
        <v>22</v>
      </c>
      <c r="C116" s="36">
        <v>0</v>
      </c>
      <c r="D116" s="36">
        <v>0</v>
      </c>
      <c r="E116" s="36"/>
      <c r="F116" s="119"/>
      <c r="G116" s="36">
        <v>0</v>
      </c>
      <c r="H116" s="36">
        <v>0</v>
      </c>
      <c r="I116" s="36"/>
      <c r="J116" s="36">
        <v>0</v>
      </c>
      <c r="K116" s="36">
        <v>0</v>
      </c>
      <c r="L116" s="36">
        <v>0</v>
      </c>
      <c r="M116" s="22"/>
      <c r="N116" s="129"/>
    </row>
    <row r="117" spans="1:14">
      <c r="A117" s="185"/>
      <c r="B117" s="20" t="s">
        <v>23</v>
      </c>
      <c r="C117" s="36">
        <v>0</v>
      </c>
      <c r="D117" s="36">
        <v>0</v>
      </c>
      <c r="E117" s="36"/>
      <c r="F117" s="119"/>
      <c r="G117" s="36"/>
      <c r="H117" s="36"/>
      <c r="I117" s="36"/>
      <c r="J117" s="36">
        <v>0</v>
      </c>
      <c r="K117" s="36">
        <v>0</v>
      </c>
      <c r="L117" s="36">
        <v>0</v>
      </c>
      <c r="M117" s="22"/>
      <c r="N117" s="129"/>
    </row>
    <row r="118" spans="1:14">
      <c r="A118" s="185"/>
      <c r="B118" s="20" t="s">
        <v>24</v>
      </c>
      <c r="C118" s="36">
        <v>6.4066039999999997</v>
      </c>
      <c r="D118" s="36">
        <v>9.3792469999999994</v>
      </c>
      <c r="E118" s="36">
        <v>1.032548</v>
      </c>
      <c r="F118" s="119">
        <f>(D118-E118)/E118*100</f>
        <v>808.35941767356087</v>
      </c>
      <c r="G118" s="36">
        <v>21</v>
      </c>
      <c r="H118" s="36">
        <v>3233.6779999999999</v>
      </c>
      <c r="I118" s="36">
        <v>0</v>
      </c>
      <c r="J118" s="36">
        <v>0</v>
      </c>
      <c r="K118" s="36">
        <v>0</v>
      </c>
      <c r="L118" s="36">
        <v>0</v>
      </c>
      <c r="M118" s="22"/>
      <c r="N118" s="129">
        <f>D118/D319*100</f>
        <v>0.58570232125314692</v>
      </c>
    </row>
    <row r="119" spans="1:14">
      <c r="A119" s="185"/>
      <c r="B119" s="20" t="s">
        <v>25</v>
      </c>
      <c r="C119" s="36">
        <v>0</v>
      </c>
      <c r="D119" s="36">
        <v>0</v>
      </c>
      <c r="E119" s="36"/>
      <c r="F119" s="119"/>
      <c r="G119" s="36"/>
      <c r="H119" s="36"/>
      <c r="I119" s="36"/>
      <c r="J119" s="36">
        <v>0</v>
      </c>
      <c r="K119" s="36">
        <v>0</v>
      </c>
      <c r="L119" s="36">
        <v>0</v>
      </c>
      <c r="M119" s="22"/>
      <c r="N119" s="129"/>
    </row>
    <row r="120" spans="1:14">
      <c r="A120" s="185"/>
      <c r="B120" s="20" t="s">
        <v>26</v>
      </c>
      <c r="C120" s="36">
        <v>0.51715200000000006</v>
      </c>
      <c r="D120" s="36">
        <v>0.97068799999999988</v>
      </c>
      <c r="E120" s="36">
        <v>0.64410199999999995</v>
      </c>
      <c r="F120" s="119">
        <f>(D120-E120)/E120*100</f>
        <v>50.704081030644211</v>
      </c>
      <c r="G120" s="36">
        <v>71</v>
      </c>
      <c r="H120" s="36">
        <v>3513.94</v>
      </c>
      <c r="I120" s="36"/>
      <c r="J120" s="36"/>
      <c r="K120" s="36"/>
      <c r="L120" s="36">
        <v>0</v>
      </c>
      <c r="M120" s="22"/>
      <c r="N120" s="129">
        <f>D120/D321*100</f>
        <v>2.3265204427591807E-2</v>
      </c>
    </row>
    <row r="121" spans="1:14">
      <c r="A121" s="185"/>
      <c r="B121" s="20" t="s">
        <v>27</v>
      </c>
      <c r="C121" s="34">
        <v>0</v>
      </c>
      <c r="D121" s="34">
        <v>0</v>
      </c>
      <c r="E121" s="34"/>
      <c r="F121" s="119"/>
      <c r="G121" s="36"/>
      <c r="H121" s="36"/>
      <c r="I121" s="36"/>
      <c r="J121" s="36">
        <v>0</v>
      </c>
      <c r="K121" s="36">
        <v>0</v>
      </c>
      <c r="L121" s="36">
        <v>0</v>
      </c>
      <c r="M121" s="22"/>
      <c r="N121" s="129"/>
    </row>
    <row r="122" spans="1:14">
      <c r="A122" s="185"/>
      <c r="B122" s="24" t="s">
        <v>28</v>
      </c>
      <c r="C122" s="36">
        <v>0</v>
      </c>
      <c r="D122" s="36">
        <v>0</v>
      </c>
      <c r="E122" s="36"/>
      <c r="F122" s="119"/>
      <c r="G122" s="36"/>
      <c r="H122" s="36"/>
      <c r="I122" s="36"/>
      <c r="J122" s="36">
        <v>0</v>
      </c>
      <c r="K122" s="36"/>
      <c r="L122" s="36"/>
      <c r="M122" s="22"/>
      <c r="N122" s="129"/>
    </row>
    <row r="123" spans="1:14">
      <c r="A123" s="185"/>
      <c r="B123" s="24" t="s">
        <v>29</v>
      </c>
      <c r="C123" s="36">
        <v>0</v>
      </c>
      <c r="D123" s="36">
        <v>0</v>
      </c>
      <c r="E123" s="36"/>
      <c r="F123" s="119"/>
      <c r="G123" s="36"/>
      <c r="H123" s="36"/>
      <c r="I123" s="36"/>
      <c r="J123" s="36">
        <v>0</v>
      </c>
      <c r="K123" s="36">
        <v>0</v>
      </c>
      <c r="L123" s="36"/>
      <c r="M123" s="22"/>
      <c r="N123" s="129"/>
    </row>
    <row r="124" spans="1:14">
      <c r="A124" s="185"/>
      <c r="B124" s="24" t="s">
        <v>30</v>
      </c>
      <c r="C124" s="36">
        <v>0</v>
      </c>
      <c r="D124" s="36">
        <v>0</v>
      </c>
      <c r="E124" s="36"/>
      <c r="F124" s="119"/>
      <c r="G124" s="34"/>
      <c r="H124" s="34"/>
      <c r="I124" s="34"/>
      <c r="J124" s="34">
        <v>0</v>
      </c>
      <c r="K124" s="34"/>
      <c r="L124" s="34"/>
      <c r="M124" s="22"/>
      <c r="N124" s="129"/>
    </row>
    <row r="125" spans="1:14" ht="14.25" thickBot="1">
      <c r="A125" s="186"/>
      <c r="B125" s="25" t="s">
        <v>31</v>
      </c>
      <c r="C125" s="26">
        <f t="shared" ref="C125:L125" si="26">C113+C115+C116+C117+C118+C119+C120+C121</f>
        <v>40.934620000000002</v>
      </c>
      <c r="D125" s="26">
        <f t="shared" si="26"/>
        <v>88.367436999999995</v>
      </c>
      <c r="E125" s="26">
        <f t="shared" si="26"/>
        <v>22.503789999999999</v>
      </c>
      <c r="F125" s="105">
        <f>(D125-E125)/E125*100</f>
        <v>292.67802001351771</v>
      </c>
      <c r="G125" s="26">
        <f t="shared" si="26"/>
        <v>654</v>
      </c>
      <c r="H125" s="26">
        <f t="shared" si="26"/>
        <v>34587.255329</v>
      </c>
      <c r="I125" s="26">
        <f t="shared" si="26"/>
        <v>38</v>
      </c>
      <c r="J125" s="26">
        <f t="shared" si="26"/>
        <v>2.5590999999999999</v>
      </c>
      <c r="K125" s="26">
        <f t="shared" si="26"/>
        <v>3.8085499999999999</v>
      </c>
      <c r="L125" s="26">
        <f t="shared" si="26"/>
        <v>66.119198999999995</v>
      </c>
      <c r="M125" s="27">
        <f>(K125-L125)/L125*100</f>
        <v>-94.23987274860967</v>
      </c>
      <c r="N125" s="130">
        <f>D125/D326*100</f>
        <v>0.27664187173586702</v>
      </c>
    </row>
    <row r="126" spans="1:14" ht="14.25" thickTop="1">
      <c r="A126" s="184" t="s">
        <v>38</v>
      </c>
      <c r="B126" s="20" t="s">
        <v>19</v>
      </c>
      <c r="C126" s="37">
        <v>210</v>
      </c>
      <c r="D126" s="37">
        <v>585</v>
      </c>
      <c r="E126" s="37">
        <v>647</v>
      </c>
      <c r="F126" s="119">
        <f t="shared" ref="F126:F138" si="27">(D126-E126)/E126*100</f>
        <v>-9.5826893353941269</v>
      </c>
      <c r="G126" s="34">
        <v>4102</v>
      </c>
      <c r="H126" s="34">
        <v>232567</v>
      </c>
      <c r="I126" s="34">
        <v>712</v>
      </c>
      <c r="J126" s="34">
        <v>101</v>
      </c>
      <c r="K126" s="34">
        <v>286</v>
      </c>
      <c r="L126" s="34">
        <v>216</v>
      </c>
      <c r="M126" s="22">
        <f>(K126-L126)/L126*100</f>
        <v>32.407407407407405</v>
      </c>
      <c r="N126" s="129">
        <f t="shared" ref="N126:N131" si="28">D126/D314*100</f>
        <v>2.6220179986456991</v>
      </c>
    </row>
    <row r="127" spans="1:14">
      <c r="A127" s="185"/>
      <c r="B127" s="20" t="s">
        <v>20</v>
      </c>
      <c r="C127" s="34">
        <v>58</v>
      </c>
      <c r="D127" s="34">
        <v>154</v>
      </c>
      <c r="E127" s="34">
        <v>186</v>
      </c>
      <c r="F127" s="119">
        <f t="shared" si="27"/>
        <v>-17.20430107526882</v>
      </c>
      <c r="G127" s="34">
        <v>1977</v>
      </c>
      <c r="H127" s="34">
        <v>24095</v>
      </c>
      <c r="I127" s="34">
        <v>333</v>
      </c>
      <c r="J127" s="34">
        <v>45</v>
      </c>
      <c r="K127" s="34">
        <v>128</v>
      </c>
      <c r="L127" s="34">
        <v>87</v>
      </c>
      <c r="M127" s="22">
        <f>(K127-L127)/L127*100</f>
        <v>47.126436781609193</v>
      </c>
      <c r="N127" s="129">
        <f t="shared" si="28"/>
        <v>3.228549574489409</v>
      </c>
    </row>
    <row r="128" spans="1:14">
      <c r="A128" s="185"/>
      <c r="B128" s="20" t="s">
        <v>21</v>
      </c>
      <c r="C128" s="34">
        <v>1</v>
      </c>
      <c r="D128" s="34">
        <v>2</v>
      </c>
      <c r="E128" s="34">
        <v>2.35</v>
      </c>
      <c r="F128" s="119">
        <f t="shared" si="27"/>
        <v>-14.893617021276597</v>
      </c>
      <c r="G128" s="34">
        <v>5</v>
      </c>
      <c r="H128" s="34">
        <v>3480</v>
      </c>
      <c r="I128" s="34">
        <v>0</v>
      </c>
      <c r="J128" s="34">
        <v>0</v>
      </c>
      <c r="K128" s="34">
        <v>0</v>
      </c>
      <c r="L128" s="34">
        <v>0.02</v>
      </c>
      <c r="M128" s="22">
        <f>(K128-L128)/L128*100</f>
        <v>-100</v>
      </c>
      <c r="N128" s="129">
        <f t="shared" si="28"/>
        <v>0.23378076645914989</v>
      </c>
    </row>
    <row r="129" spans="1:14">
      <c r="A129" s="185"/>
      <c r="B129" s="20" t="s">
        <v>22</v>
      </c>
      <c r="C129" s="34">
        <v>0.12</v>
      </c>
      <c r="D129" s="34">
        <v>0.36</v>
      </c>
      <c r="E129" s="34">
        <v>0.46750000000000003</v>
      </c>
      <c r="F129" s="119">
        <f t="shared" si="27"/>
        <v>-22.994652406417117</v>
      </c>
      <c r="G129" s="34">
        <v>22</v>
      </c>
      <c r="H129" s="34">
        <v>12500</v>
      </c>
      <c r="I129" s="34">
        <v>1</v>
      </c>
      <c r="J129" s="34">
        <v>0.18</v>
      </c>
      <c r="K129" s="34">
        <v>0.18</v>
      </c>
      <c r="L129" s="34"/>
      <c r="M129" s="22"/>
      <c r="N129" s="129">
        <f t="shared" si="28"/>
        <v>0.10730843213742319</v>
      </c>
    </row>
    <row r="130" spans="1:14">
      <c r="A130" s="185"/>
      <c r="B130" s="20" t="s">
        <v>23</v>
      </c>
      <c r="C130" s="34">
        <v>0</v>
      </c>
      <c r="D130" s="34">
        <v>0.39</v>
      </c>
      <c r="E130" s="34">
        <v>0.1358</v>
      </c>
      <c r="F130" s="119">
        <f t="shared" si="27"/>
        <v>187.18703976435933</v>
      </c>
      <c r="G130" s="34">
        <v>1</v>
      </c>
      <c r="H130" s="34">
        <v>832</v>
      </c>
      <c r="I130" s="34"/>
      <c r="J130" s="34"/>
      <c r="K130" s="34"/>
      <c r="L130" s="34"/>
      <c r="M130" s="22"/>
      <c r="N130" s="129">
        <f t="shared" si="28"/>
        <v>0.38702403288251458</v>
      </c>
    </row>
    <row r="131" spans="1:14">
      <c r="A131" s="185"/>
      <c r="B131" s="20" t="s">
        <v>24</v>
      </c>
      <c r="C131" s="34">
        <v>3</v>
      </c>
      <c r="D131" s="34">
        <v>15</v>
      </c>
      <c r="E131" s="34">
        <v>16</v>
      </c>
      <c r="F131" s="119">
        <f t="shared" si="27"/>
        <v>-6.25</v>
      </c>
      <c r="G131" s="34">
        <v>38</v>
      </c>
      <c r="H131" s="34">
        <v>16824</v>
      </c>
      <c r="I131" s="34">
        <v>6</v>
      </c>
      <c r="J131" s="34">
        <v>0</v>
      </c>
      <c r="K131" s="34">
        <v>8</v>
      </c>
      <c r="L131" s="34">
        <v>56</v>
      </c>
      <c r="M131" s="22">
        <f>(K131-L131)/L131*100</f>
        <v>-85.714285714285708</v>
      </c>
      <c r="N131" s="129">
        <f t="shared" si="28"/>
        <v>0.9366993766980658</v>
      </c>
    </row>
    <row r="132" spans="1:14">
      <c r="A132" s="185"/>
      <c r="B132" s="20" t="s">
        <v>25</v>
      </c>
      <c r="C132" s="38"/>
      <c r="D132" s="38"/>
      <c r="E132" s="38"/>
      <c r="F132" s="119"/>
      <c r="G132" s="38"/>
      <c r="H132" s="38"/>
      <c r="I132" s="38"/>
      <c r="J132" s="38"/>
      <c r="K132" s="38"/>
      <c r="L132" s="38"/>
      <c r="M132" s="22"/>
      <c r="N132" s="129"/>
    </row>
    <row r="133" spans="1:14">
      <c r="A133" s="185"/>
      <c r="B133" s="20" t="s">
        <v>26</v>
      </c>
      <c r="C133" s="34">
        <v>9</v>
      </c>
      <c r="D133" s="34">
        <v>57</v>
      </c>
      <c r="E133" s="34">
        <v>44</v>
      </c>
      <c r="F133" s="119">
        <f t="shared" si="27"/>
        <v>29.545454545454547</v>
      </c>
      <c r="G133" s="34">
        <v>4625</v>
      </c>
      <c r="H133" s="34">
        <v>581623</v>
      </c>
      <c r="I133" s="34">
        <v>50</v>
      </c>
      <c r="J133" s="34">
        <v>2</v>
      </c>
      <c r="K133" s="34">
        <v>8</v>
      </c>
      <c r="L133" s="34">
        <v>4</v>
      </c>
      <c r="M133" s="22">
        <f>(K133-L133)/L133*100</f>
        <v>100</v>
      </c>
      <c r="N133" s="129">
        <f>D133/D321*100</f>
        <v>1.3661615806239833</v>
      </c>
    </row>
    <row r="134" spans="1:14">
      <c r="A134" s="185"/>
      <c r="B134" s="20" t="s">
        <v>27</v>
      </c>
      <c r="C134" s="34">
        <v>0</v>
      </c>
      <c r="D134" s="34"/>
      <c r="E134" s="34"/>
      <c r="F134" s="119" t="e">
        <f t="shared" si="27"/>
        <v>#DIV/0!</v>
      </c>
      <c r="G134" s="34">
        <v>0</v>
      </c>
      <c r="H134" s="34">
        <v>0</v>
      </c>
      <c r="I134" s="34"/>
      <c r="J134" s="34"/>
      <c r="K134" s="34"/>
      <c r="L134" s="34"/>
      <c r="M134" s="22"/>
      <c r="N134" s="129">
        <f>D134/D322*100</f>
        <v>0</v>
      </c>
    </row>
    <row r="135" spans="1:14">
      <c r="A135" s="185"/>
      <c r="B135" s="24" t="s">
        <v>28</v>
      </c>
      <c r="C135" s="36"/>
      <c r="D135" s="36"/>
      <c r="E135" s="36"/>
      <c r="F135" s="119"/>
      <c r="G135" s="36">
        <v>0</v>
      </c>
      <c r="H135" s="36">
        <v>0</v>
      </c>
      <c r="I135" s="36"/>
      <c r="J135" s="36"/>
      <c r="K135" s="36"/>
      <c r="L135" s="36"/>
      <c r="M135" s="22"/>
      <c r="N135" s="129"/>
    </row>
    <row r="136" spans="1:14">
      <c r="A136" s="185"/>
      <c r="B136" s="24" t="s">
        <v>29</v>
      </c>
      <c r="C136" s="36"/>
      <c r="D136" s="36"/>
      <c r="E136" s="36"/>
      <c r="F136" s="119"/>
      <c r="G136" s="36"/>
      <c r="H136" s="36"/>
      <c r="I136" s="36"/>
      <c r="J136" s="36"/>
      <c r="K136" s="36"/>
      <c r="L136" s="36"/>
      <c r="M136" s="22"/>
      <c r="N136" s="129">
        <f>D136/D324*100</f>
        <v>0</v>
      </c>
    </row>
    <row r="137" spans="1:14">
      <c r="A137" s="185"/>
      <c r="B137" s="24" t="s">
        <v>30</v>
      </c>
      <c r="C137" s="36"/>
      <c r="D137" s="36"/>
      <c r="E137" s="36"/>
      <c r="F137" s="119"/>
      <c r="G137" s="36"/>
      <c r="H137" s="36"/>
      <c r="I137" s="36"/>
      <c r="J137" s="36"/>
      <c r="K137" s="36"/>
      <c r="L137" s="36"/>
      <c r="M137" s="22"/>
      <c r="N137" s="129"/>
    </row>
    <row r="138" spans="1:14" ht="14.25" thickBot="1">
      <c r="A138" s="186"/>
      <c r="B138" s="25" t="s">
        <v>31</v>
      </c>
      <c r="C138" s="26">
        <f t="shared" ref="C138:L138" si="29">C126+C128+C129+C130+C131+C132+C133+C134</f>
        <v>223.12</v>
      </c>
      <c r="D138" s="26">
        <f t="shared" si="29"/>
        <v>659.75</v>
      </c>
      <c r="E138" s="26">
        <f t="shared" si="29"/>
        <v>709.95330000000001</v>
      </c>
      <c r="F138" s="105">
        <f t="shared" si="27"/>
        <v>-7.071352439660469</v>
      </c>
      <c r="G138" s="26">
        <f t="shared" si="29"/>
        <v>8793</v>
      </c>
      <c r="H138" s="26">
        <f t="shared" si="29"/>
        <v>847826</v>
      </c>
      <c r="I138" s="26">
        <f t="shared" si="29"/>
        <v>769</v>
      </c>
      <c r="J138" s="26">
        <f t="shared" si="29"/>
        <v>103.18</v>
      </c>
      <c r="K138" s="26">
        <f t="shared" si="29"/>
        <v>302.18</v>
      </c>
      <c r="L138" s="26">
        <f t="shared" si="29"/>
        <v>276.02</v>
      </c>
      <c r="M138" s="27">
        <f>(K138-L138)/L138*100</f>
        <v>9.4775740888341531</v>
      </c>
      <c r="N138" s="130">
        <f>D138/D326*100</f>
        <v>2.065404192697569</v>
      </c>
    </row>
    <row r="139" spans="1:14" ht="14.25" thickTop="1"/>
    <row r="142" spans="1:14" s="112" customFormat="1" ht="18.75">
      <c r="A142" s="188" t="str">
        <f>A1</f>
        <v>2020年1-3月丹东市财产保险业务统计表</v>
      </c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</row>
    <row r="143" spans="1:14" s="112" customFormat="1" ht="14.25" thickBot="1">
      <c r="B143" s="114" t="s">
        <v>0</v>
      </c>
      <c r="C143" s="113"/>
      <c r="D143" s="113"/>
      <c r="F143" s="115"/>
      <c r="G143" s="39" t="str">
        <f>G2</f>
        <v>（2020年1-3月）</v>
      </c>
      <c r="H143" s="113"/>
      <c r="I143" s="113"/>
      <c r="J143" s="113"/>
      <c r="K143" s="113"/>
      <c r="L143" s="114" t="s">
        <v>1</v>
      </c>
      <c r="M143" s="128"/>
      <c r="N143" s="128"/>
    </row>
    <row r="144" spans="1:14">
      <c r="A144" s="191" t="s">
        <v>39</v>
      </c>
      <c r="B144" s="116" t="s">
        <v>3</v>
      </c>
      <c r="C144" s="182" t="s">
        <v>4</v>
      </c>
      <c r="D144" s="182"/>
      <c r="E144" s="182"/>
      <c r="F144" s="182"/>
      <c r="G144" s="182" t="s">
        <v>5</v>
      </c>
      <c r="H144" s="182"/>
      <c r="I144" s="182" t="s">
        <v>6</v>
      </c>
      <c r="J144" s="182"/>
      <c r="K144" s="182"/>
      <c r="L144" s="182"/>
      <c r="M144" s="182"/>
      <c r="N144" s="189" t="s">
        <v>7</v>
      </c>
    </row>
    <row r="145" spans="1:14">
      <c r="A145" s="192"/>
      <c r="B145" s="113" t="s">
        <v>8</v>
      </c>
      <c r="C145" s="187" t="s">
        <v>9</v>
      </c>
      <c r="D145" s="187" t="s">
        <v>10</v>
      </c>
      <c r="E145" s="187" t="s">
        <v>11</v>
      </c>
      <c r="F145" s="17" t="s">
        <v>12</v>
      </c>
      <c r="G145" s="187" t="s">
        <v>13</v>
      </c>
      <c r="H145" s="187" t="s">
        <v>14</v>
      </c>
      <c r="I145" s="20" t="s">
        <v>13</v>
      </c>
      <c r="J145" s="187" t="s">
        <v>15</v>
      </c>
      <c r="K145" s="187"/>
      <c r="L145" s="187"/>
      <c r="M145" s="17" t="s">
        <v>12</v>
      </c>
      <c r="N145" s="190"/>
    </row>
    <row r="146" spans="1:14">
      <c r="A146" s="192"/>
      <c r="B146" s="118" t="s">
        <v>16</v>
      </c>
      <c r="C146" s="187"/>
      <c r="D146" s="187"/>
      <c r="E146" s="187"/>
      <c r="F146" s="17" t="s">
        <v>17</v>
      </c>
      <c r="G146" s="187"/>
      <c r="H146" s="187"/>
      <c r="I146" s="38" t="s">
        <v>18</v>
      </c>
      <c r="J146" s="20" t="s">
        <v>9</v>
      </c>
      <c r="K146" s="20" t="s">
        <v>10</v>
      </c>
      <c r="L146" s="20" t="s">
        <v>11</v>
      </c>
      <c r="M146" s="17" t="s">
        <v>17</v>
      </c>
      <c r="N146" s="41" t="s">
        <v>17</v>
      </c>
    </row>
    <row r="147" spans="1:14">
      <c r="A147" s="192"/>
      <c r="B147" s="20" t="s">
        <v>19</v>
      </c>
      <c r="C147" s="132">
        <v>15.1419</v>
      </c>
      <c r="D147" s="134">
        <v>34.8919</v>
      </c>
      <c r="E147" s="176">
        <v>77.665400000000005</v>
      </c>
      <c r="F147" s="22">
        <f t="shared" ref="F147:F159" si="30">(D147-E147)/E147*100</f>
        <v>-55.074074169449986</v>
      </c>
      <c r="G147" s="135">
        <v>264</v>
      </c>
      <c r="H147" s="31">
        <v>13357.2</v>
      </c>
      <c r="I147" s="135">
        <v>0</v>
      </c>
      <c r="J147" s="132">
        <v>8.0234000000000005</v>
      </c>
      <c r="K147" s="132">
        <v>17.1203</v>
      </c>
      <c r="L147" s="132">
        <v>118.7079</v>
      </c>
      <c r="M147" s="22">
        <f>(K147-L147)/L147*100</f>
        <v>-85.577792210964901</v>
      </c>
      <c r="N147" s="129">
        <f t="shared" ref="N147:N152" si="31">D147/D314*100</f>
        <v>0.15638835864435194</v>
      </c>
    </row>
    <row r="148" spans="1:14">
      <c r="A148" s="192"/>
      <c r="B148" s="20" t="s">
        <v>20</v>
      </c>
      <c r="C148" s="136">
        <v>5.0869</v>
      </c>
      <c r="D148" s="136">
        <v>10.9034</v>
      </c>
      <c r="E148" s="177">
        <v>27.751999999999999</v>
      </c>
      <c r="F148" s="22">
        <f t="shared" si="30"/>
        <v>-60.71130008648025</v>
      </c>
      <c r="G148" s="135">
        <v>142</v>
      </c>
      <c r="H148" s="31">
        <v>7184.55</v>
      </c>
      <c r="I148" s="135"/>
      <c r="J148" s="136">
        <v>2.0922999999999998</v>
      </c>
      <c r="K148" s="136">
        <v>12.289899999999999</v>
      </c>
      <c r="L148" s="136">
        <v>36.784399999999998</v>
      </c>
      <c r="M148" s="22">
        <f>(K148-L148)/L148*100</f>
        <v>-66.589369406596276</v>
      </c>
      <c r="N148" s="129">
        <f t="shared" si="31"/>
        <v>0.22858550279537546</v>
      </c>
    </row>
    <row r="149" spans="1:14">
      <c r="A149" s="192"/>
      <c r="B149" s="20" t="s">
        <v>21</v>
      </c>
      <c r="C149" s="132">
        <v>0.44740000000000002</v>
      </c>
      <c r="D149" s="132">
        <v>1.3412999999999999</v>
      </c>
      <c r="E149" s="35">
        <v>9.3300999999999998</v>
      </c>
      <c r="F149" s="22">
        <f t="shared" si="30"/>
        <v>-85.623948296374095</v>
      </c>
      <c r="G149" s="137">
        <v>2</v>
      </c>
      <c r="H149" s="59">
        <v>6200</v>
      </c>
      <c r="I149" s="135">
        <v>8</v>
      </c>
      <c r="J149" s="132">
        <v>-0.63170000000000004</v>
      </c>
      <c r="K149" s="132">
        <v>-5.0018000000000002</v>
      </c>
      <c r="L149" s="132">
        <v>-5.1609999999999996</v>
      </c>
      <c r="M149" s="22">
        <f>(K149-L149)/L149*100</f>
        <v>-3.0846735128850873</v>
      </c>
      <c r="N149" s="129">
        <f t="shared" si="31"/>
        <v>0.15678507102582889</v>
      </c>
    </row>
    <row r="150" spans="1:14">
      <c r="A150" s="192"/>
      <c r="B150" s="20" t="s">
        <v>22</v>
      </c>
      <c r="C150" s="132">
        <v>0</v>
      </c>
      <c r="D150" s="132">
        <v>0</v>
      </c>
      <c r="E150" s="35">
        <v>5.4999999999999997E-3</v>
      </c>
      <c r="F150" s="22">
        <f t="shared" si="30"/>
        <v>-100</v>
      </c>
      <c r="G150" s="137">
        <v>0</v>
      </c>
      <c r="H150" s="59">
        <v>0</v>
      </c>
      <c r="I150" s="135"/>
      <c r="J150" s="132">
        <v>-2.0000000000000001E-4</v>
      </c>
      <c r="K150" s="132">
        <v>-5.9999999999999995E-4</v>
      </c>
      <c r="L150" s="132">
        <v>6.8999999999999999E-3</v>
      </c>
      <c r="M150" s="22">
        <f>(K150-L150)/L150*100</f>
        <v>-108.69565217391303</v>
      </c>
      <c r="N150" s="129">
        <f t="shared" si="31"/>
        <v>0</v>
      </c>
    </row>
    <row r="151" spans="1:14" ht="15">
      <c r="A151" s="192"/>
      <c r="B151" s="20" t="s">
        <v>23</v>
      </c>
      <c r="C151" s="138"/>
      <c r="D151" s="138"/>
      <c r="E151" s="178"/>
      <c r="F151" s="22"/>
      <c r="G151" s="137">
        <v>0</v>
      </c>
      <c r="H151" s="59">
        <v>0</v>
      </c>
      <c r="I151" s="135"/>
      <c r="J151" s="135"/>
      <c r="K151" s="135"/>
      <c r="L151" s="135"/>
      <c r="M151" s="22"/>
      <c r="N151" s="129"/>
    </row>
    <row r="152" spans="1:14">
      <c r="A152" s="192"/>
      <c r="B152" s="20" t="s">
        <v>24</v>
      </c>
      <c r="C152" s="132">
        <v>6.2300000000000001E-2</v>
      </c>
      <c r="D152" s="132">
        <v>6.2300000000000001E-2</v>
      </c>
      <c r="E152" s="35">
        <v>52.997399999999999</v>
      </c>
      <c r="F152" s="22">
        <f t="shared" si="30"/>
        <v>-99.88244706344085</v>
      </c>
      <c r="G152" s="137">
        <v>2</v>
      </c>
      <c r="H152" s="59">
        <v>22</v>
      </c>
      <c r="I152" s="135">
        <v>14</v>
      </c>
      <c r="J152" s="132">
        <v>-0.36630000000000001</v>
      </c>
      <c r="K152" s="132">
        <v>-11.5024</v>
      </c>
      <c r="L152" s="132">
        <v>14.524900000000001</v>
      </c>
      <c r="M152" s="22">
        <f>(K152-L152)/L152*100</f>
        <v>-179.19090664995971</v>
      </c>
      <c r="N152" s="129">
        <f t="shared" si="31"/>
        <v>3.8904247445526339E-3</v>
      </c>
    </row>
    <row r="153" spans="1:14">
      <c r="A153" s="192"/>
      <c r="B153" s="20" t="s">
        <v>25</v>
      </c>
      <c r="C153" s="135"/>
      <c r="D153" s="135"/>
      <c r="E153" s="31"/>
      <c r="F153" s="22"/>
      <c r="G153" s="137"/>
      <c r="H153" s="59"/>
      <c r="I153" s="135"/>
      <c r="J153" s="135"/>
      <c r="K153" s="135"/>
      <c r="L153" s="135"/>
      <c r="M153" s="22"/>
      <c r="N153" s="129"/>
    </row>
    <row r="154" spans="1:14">
      <c r="A154" s="192"/>
      <c r="B154" s="20" t="s">
        <v>26</v>
      </c>
      <c r="C154" s="139">
        <v>0.80430000000000001</v>
      </c>
      <c r="D154" s="139">
        <v>6.2098000000000004</v>
      </c>
      <c r="E154" s="179">
        <v>5.4298999999999999</v>
      </c>
      <c r="F154" s="22">
        <f t="shared" si="30"/>
        <v>14.363063776496816</v>
      </c>
      <c r="G154" s="137">
        <v>116</v>
      </c>
      <c r="H154" s="59">
        <v>61406.59</v>
      </c>
      <c r="I154" s="135">
        <v>30</v>
      </c>
      <c r="J154" s="132">
        <v>-0.62319999999999998</v>
      </c>
      <c r="K154" s="132">
        <v>0.56759999999999999</v>
      </c>
      <c r="L154" s="132">
        <v>1.3971</v>
      </c>
      <c r="M154" s="22">
        <f>(K154-L154)/L154*100</f>
        <v>-59.372986901438694</v>
      </c>
      <c r="N154" s="129">
        <f>D154/D321*100</f>
        <v>0.14883491549752303</v>
      </c>
    </row>
    <row r="155" spans="1:14">
      <c r="A155" s="192"/>
      <c r="B155" s="20" t="s">
        <v>27</v>
      </c>
      <c r="C155" s="135">
        <v>0</v>
      </c>
      <c r="D155" s="135">
        <v>0</v>
      </c>
      <c r="E155" s="31"/>
      <c r="F155" s="22" t="e">
        <f t="shared" si="30"/>
        <v>#DIV/0!</v>
      </c>
      <c r="G155" s="137"/>
      <c r="H155" s="59"/>
      <c r="I155" s="135"/>
      <c r="J155" s="132">
        <v>0</v>
      </c>
      <c r="K155" s="132">
        <v>0</v>
      </c>
      <c r="L155" s="132">
        <v>0.1</v>
      </c>
      <c r="M155" s="22">
        <f>(K155-L155)/L155*100</f>
        <v>-100</v>
      </c>
      <c r="N155" s="129">
        <f>D155/D322*100</f>
        <v>0</v>
      </c>
    </row>
    <row r="156" spans="1:14">
      <c r="A156" s="192"/>
      <c r="B156" s="24" t="s">
        <v>28</v>
      </c>
      <c r="C156" s="135"/>
      <c r="D156" s="135"/>
      <c r="E156" s="31"/>
      <c r="F156" s="22"/>
      <c r="G156" s="137"/>
      <c r="H156" s="59"/>
      <c r="I156" s="137"/>
      <c r="J156" s="137"/>
      <c r="K156" s="137"/>
      <c r="L156" s="137"/>
      <c r="M156" s="22"/>
      <c r="N156" s="129"/>
    </row>
    <row r="157" spans="1:14">
      <c r="A157" s="192"/>
      <c r="B157" s="24" t="s">
        <v>29</v>
      </c>
      <c r="C157" s="137">
        <v>0</v>
      </c>
      <c r="D157" s="139"/>
      <c r="E157" s="59"/>
      <c r="F157" s="22"/>
      <c r="G157" s="34"/>
      <c r="H157" s="34"/>
      <c r="I157" s="34"/>
      <c r="J157" s="34">
        <v>-2.2599999999999999E-2</v>
      </c>
      <c r="K157" s="34">
        <v>-2.75E-2</v>
      </c>
      <c r="L157" s="34">
        <v>4.58E-2</v>
      </c>
      <c r="M157" s="22"/>
      <c r="N157" s="129"/>
    </row>
    <row r="158" spans="1:14">
      <c r="A158" s="192"/>
      <c r="B158" s="24" t="s">
        <v>30</v>
      </c>
      <c r="C158" s="36"/>
      <c r="D158" s="36"/>
      <c r="E158" s="36"/>
      <c r="F158" s="22"/>
      <c r="G158" s="140"/>
      <c r="H158" s="140"/>
      <c r="I158" s="140"/>
      <c r="J158" s="140"/>
      <c r="K158" s="140"/>
      <c r="L158" s="140"/>
      <c r="M158" s="22"/>
      <c r="N158" s="129"/>
    </row>
    <row r="159" spans="1:14" ht="15" customHeight="1" thickBot="1">
      <c r="A159" s="193"/>
      <c r="B159" s="25" t="s">
        <v>31</v>
      </c>
      <c r="C159" s="26">
        <f t="shared" ref="C159:L159" si="32">C147+C149+C150+C151+C152+C153+C154+C155</f>
        <v>16.4559</v>
      </c>
      <c r="D159" s="26">
        <f t="shared" si="32"/>
        <v>42.505299999999998</v>
      </c>
      <c r="E159" s="26">
        <f t="shared" si="32"/>
        <v>145.42830000000001</v>
      </c>
      <c r="F159" s="27">
        <f t="shared" si="30"/>
        <v>-70.772332482742357</v>
      </c>
      <c r="G159" s="26">
        <f t="shared" si="32"/>
        <v>384</v>
      </c>
      <c r="H159" s="26">
        <f t="shared" si="32"/>
        <v>80985.789999999994</v>
      </c>
      <c r="I159" s="26">
        <f t="shared" si="32"/>
        <v>52</v>
      </c>
      <c r="J159" s="26">
        <f t="shared" si="32"/>
        <v>6.4020000000000001</v>
      </c>
      <c r="K159" s="26">
        <f t="shared" si="32"/>
        <v>1.1831000000000009</v>
      </c>
      <c r="L159" s="26">
        <f t="shared" si="32"/>
        <v>129.57579999999999</v>
      </c>
      <c r="M159" s="27">
        <f>(K159-L159)/L159*100</f>
        <v>-99.086943703994109</v>
      </c>
      <c r="N159" s="130">
        <f>D159/D326*100</f>
        <v>0.13306650220821215</v>
      </c>
    </row>
    <row r="160" spans="1:14" ht="14.25" thickTop="1">
      <c r="A160" s="184" t="s">
        <v>40</v>
      </c>
      <c r="B160" s="20" t="s">
        <v>19</v>
      </c>
      <c r="C160" s="57">
        <v>629.02761499999997</v>
      </c>
      <c r="D160" s="57">
        <v>1652.7958759999999</v>
      </c>
      <c r="E160" s="57">
        <v>1283.902973</v>
      </c>
      <c r="F160" s="22">
        <f t="shared" ref="F160:F172" si="33">(D160-E160)/E160*100</f>
        <v>28.732148048386826</v>
      </c>
      <c r="G160" s="57">
        <v>9848</v>
      </c>
      <c r="H160" s="57">
        <v>644323.17143299989</v>
      </c>
      <c r="I160" s="59">
        <v>982</v>
      </c>
      <c r="J160" s="59">
        <v>175.35</v>
      </c>
      <c r="K160" s="57">
        <v>448.11</v>
      </c>
      <c r="L160" s="57">
        <v>932.51</v>
      </c>
      <c r="M160" s="143">
        <f t="shared" ref="M160:M175" si="34">(K160-L160)/L160*100</f>
        <v>-51.945823637280029</v>
      </c>
      <c r="N160" s="129">
        <f t="shared" ref="N160:N168" si="35">D160/D314*100</f>
        <v>7.4079667264262987</v>
      </c>
    </row>
    <row r="161" spans="1:14">
      <c r="A161" s="185"/>
      <c r="B161" s="20" t="s">
        <v>20</v>
      </c>
      <c r="C161" s="57">
        <v>149.72719699999999</v>
      </c>
      <c r="D161" s="57">
        <v>316.50294100000002</v>
      </c>
      <c r="E161" s="57">
        <v>383.35568499999999</v>
      </c>
      <c r="F161" s="22">
        <f t="shared" si="33"/>
        <v>-17.438829425472058</v>
      </c>
      <c r="G161" s="57">
        <v>3726</v>
      </c>
      <c r="H161" s="57">
        <v>45457.2</v>
      </c>
      <c r="I161" s="59">
        <v>422</v>
      </c>
      <c r="J161" s="59">
        <v>60.34</v>
      </c>
      <c r="K161" s="57">
        <v>155.13999999999999</v>
      </c>
      <c r="L161" s="57">
        <v>352.35</v>
      </c>
      <c r="M161" s="143">
        <f t="shared" si="34"/>
        <v>-55.969916276429686</v>
      </c>
      <c r="N161" s="129">
        <f t="shared" si="35"/>
        <v>6.6353599707155624</v>
      </c>
    </row>
    <row r="162" spans="1:14">
      <c r="A162" s="185"/>
      <c r="B162" s="20" t="s">
        <v>21</v>
      </c>
      <c r="C162" s="57">
        <v>15.204378</v>
      </c>
      <c r="D162" s="57">
        <v>89.340503999999996</v>
      </c>
      <c r="E162" s="57">
        <v>24.540602</v>
      </c>
      <c r="F162" s="22">
        <f t="shared" si="33"/>
        <v>264.05180280418551</v>
      </c>
      <c r="G162" s="57">
        <v>28</v>
      </c>
      <c r="H162" s="57">
        <v>139783.861382</v>
      </c>
      <c r="I162" s="59">
        <v>2</v>
      </c>
      <c r="J162" s="59">
        <v>0.65</v>
      </c>
      <c r="K162" s="57">
        <v>0.65</v>
      </c>
      <c r="L162" s="57">
        <v>10.37</v>
      </c>
      <c r="M162" s="143">
        <f t="shared" si="34"/>
        <v>-93.73191899710703</v>
      </c>
      <c r="N162" s="129">
        <f t="shared" si="35"/>
        <v>10.443045750483373</v>
      </c>
    </row>
    <row r="163" spans="1:14">
      <c r="A163" s="185"/>
      <c r="B163" s="20" t="s">
        <v>22</v>
      </c>
      <c r="C163" s="57">
        <v>8.8512749999999993</v>
      </c>
      <c r="D163" s="57">
        <v>23.006245</v>
      </c>
      <c r="E163" s="57">
        <v>33.529000000000003</v>
      </c>
      <c r="F163" s="22">
        <f t="shared" si="33"/>
        <v>-31.384040681201359</v>
      </c>
      <c r="G163" s="57">
        <v>1337</v>
      </c>
      <c r="H163" s="57">
        <v>66068</v>
      </c>
      <c r="I163" s="59">
        <v>66</v>
      </c>
      <c r="J163" s="59">
        <v>3.31</v>
      </c>
      <c r="K163" s="57">
        <v>6.16</v>
      </c>
      <c r="L163" s="57">
        <v>9.52</v>
      </c>
      <c r="M163" s="143">
        <f t="shared" si="34"/>
        <v>-35.294117647058819</v>
      </c>
      <c r="N163" s="129">
        <f t="shared" si="35"/>
        <v>6.8576780008873097</v>
      </c>
    </row>
    <row r="164" spans="1:14">
      <c r="A164" s="185"/>
      <c r="B164" s="20" t="s">
        <v>23</v>
      </c>
      <c r="C164" s="57">
        <v>0</v>
      </c>
      <c r="D164" s="57">
        <v>6.4867920000000003</v>
      </c>
      <c r="E164" s="57">
        <v>0.31240000000000001</v>
      </c>
      <c r="F164" s="22">
        <f t="shared" si="33"/>
        <v>1976.4379001280411</v>
      </c>
      <c r="G164" s="57">
        <v>1</v>
      </c>
      <c r="H164" s="57">
        <v>2600</v>
      </c>
      <c r="I164" s="59"/>
      <c r="J164" s="59"/>
      <c r="K164" s="57"/>
      <c r="L164" s="57">
        <v>1.65</v>
      </c>
      <c r="M164" s="143">
        <f t="shared" si="34"/>
        <v>-100</v>
      </c>
      <c r="N164" s="129">
        <f t="shared" si="35"/>
        <v>6.4372933341282881</v>
      </c>
    </row>
    <row r="165" spans="1:14">
      <c r="A165" s="185"/>
      <c r="B165" s="20" t="s">
        <v>24</v>
      </c>
      <c r="C165" s="57">
        <v>45.899749000000007</v>
      </c>
      <c r="D165" s="57">
        <v>94.072646999999989</v>
      </c>
      <c r="E165" s="57">
        <v>44.657727000000001</v>
      </c>
      <c r="F165" s="22">
        <f t="shared" si="33"/>
        <v>110.65256411281297</v>
      </c>
      <c r="G165" s="57">
        <v>176</v>
      </c>
      <c r="H165" s="57">
        <v>55440.78</v>
      </c>
      <c r="I165" s="59">
        <v>18</v>
      </c>
      <c r="J165" s="59">
        <v>1.89</v>
      </c>
      <c r="K165" s="57">
        <v>4.45</v>
      </c>
      <c r="L165" s="57">
        <v>7.01</v>
      </c>
      <c r="M165" s="143">
        <f t="shared" si="34"/>
        <v>-36.519258202567755</v>
      </c>
      <c r="N165" s="129">
        <f t="shared" si="35"/>
        <v>5.8745193206158115</v>
      </c>
    </row>
    <row r="166" spans="1:14">
      <c r="A166" s="185"/>
      <c r="B166" s="20" t="s">
        <v>25</v>
      </c>
      <c r="C166" s="57"/>
      <c r="D166" s="57"/>
      <c r="E166" s="57">
        <v>0</v>
      </c>
      <c r="F166" s="22"/>
      <c r="G166" s="57"/>
      <c r="H166" s="57"/>
      <c r="I166" s="62"/>
      <c r="J166" s="59"/>
      <c r="K166" s="57"/>
      <c r="L166" s="57"/>
      <c r="M166" s="143"/>
      <c r="N166" s="129">
        <f t="shared" si="35"/>
        <v>0</v>
      </c>
    </row>
    <row r="167" spans="1:14">
      <c r="A167" s="185"/>
      <c r="B167" s="20" t="s">
        <v>26</v>
      </c>
      <c r="C167" s="57">
        <v>29.361215999999999</v>
      </c>
      <c r="D167" s="57">
        <v>52.008265999999992</v>
      </c>
      <c r="E167" s="57">
        <v>48.580126</v>
      </c>
      <c r="F167" s="22">
        <f t="shared" si="33"/>
        <v>7.0566716932763658</v>
      </c>
      <c r="G167" s="57">
        <v>2492</v>
      </c>
      <c r="H167" s="57">
        <v>121325.98</v>
      </c>
      <c r="I167" s="59">
        <v>32</v>
      </c>
      <c r="J167" s="59">
        <v>4.18</v>
      </c>
      <c r="K167" s="57">
        <v>57.15</v>
      </c>
      <c r="L167" s="57">
        <v>7.07</v>
      </c>
      <c r="M167" s="143">
        <f t="shared" si="34"/>
        <v>708.34512022630827</v>
      </c>
      <c r="N167" s="129">
        <f t="shared" si="35"/>
        <v>1.2465209628784661</v>
      </c>
    </row>
    <row r="168" spans="1:14">
      <c r="A168" s="185"/>
      <c r="B168" s="20" t="s">
        <v>27</v>
      </c>
      <c r="C168" s="57">
        <v>29.697495</v>
      </c>
      <c r="D168" s="57">
        <v>36.994199000000002</v>
      </c>
      <c r="E168" s="57">
        <v>5.7401999999999997</v>
      </c>
      <c r="F168" s="22">
        <f t="shared" si="33"/>
        <v>544.47578481586015</v>
      </c>
      <c r="G168" s="57">
        <v>233</v>
      </c>
      <c r="H168" s="57">
        <v>35786.378499999999</v>
      </c>
      <c r="I168" s="59">
        <v>2</v>
      </c>
      <c r="J168" s="59"/>
      <c r="K168" s="57">
        <v>0.94</v>
      </c>
      <c r="L168" s="59">
        <v>0.11</v>
      </c>
      <c r="M168" s="143">
        <f t="shared" si="34"/>
        <v>754.5454545454545</v>
      </c>
      <c r="N168" s="129">
        <f t="shared" si="35"/>
        <v>3.6148136219636431</v>
      </c>
    </row>
    <row r="169" spans="1:14">
      <c r="A169" s="185"/>
      <c r="B169" s="24" t="s">
        <v>28</v>
      </c>
      <c r="C169" s="57"/>
      <c r="D169" s="57"/>
      <c r="E169" s="57"/>
      <c r="F169" s="22"/>
      <c r="G169" s="57"/>
      <c r="H169" s="57"/>
      <c r="I169" s="57"/>
      <c r="J169" s="57"/>
      <c r="K169" s="57"/>
      <c r="L169" s="57"/>
      <c r="M169" s="143"/>
      <c r="N169" s="129"/>
    </row>
    <row r="170" spans="1:14">
      <c r="A170" s="185"/>
      <c r="B170" s="24" t="s">
        <v>29</v>
      </c>
      <c r="C170" s="57"/>
      <c r="D170" s="57"/>
      <c r="E170" s="57"/>
      <c r="F170" s="22" t="e">
        <f>(D170-E170)/E170*100</f>
        <v>#DIV/0!</v>
      </c>
      <c r="G170" s="57"/>
      <c r="H170" s="57"/>
      <c r="I170" s="57"/>
      <c r="J170" s="57"/>
      <c r="K170" s="57"/>
      <c r="L170" s="57"/>
      <c r="M170" s="143"/>
      <c r="N170" s="129">
        <f>D170/D324*100</f>
        <v>0</v>
      </c>
    </row>
    <row r="171" spans="1:14">
      <c r="A171" s="185"/>
      <c r="B171" s="24" t="s">
        <v>30</v>
      </c>
      <c r="C171" s="36"/>
      <c r="D171" s="36"/>
      <c r="E171" s="36"/>
      <c r="F171" s="22"/>
      <c r="G171" s="75"/>
      <c r="H171" s="75"/>
      <c r="I171" s="75"/>
      <c r="J171" s="144"/>
      <c r="K171" s="38"/>
      <c r="L171" s="144"/>
      <c r="M171" s="143"/>
      <c r="N171" s="129"/>
    </row>
    <row r="172" spans="1:14" ht="14.25" thickBot="1">
      <c r="A172" s="186"/>
      <c r="B172" s="25" t="s">
        <v>31</v>
      </c>
      <c r="C172" s="26">
        <f t="shared" ref="C172:L172" si="36">C160+C162+C163+C164+C165+C166+C167+C168</f>
        <v>758.04172800000003</v>
      </c>
      <c r="D172" s="26">
        <f t="shared" si="36"/>
        <v>1954.7045289999999</v>
      </c>
      <c r="E172" s="26">
        <f t="shared" si="36"/>
        <v>1441.2630280000001</v>
      </c>
      <c r="F172" s="27">
        <f t="shared" si="33"/>
        <v>35.624413519611892</v>
      </c>
      <c r="G172" s="26">
        <f t="shared" si="36"/>
        <v>14115</v>
      </c>
      <c r="H172" s="26">
        <f t="shared" si="36"/>
        <v>1065328.1713149999</v>
      </c>
      <c r="I172" s="26">
        <f t="shared" si="36"/>
        <v>1102</v>
      </c>
      <c r="J172" s="26">
        <f t="shared" si="36"/>
        <v>185.38</v>
      </c>
      <c r="K172" s="26">
        <f t="shared" si="36"/>
        <v>517.46</v>
      </c>
      <c r="L172" s="26">
        <f t="shared" si="36"/>
        <v>968.24</v>
      </c>
      <c r="M172" s="27">
        <f t="shared" si="34"/>
        <v>-46.556638849871931</v>
      </c>
      <c r="N172" s="130">
        <f>D172/D326*100</f>
        <v>6.1193708672702174</v>
      </c>
    </row>
    <row r="173" spans="1:14" ht="14.25" thickTop="1">
      <c r="A173" s="184" t="s">
        <v>41</v>
      </c>
      <c r="B173" s="20" t="s">
        <v>19</v>
      </c>
      <c r="C173" s="60">
        <v>191.04</v>
      </c>
      <c r="D173" s="60">
        <v>324.52</v>
      </c>
      <c r="E173" s="60">
        <v>247.4</v>
      </c>
      <c r="F173" s="22">
        <f t="shared" ref="F173:F185" si="37">(D173-E173)/E173*100</f>
        <v>31.172190784155202</v>
      </c>
      <c r="G173" s="59">
        <v>1991</v>
      </c>
      <c r="H173" s="59">
        <v>93825.66</v>
      </c>
      <c r="I173" s="59">
        <v>443</v>
      </c>
      <c r="J173" s="59">
        <v>28.95</v>
      </c>
      <c r="K173" s="59">
        <v>84.17</v>
      </c>
      <c r="L173" s="59">
        <v>103.89</v>
      </c>
      <c r="M173" s="22">
        <f t="shared" si="34"/>
        <v>-18.981615169891231</v>
      </c>
      <c r="N173" s="129">
        <f t="shared" ref="N173:N178" si="38">D173/D314*100</f>
        <v>1.4545252665307731</v>
      </c>
    </row>
    <row r="174" spans="1:14">
      <c r="A174" s="185"/>
      <c r="B174" s="20" t="s">
        <v>20</v>
      </c>
      <c r="C174" s="59">
        <v>60.21</v>
      </c>
      <c r="D174" s="59">
        <v>101.83</v>
      </c>
      <c r="E174" s="59">
        <v>85.9</v>
      </c>
      <c r="F174" s="22">
        <f t="shared" si="37"/>
        <v>18.544819557625136</v>
      </c>
      <c r="G174" s="59">
        <v>1024</v>
      </c>
      <c r="H174" s="59">
        <v>12492.8</v>
      </c>
      <c r="I174" s="59">
        <v>189</v>
      </c>
      <c r="J174" s="59">
        <v>6.22</v>
      </c>
      <c r="K174" s="59">
        <v>24.82</v>
      </c>
      <c r="L174" s="59">
        <v>58.71</v>
      </c>
      <c r="M174" s="22">
        <f t="shared" si="34"/>
        <v>-57.724408107647761</v>
      </c>
      <c r="N174" s="129">
        <f t="shared" si="38"/>
        <v>2.1348259946120551</v>
      </c>
    </row>
    <row r="175" spans="1:14">
      <c r="A175" s="185"/>
      <c r="B175" s="20" t="s">
        <v>21</v>
      </c>
      <c r="C175" s="59">
        <v>0</v>
      </c>
      <c r="D175" s="59">
        <v>3.05</v>
      </c>
      <c r="E175" s="59">
        <v>11.23</v>
      </c>
      <c r="F175" s="22">
        <f t="shared" si="37"/>
        <v>-72.84060552092609</v>
      </c>
      <c r="G175" s="59">
        <v>2</v>
      </c>
      <c r="H175" s="59">
        <v>2715.57</v>
      </c>
      <c r="I175" s="59"/>
      <c r="J175" s="59"/>
      <c r="K175" s="59"/>
      <c r="L175" s="59">
        <v>0</v>
      </c>
      <c r="M175" s="22" t="e">
        <f t="shared" si="34"/>
        <v>#DIV/0!</v>
      </c>
      <c r="N175" s="129">
        <f t="shared" si="38"/>
        <v>0.35651566885020358</v>
      </c>
    </row>
    <row r="176" spans="1:14">
      <c r="A176" s="185"/>
      <c r="B176" s="20" t="s">
        <v>22</v>
      </c>
      <c r="C176" s="59"/>
      <c r="D176" s="59"/>
      <c r="E176" s="59">
        <v>0.23</v>
      </c>
      <c r="F176" s="22">
        <f t="shared" si="37"/>
        <v>-100</v>
      </c>
      <c r="G176" s="59"/>
      <c r="H176" s="59"/>
      <c r="I176" s="59"/>
      <c r="J176" s="59"/>
      <c r="K176" s="59"/>
      <c r="L176" s="59">
        <v>0</v>
      </c>
      <c r="M176" s="22"/>
      <c r="N176" s="129">
        <f t="shared" si="38"/>
        <v>0</v>
      </c>
    </row>
    <row r="177" spans="1:15">
      <c r="A177" s="185"/>
      <c r="B177" s="20" t="s">
        <v>23</v>
      </c>
      <c r="C177" s="59"/>
      <c r="D177" s="59"/>
      <c r="E177" s="59"/>
      <c r="F177" s="22" t="e">
        <f t="shared" si="37"/>
        <v>#DIV/0!</v>
      </c>
      <c r="G177" s="59"/>
      <c r="H177" s="59"/>
      <c r="I177" s="59"/>
      <c r="J177" s="59"/>
      <c r="K177" s="59"/>
      <c r="L177" s="59">
        <v>0</v>
      </c>
      <c r="M177" s="22"/>
      <c r="N177" s="129">
        <f t="shared" si="38"/>
        <v>0</v>
      </c>
    </row>
    <row r="178" spans="1:15">
      <c r="A178" s="185"/>
      <c r="B178" s="20" t="s">
        <v>24</v>
      </c>
      <c r="C178" s="59">
        <v>1.2</v>
      </c>
      <c r="D178" s="59">
        <v>4.2</v>
      </c>
      <c r="E178" s="59">
        <v>24.38</v>
      </c>
      <c r="F178" s="22">
        <f t="shared" si="37"/>
        <v>-82.772764561115679</v>
      </c>
      <c r="G178" s="59">
        <v>10</v>
      </c>
      <c r="H178" s="59">
        <v>14820.96</v>
      </c>
      <c r="I178" s="59">
        <v>2</v>
      </c>
      <c r="J178" s="59">
        <v>6</v>
      </c>
      <c r="K178" s="59">
        <v>6</v>
      </c>
      <c r="L178" s="59">
        <v>0.46</v>
      </c>
      <c r="M178" s="22">
        <f>(K178-L178)/L178*100</f>
        <v>1204.3478260869565</v>
      </c>
      <c r="N178" s="129">
        <f t="shared" si="38"/>
        <v>0.26227582547545847</v>
      </c>
    </row>
    <row r="179" spans="1:15">
      <c r="A179" s="185"/>
      <c r="B179" s="20" t="s">
        <v>25</v>
      </c>
      <c r="C179" s="62"/>
      <c r="D179" s="62"/>
      <c r="E179" s="62"/>
      <c r="F179" s="22"/>
      <c r="G179" s="59"/>
      <c r="H179" s="59"/>
      <c r="I179" s="59"/>
      <c r="J179" s="62"/>
      <c r="K179" s="62"/>
      <c r="L179" s="62">
        <v>0</v>
      </c>
      <c r="M179" s="22"/>
      <c r="N179" s="129"/>
    </row>
    <row r="180" spans="1:15">
      <c r="A180" s="185"/>
      <c r="B180" s="20" t="s">
        <v>26</v>
      </c>
      <c r="C180" s="59">
        <v>1.55</v>
      </c>
      <c r="D180" s="59">
        <v>6.76</v>
      </c>
      <c r="E180" s="59">
        <v>37.58</v>
      </c>
      <c r="F180" s="22">
        <f t="shared" si="37"/>
        <v>-82.011708355508247</v>
      </c>
      <c r="G180" s="59">
        <v>85</v>
      </c>
      <c r="H180" s="59">
        <v>15434.1</v>
      </c>
      <c r="I180" s="59">
        <v>11</v>
      </c>
      <c r="J180" s="59">
        <v>0.57999999999999996</v>
      </c>
      <c r="K180" s="59">
        <v>3.74</v>
      </c>
      <c r="L180" s="59">
        <v>4.0199999999999996</v>
      </c>
      <c r="M180" s="22">
        <f>(K180-L180)/L180*100</f>
        <v>-6.965174129353219</v>
      </c>
      <c r="N180" s="129">
        <f>D180/D321*100</f>
        <v>0.16202196991259873</v>
      </c>
    </row>
    <row r="181" spans="1:15">
      <c r="A181" s="185"/>
      <c r="B181" s="20" t="s">
        <v>27</v>
      </c>
      <c r="C181" s="59"/>
      <c r="D181" s="59"/>
      <c r="E181" s="59"/>
      <c r="F181" s="22"/>
      <c r="G181" s="59"/>
      <c r="H181" s="59"/>
      <c r="I181" s="59"/>
      <c r="J181" s="59"/>
      <c r="K181" s="59"/>
      <c r="L181" s="59">
        <v>0</v>
      </c>
      <c r="M181" s="22"/>
      <c r="N181" s="129">
        <f>D181/D322*100</f>
        <v>0</v>
      </c>
    </row>
    <row r="182" spans="1:15">
      <c r="A182" s="185"/>
      <c r="B182" s="24" t="s">
        <v>28</v>
      </c>
      <c r="C182" s="57"/>
      <c r="D182" s="57"/>
      <c r="E182" s="57"/>
      <c r="F182" s="22"/>
      <c r="G182" s="57"/>
      <c r="H182" s="57"/>
      <c r="I182" s="57"/>
      <c r="J182" s="59"/>
      <c r="K182" s="59"/>
      <c r="L182" s="59">
        <v>0</v>
      </c>
      <c r="M182" s="22"/>
      <c r="N182" s="129"/>
    </row>
    <row r="183" spans="1:15">
      <c r="A183" s="185"/>
      <c r="B183" s="24" t="s">
        <v>29</v>
      </c>
      <c r="C183" s="57"/>
      <c r="D183" s="57"/>
      <c r="E183" s="57"/>
      <c r="F183" s="22"/>
      <c r="G183" s="59"/>
      <c r="H183" s="59"/>
      <c r="I183" s="59"/>
      <c r="J183" s="59"/>
      <c r="K183" s="59"/>
      <c r="L183" s="59">
        <v>0</v>
      </c>
      <c r="M183" s="22"/>
      <c r="N183" s="129">
        <f>D183/D324*100</f>
        <v>0</v>
      </c>
    </row>
    <row r="184" spans="1:15">
      <c r="A184" s="185"/>
      <c r="B184" s="24" t="s">
        <v>30</v>
      </c>
      <c r="C184" s="57"/>
      <c r="D184" s="57"/>
      <c r="E184" s="57"/>
      <c r="F184" s="22"/>
      <c r="G184" s="36"/>
      <c r="H184" s="36"/>
      <c r="I184" s="36"/>
      <c r="J184" s="34"/>
      <c r="K184" s="34"/>
      <c r="L184" s="34">
        <v>0</v>
      </c>
      <c r="M184" s="22"/>
      <c r="N184" s="129"/>
    </row>
    <row r="185" spans="1:15" ht="14.25" thickBot="1">
      <c r="A185" s="186"/>
      <c r="B185" s="25" t="s">
        <v>31</v>
      </c>
      <c r="C185" s="26">
        <f t="shared" ref="C185:L185" si="39">C173+C175+C176+C177+C178+C179+C180+C181</f>
        <v>193.79</v>
      </c>
      <c r="D185" s="26">
        <f t="shared" si="39"/>
        <v>338.53</v>
      </c>
      <c r="E185" s="26">
        <f t="shared" si="39"/>
        <v>320.82</v>
      </c>
      <c r="F185" s="27">
        <f t="shared" si="37"/>
        <v>5.5202294121314068</v>
      </c>
      <c r="G185" s="26">
        <f t="shared" si="39"/>
        <v>2088</v>
      </c>
      <c r="H185" s="26">
        <f t="shared" si="39"/>
        <v>126796.29000000001</v>
      </c>
      <c r="I185" s="26">
        <f t="shared" si="39"/>
        <v>456</v>
      </c>
      <c r="J185" s="26">
        <f t="shared" si="39"/>
        <v>35.53</v>
      </c>
      <c r="K185" s="26">
        <f t="shared" si="39"/>
        <v>93.91</v>
      </c>
      <c r="L185" s="26">
        <f t="shared" si="39"/>
        <v>108.36999999999999</v>
      </c>
      <c r="M185" s="27">
        <f>(K185-L185)/L185*100</f>
        <v>-13.343176155762659</v>
      </c>
      <c r="N185" s="130">
        <f>D185/D326*100</f>
        <v>1.0597973192177459</v>
      </c>
    </row>
    <row r="186" spans="1:15" ht="14.25" thickTop="1">
      <c r="A186" s="141"/>
      <c r="N186" s="145"/>
      <c r="O186" s="146"/>
    </row>
    <row r="187" spans="1:15">
      <c r="A187" s="141"/>
      <c r="N187" s="145"/>
      <c r="O187" s="146"/>
    </row>
    <row r="188" spans="1:15">
      <c r="A188" s="141"/>
      <c r="N188" s="145"/>
      <c r="O188" s="146"/>
    </row>
    <row r="189" spans="1:15" s="112" customFormat="1" ht="18.75">
      <c r="A189" s="198" t="str">
        <f>A1</f>
        <v>2020年1-3月丹东市财产保险业务统计表</v>
      </c>
      <c r="B189" s="198"/>
      <c r="C189" s="198"/>
      <c r="D189" s="198"/>
      <c r="E189" s="198"/>
      <c r="F189" s="198"/>
      <c r="G189" s="198"/>
      <c r="H189" s="198"/>
      <c r="I189" s="198"/>
      <c r="J189" s="198"/>
      <c r="K189" s="198"/>
      <c r="L189" s="198"/>
      <c r="M189" s="198"/>
      <c r="N189" s="198"/>
      <c r="O189" s="113"/>
    </row>
    <row r="190" spans="1:15" s="112" customFormat="1" ht="14.25" thickBot="1">
      <c r="A190" s="142"/>
      <c r="B190" s="114" t="s">
        <v>0</v>
      </c>
      <c r="C190" s="113"/>
      <c r="D190" s="113"/>
      <c r="F190" s="115"/>
      <c r="G190" s="39" t="str">
        <f>G2</f>
        <v>（2020年1-3月）</v>
      </c>
      <c r="H190" s="113"/>
      <c r="I190" s="113"/>
      <c r="J190" s="113"/>
      <c r="K190" s="113"/>
      <c r="L190" s="114" t="s">
        <v>1</v>
      </c>
      <c r="M190" s="128"/>
      <c r="N190" s="115"/>
      <c r="O190" s="113"/>
    </row>
    <row r="191" spans="1:15">
      <c r="A191" s="191" t="s">
        <v>42</v>
      </c>
      <c r="B191" s="116" t="s">
        <v>3</v>
      </c>
      <c r="C191" s="182" t="s">
        <v>4</v>
      </c>
      <c r="D191" s="182"/>
      <c r="E191" s="182"/>
      <c r="F191" s="183"/>
      <c r="G191" s="182" t="s">
        <v>5</v>
      </c>
      <c r="H191" s="182"/>
      <c r="I191" s="182" t="s">
        <v>6</v>
      </c>
      <c r="J191" s="182"/>
      <c r="K191" s="182"/>
      <c r="L191" s="182"/>
      <c r="M191" s="182"/>
      <c r="N191" s="189" t="s">
        <v>7</v>
      </c>
    </row>
    <row r="192" spans="1:15">
      <c r="A192" s="192"/>
      <c r="B192" s="113" t="s">
        <v>8</v>
      </c>
      <c r="C192" s="187" t="s">
        <v>9</v>
      </c>
      <c r="D192" s="187" t="s">
        <v>10</v>
      </c>
      <c r="E192" s="187" t="s">
        <v>11</v>
      </c>
      <c r="F192" s="117" t="s">
        <v>12</v>
      </c>
      <c r="G192" s="187" t="s">
        <v>13</v>
      </c>
      <c r="H192" s="187" t="s">
        <v>14</v>
      </c>
      <c r="I192" s="20" t="s">
        <v>13</v>
      </c>
      <c r="J192" s="187" t="s">
        <v>15</v>
      </c>
      <c r="K192" s="187"/>
      <c r="L192" s="187"/>
      <c r="M192" s="17" t="s">
        <v>12</v>
      </c>
      <c r="N192" s="190"/>
    </row>
    <row r="193" spans="1:14">
      <c r="A193" s="192"/>
      <c r="B193" s="118" t="s">
        <v>16</v>
      </c>
      <c r="C193" s="187"/>
      <c r="D193" s="187"/>
      <c r="E193" s="187"/>
      <c r="F193" s="117" t="s">
        <v>17</v>
      </c>
      <c r="G193" s="187"/>
      <c r="H193" s="187"/>
      <c r="I193" s="38" t="s">
        <v>18</v>
      </c>
      <c r="J193" s="20" t="s">
        <v>9</v>
      </c>
      <c r="K193" s="20" t="s">
        <v>10</v>
      </c>
      <c r="L193" s="20" t="s">
        <v>11</v>
      </c>
      <c r="M193" s="17" t="s">
        <v>17</v>
      </c>
      <c r="N193" s="41" t="s">
        <v>17</v>
      </c>
    </row>
    <row r="194" spans="1:14">
      <c r="A194" s="192"/>
      <c r="B194" s="20" t="s">
        <v>19</v>
      </c>
      <c r="C194" s="170">
        <v>243.91429199999999</v>
      </c>
      <c r="D194" s="173">
        <v>607.62302199999999</v>
      </c>
      <c r="E194" s="37">
        <v>670.07424500000002</v>
      </c>
      <c r="F194" s="119">
        <f t="shared" ref="F194:F206" si="40">(D194-E194)/E194*100</f>
        <v>-9.320045273490555</v>
      </c>
      <c r="G194" s="173">
        <v>4343</v>
      </c>
      <c r="H194" s="172">
        <v>13027.559988999999</v>
      </c>
      <c r="I194" s="172">
        <v>593</v>
      </c>
      <c r="J194" s="172">
        <v>196.32979</v>
      </c>
      <c r="K194" s="172">
        <v>494.29213800000002</v>
      </c>
      <c r="L194" s="172">
        <v>391.79202299999997</v>
      </c>
      <c r="M194" s="22">
        <f t="shared" ref="M194:M206" si="41">(K194-L194)/L194*100</f>
        <v>26.161868793331728</v>
      </c>
      <c r="N194" s="129">
        <f t="shared" ref="N194:N199" si="42">D194/D314*100</f>
        <v>2.7234162394452848</v>
      </c>
    </row>
    <row r="195" spans="1:14">
      <c r="A195" s="192"/>
      <c r="B195" s="20" t="s">
        <v>20</v>
      </c>
      <c r="C195" s="170">
        <v>73.355065999999994</v>
      </c>
      <c r="D195" s="173">
        <v>167.77566400000001</v>
      </c>
      <c r="E195" s="37">
        <v>210.54309000000001</v>
      </c>
      <c r="F195" s="119">
        <f t="shared" si="40"/>
        <v>-20.312908868203653</v>
      </c>
      <c r="G195" s="173">
        <v>2134</v>
      </c>
      <c r="H195" s="172">
        <v>0</v>
      </c>
      <c r="I195" s="172">
        <v>256</v>
      </c>
      <c r="J195" s="172">
        <v>49.766171999999997</v>
      </c>
      <c r="K195" s="172">
        <v>173.599019</v>
      </c>
      <c r="L195" s="172">
        <v>128.92958400000001</v>
      </c>
      <c r="M195" s="22">
        <f t="shared" si="41"/>
        <v>34.646381081940035</v>
      </c>
      <c r="N195" s="129">
        <f t="shared" si="42"/>
        <v>3.5173509650446624</v>
      </c>
    </row>
    <row r="196" spans="1:14">
      <c r="A196" s="192"/>
      <c r="B196" s="20" t="s">
        <v>21</v>
      </c>
      <c r="C196" s="170">
        <v>2.9584389999999998</v>
      </c>
      <c r="D196" s="173">
        <v>8.7021840000000008</v>
      </c>
      <c r="E196" s="37">
        <v>2.9421170000000001</v>
      </c>
      <c r="F196" s="119">
        <f t="shared" si="40"/>
        <v>195.77967157662326</v>
      </c>
      <c r="G196" s="173">
        <v>189</v>
      </c>
      <c r="H196" s="172">
        <v>11154.076391000001</v>
      </c>
      <c r="I196" s="172">
        <v>1</v>
      </c>
      <c r="J196" s="172">
        <v>0</v>
      </c>
      <c r="K196" s="172">
        <v>0</v>
      </c>
      <c r="L196" s="172">
        <v>0.3</v>
      </c>
      <c r="M196" s="22">
        <f t="shared" si="41"/>
        <v>-100</v>
      </c>
      <c r="N196" s="129">
        <f t="shared" si="42"/>
        <v>1.0172016226942755</v>
      </c>
    </row>
    <row r="197" spans="1:14">
      <c r="A197" s="192"/>
      <c r="B197" s="20" t="s">
        <v>22</v>
      </c>
      <c r="C197" s="170">
        <v>0.290377</v>
      </c>
      <c r="D197" s="173">
        <v>2.3888829999999999</v>
      </c>
      <c r="E197" s="37">
        <v>1.3599079999999999</v>
      </c>
      <c r="F197" s="119">
        <f t="shared" si="40"/>
        <v>75.665044988337442</v>
      </c>
      <c r="G197" s="173">
        <v>170</v>
      </c>
      <c r="H197" s="172">
        <v>23510.3</v>
      </c>
      <c r="I197" s="172">
        <v>8</v>
      </c>
      <c r="J197" s="172">
        <v>0.26500000000000001</v>
      </c>
      <c r="K197" s="172">
        <v>0.504</v>
      </c>
      <c r="L197" s="172">
        <v>0.05</v>
      </c>
      <c r="M197" s="22">
        <f t="shared" si="41"/>
        <v>908</v>
      </c>
      <c r="N197" s="129">
        <f t="shared" si="42"/>
        <v>0.7120758035826219</v>
      </c>
    </row>
    <row r="198" spans="1:14">
      <c r="A198" s="192"/>
      <c r="B198" s="20" t="s">
        <v>23</v>
      </c>
      <c r="C198" s="170">
        <v>0</v>
      </c>
      <c r="D198" s="173">
        <v>2.1870000000000001E-2</v>
      </c>
      <c r="E198" s="37">
        <v>2.2155999999999999E-2</v>
      </c>
      <c r="F198" s="119">
        <f t="shared" si="40"/>
        <v>-1.2908467232352323</v>
      </c>
      <c r="G198" s="173">
        <v>1</v>
      </c>
      <c r="H198" s="172">
        <v>8.7481550000000006</v>
      </c>
      <c r="I198" s="172">
        <v>0</v>
      </c>
      <c r="J198" s="172">
        <v>0</v>
      </c>
      <c r="K198" s="172">
        <v>0</v>
      </c>
      <c r="L198" s="172">
        <v>0</v>
      </c>
      <c r="M198" s="22"/>
      <c r="N198" s="129">
        <f t="shared" si="42"/>
        <v>2.1703116920873313E-2</v>
      </c>
    </row>
    <row r="199" spans="1:14">
      <c r="A199" s="192"/>
      <c r="B199" s="20" t="s">
        <v>24</v>
      </c>
      <c r="C199" s="170">
        <v>34.172984</v>
      </c>
      <c r="D199" s="173">
        <v>47.356453000000002</v>
      </c>
      <c r="E199" s="37">
        <v>28.605661000000001</v>
      </c>
      <c r="F199" s="119">
        <f t="shared" si="40"/>
        <v>65.549235167123044</v>
      </c>
      <c r="G199" s="173">
        <v>50</v>
      </c>
      <c r="H199" s="172">
        <v>3822.2204999999999</v>
      </c>
      <c r="I199" s="172">
        <v>3</v>
      </c>
      <c r="J199" s="172">
        <v>5.58</v>
      </c>
      <c r="K199" s="172">
        <v>5.58</v>
      </c>
      <c r="L199" s="172">
        <v>8.1202000000000005</v>
      </c>
      <c r="M199" s="22">
        <f t="shared" si="41"/>
        <v>-31.28248072707569</v>
      </c>
      <c r="N199" s="129">
        <f t="shared" si="42"/>
        <v>2.9572506671820835</v>
      </c>
    </row>
    <row r="200" spans="1:14">
      <c r="A200" s="192"/>
      <c r="B200" s="20" t="s">
        <v>25</v>
      </c>
      <c r="C200" s="170">
        <v>0</v>
      </c>
      <c r="D200" s="173">
        <v>0</v>
      </c>
      <c r="E200" s="37"/>
      <c r="F200" s="119"/>
      <c r="G200" s="173">
        <v>0</v>
      </c>
      <c r="H200" s="172">
        <v>0</v>
      </c>
      <c r="I200" s="172">
        <v>0</v>
      </c>
      <c r="J200" s="172">
        <v>0</v>
      </c>
      <c r="K200" s="172">
        <v>0</v>
      </c>
      <c r="L200" s="166">
        <v>0</v>
      </c>
      <c r="M200" s="22"/>
      <c r="N200" s="129"/>
    </row>
    <row r="201" spans="1:14">
      <c r="A201" s="192"/>
      <c r="B201" s="20" t="s">
        <v>26</v>
      </c>
      <c r="C201" s="170">
        <v>42.446993999999997</v>
      </c>
      <c r="D201" s="173">
        <v>82.544662000000002</v>
      </c>
      <c r="E201" s="37">
        <v>36.458776</v>
      </c>
      <c r="F201" s="119">
        <f t="shared" si="40"/>
        <v>126.40546682093772</v>
      </c>
      <c r="G201" s="173">
        <v>1958</v>
      </c>
      <c r="H201" s="172">
        <v>522227.70001700002</v>
      </c>
      <c r="I201" s="172">
        <v>67</v>
      </c>
      <c r="J201" s="172">
        <v>4.3648369999999996</v>
      </c>
      <c r="K201" s="172">
        <v>10.970508000000001</v>
      </c>
      <c r="L201" s="172">
        <v>17.102319999999999</v>
      </c>
      <c r="M201" s="22">
        <f t="shared" si="41"/>
        <v>-35.853685347952784</v>
      </c>
      <c r="N201" s="129">
        <f>D201/D321*100</f>
        <v>1.978409577368289</v>
      </c>
    </row>
    <row r="202" spans="1:14">
      <c r="A202" s="192"/>
      <c r="B202" s="20" t="s">
        <v>27</v>
      </c>
      <c r="C202" s="170">
        <v>53.864871999999998</v>
      </c>
      <c r="D202" s="173">
        <v>527.55863399999998</v>
      </c>
      <c r="E202" s="37">
        <v>456.91456599999998</v>
      </c>
      <c r="F202" s="119">
        <f t="shared" si="40"/>
        <v>15.461110950881791</v>
      </c>
      <c r="G202" s="173">
        <v>199</v>
      </c>
      <c r="H202" s="172">
        <v>2373.708247</v>
      </c>
      <c r="I202" s="172">
        <v>55</v>
      </c>
      <c r="J202" s="172">
        <v>66.925055999999998</v>
      </c>
      <c r="K202" s="172">
        <v>159.85401300000001</v>
      </c>
      <c r="L202" s="172">
        <v>277.57548600000001</v>
      </c>
      <c r="M202" s="22">
        <f t="shared" si="41"/>
        <v>-42.410615827940944</v>
      </c>
      <c r="N202" s="129">
        <f>D202/D322*100</f>
        <v>51.549329033120351</v>
      </c>
    </row>
    <row r="203" spans="1:14">
      <c r="A203" s="192"/>
      <c r="B203" s="24" t="s">
        <v>28</v>
      </c>
      <c r="C203" s="170">
        <v>0</v>
      </c>
      <c r="D203" s="173">
        <v>0</v>
      </c>
      <c r="E203" s="37"/>
      <c r="F203" s="119"/>
      <c r="G203" s="173">
        <v>0</v>
      </c>
      <c r="H203" s="172">
        <v>0</v>
      </c>
      <c r="I203" s="172">
        <v>0</v>
      </c>
      <c r="J203" s="172">
        <v>0</v>
      </c>
      <c r="K203" s="172">
        <v>0</v>
      </c>
      <c r="L203" s="171">
        <v>0</v>
      </c>
      <c r="M203" s="22"/>
      <c r="N203" s="129"/>
    </row>
    <row r="204" spans="1:14">
      <c r="A204" s="192"/>
      <c r="B204" s="24" t="s">
        <v>29</v>
      </c>
      <c r="C204" s="170">
        <v>0</v>
      </c>
      <c r="D204" s="173">
        <v>0</v>
      </c>
      <c r="E204" s="37"/>
      <c r="F204" s="119" t="e">
        <f>(D204-E204)/E204*100</f>
        <v>#DIV/0!</v>
      </c>
      <c r="G204" s="173">
        <v>0</v>
      </c>
      <c r="H204" s="172">
        <v>0</v>
      </c>
      <c r="I204" s="172">
        <v>0</v>
      </c>
      <c r="J204" s="172">
        <v>0</v>
      </c>
      <c r="K204" s="172">
        <v>0</v>
      </c>
      <c r="L204" s="171">
        <v>0</v>
      </c>
      <c r="M204" s="22"/>
      <c r="N204" s="129">
        <f>D204/D324*100</f>
        <v>0</v>
      </c>
    </row>
    <row r="205" spans="1:14">
      <c r="A205" s="192"/>
      <c r="B205" s="24" t="s">
        <v>30</v>
      </c>
      <c r="C205" s="170">
        <v>53.864871999999998</v>
      </c>
      <c r="D205" s="173">
        <v>527.55863399999998</v>
      </c>
      <c r="E205" s="37">
        <v>456.81739599999997</v>
      </c>
      <c r="F205" s="119">
        <f t="shared" si="40"/>
        <v>15.48567077773895</v>
      </c>
      <c r="G205" s="173">
        <v>199</v>
      </c>
      <c r="H205" s="172">
        <v>2373.708247</v>
      </c>
      <c r="I205" s="172">
        <v>55</v>
      </c>
      <c r="J205" s="172">
        <v>66.925055999999998</v>
      </c>
      <c r="K205" s="172">
        <v>159.85401300000001</v>
      </c>
      <c r="L205" s="172">
        <v>277.57548600000001</v>
      </c>
      <c r="M205" s="22">
        <f t="shared" si="41"/>
        <v>-42.410615827940944</v>
      </c>
      <c r="N205" s="129">
        <f>D205/D325*100</f>
        <v>56.030948901573154</v>
      </c>
    </row>
    <row r="206" spans="1:14" ht="14.25" thickBot="1">
      <c r="A206" s="193"/>
      <c r="B206" s="25" t="s">
        <v>31</v>
      </c>
      <c r="C206" s="26">
        <f t="shared" ref="C206:L206" si="43">C194+C196+C197+C198+C199+C200+C201+C202</f>
        <v>377.64795800000002</v>
      </c>
      <c r="D206" s="26">
        <f t="shared" si="43"/>
        <v>1276.195708</v>
      </c>
      <c r="E206" s="26">
        <f t="shared" si="43"/>
        <v>1196.3774290000001</v>
      </c>
      <c r="F206" s="105">
        <f t="shared" si="40"/>
        <v>6.6716637296238934</v>
      </c>
      <c r="G206" s="26">
        <f t="shared" si="43"/>
        <v>6910</v>
      </c>
      <c r="H206" s="26">
        <f t="shared" si="43"/>
        <v>576124.31329900003</v>
      </c>
      <c r="I206" s="26">
        <f t="shared" si="43"/>
        <v>727</v>
      </c>
      <c r="J206" s="26">
        <f t="shared" si="43"/>
        <v>273.46468299999998</v>
      </c>
      <c r="K206" s="26">
        <f t="shared" si="43"/>
        <v>671.20065900000009</v>
      </c>
      <c r="L206" s="26">
        <f t="shared" si="43"/>
        <v>694.9400290000001</v>
      </c>
      <c r="M206" s="27">
        <f t="shared" si="41"/>
        <v>-3.4160314572985988</v>
      </c>
      <c r="N206" s="130">
        <f>D206/D326*100</f>
        <v>3.9952405699217008</v>
      </c>
    </row>
    <row r="207" spans="1:14" ht="14.25" thickTop="1">
      <c r="A207" s="184" t="s">
        <v>43</v>
      </c>
      <c r="B207" s="20" t="s">
        <v>19</v>
      </c>
      <c r="C207" s="21">
        <v>64.47</v>
      </c>
      <c r="D207" s="21">
        <v>119.51</v>
      </c>
      <c r="E207" s="35">
        <v>172.05</v>
      </c>
      <c r="F207" s="147">
        <f t="shared" ref="F207:F223" si="44">(D207-E207)/E207*100</f>
        <v>-30.537634408602155</v>
      </c>
      <c r="G207" s="35">
        <v>708</v>
      </c>
      <c r="H207" s="35">
        <v>41789.68</v>
      </c>
      <c r="I207" s="35">
        <v>117</v>
      </c>
      <c r="J207" s="35">
        <v>26.57</v>
      </c>
      <c r="K207" s="35">
        <v>68.569999999999993</v>
      </c>
      <c r="L207" s="35">
        <v>209.84</v>
      </c>
      <c r="M207" s="22">
        <f t="shared" ref="M207:M221" si="45">(K207-L207)/L207*100</f>
        <v>-67.322722073961117</v>
      </c>
      <c r="N207" s="129">
        <f t="shared" ref="N207:N215" si="46">D207/D314*100</f>
        <v>0.53565362567204711</v>
      </c>
    </row>
    <row r="208" spans="1:14">
      <c r="A208" s="185"/>
      <c r="B208" s="20" t="s">
        <v>20</v>
      </c>
      <c r="C208" s="35">
        <v>16.34</v>
      </c>
      <c r="D208" s="35">
        <v>29.33</v>
      </c>
      <c r="E208" s="21">
        <v>45.64</v>
      </c>
      <c r="F208" s="147">
        <f t="shared" si="44"/>
        <v>-35.736196319018411</v>
      </c>
      <c r="G208" s="35">
        <v>291</v>
      </c>
      <c r="H208" s="35">
        <v>3550.2</v>
      </c>
      <c r="I208" s="35">
        <v>54</v>
      </c>
      <c r="J208" s="35">
        <v>6.49</v>
      </c>
      <c r="K208" s="35">
        <v>32.85</v>
      </c>
      <c r="L208" s="35">
        <v>37.82</v>
      </c>
      <c r="M208" s="22">
        <f t="shared" si="45"/>
        <v>-13.141195134849282</v>
      </c>
      <c r="N208" s="129">
        <f t="shared" si="46"/>
        <v>0.61489194168684647</v>
      </c>
    </row>
    <row r="209" spans="1:14">
      <c r="A209" s="185"/>
      <c r="B209" s="20" t="s">
        <v>21</v>
      </c>
      <c r="C209" s="35">
        <v>0</v>
      </c>
      <c r="D209" s="35">
        <v>0</v>
      </c>
      <c r="E209" s="35">
        <v>0.21</v>
      </c>
      <c r="F209" s="147">
        <f t="shared" si="44"/>
        <v>-100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1.01</v>
      </c>
      <c r="M209" s="22"/>
      <c r="N209" s="129">
        <f t="shared" si="46"/>
        <v>0</v>
      </c>
    </row>
    <row r="210" spans="1:14">
      <c r="A210" s="185"/>
      <c r="B210" s="20" t="s">
        <v>22</v>
      </c>
      <c r="C210" s="35">
        <v>0.56000000000000005</v>
      </c>
      <c r="D210" s="35">
        <v>0.61</v>
      </c>
      <c r="E210" s="35">
        <v>0.14000000000000001</v>
      </c>
      <c r="F210" s="147">
        <f t="shared" si="44"/>
        <v>335.71428571428567</v>
      </c>
      <c r="G210" s="35">
        <v>65</v>
      </c>
      <c r="H210" s="35">
        <v>688.65</v>
      </c>
      <c r="I210" s="35">
        <v>1</v>
      </c>
      <c r="J210" s="35">
        <v>0.11</v>
      </c>
      <c r="K210" s="35">
        <v>0.11</v>
      </c>
      <c r="L210" s="35">
        <v>0.05</v>
      </c>
      <c r="M210" s="22">
        <f t="shared" si="45"/>
        <v>120</v>
      </c>
      <c r="N210" s="129">
        <f t="shared" si="46"/>
        <v>0.18182817667730039</v>
      </c>
    </row>
    <row r="211" spans="1:14">
      <c r="A211" s="185"/>
      <c r="B211" s="20" t="s">
        <v>23</v>
      </c>
      <c r="C211" s="35">
        <v>0</v>
      </c>
      <c r="D211" s="35">
        <v>0</v>
      </c>
      <c r="E211" s="35">
        <v>4.71</v>
      </c>
      <c r="F211" s="147">
        <f t="shared" si="44"/>
        <v>-100</v>
      </c>
      <c r="G211" s="35">
        <v>0</v>
      </c>
      <c r="H211" s="35">
        <v>0</v>
      </c>
      <c r="I211" s="35">
        <v>0</v>
      </c>
      <c r="J211" s="35">
        <v>0</v>
      </c>
      <c r="K211" s="35">
        <v>0.92</v>
      </c>
      <c r="L211" s="35">
        <v>0.97</v>
      </c>
      <c r="M211" s="22"/>
      <c r="N211" s="129">
        <f t="shared" si="46"/>
        <v>0</v>
      </c>
    </row>
    <row r="212" spans="1:14">
      <c r="A212" s="185"/>
      <c r="B212" s="20" t="s">
        <v>24</v>
      </c>
      <c r="C212" s="35">
        <v>0</v>
      </c>
      <c r="D212" s="35">
        <v>2.5099999999999998</v>
      </c>
      <c r="E212" s="35">
        <v>3.96</v>
      </c>
      <c r="F212" s="147">
        <f t="shared" si="44"/>
        <v>-36.616161616161619</v>
      </c>
      <c r="G212" s="35">
        <v>4</v>
      </c>
      <c r="H212" s="35">
        <v>1187.78</v>
      </c>
      <c r="I212" s="35">
        <v>6</v>
      </c>
      <c r="J212" s="35">
        <v>0.33</v>
      </c>
      <c r="K212" s="35">
        <v>6.09</v>
      </c>
      <c r="L212" s="35">
        <v>3.64</v>
      </c>
      <c r="M212" s="22">
        <f>(K212-L212)/L212*100</f>
        <v>67.307692307692307</v>
      </c>
      <c r="N212" s="129">
        <f t="shared" si="46"/>
        <v>0.15674102903414303</v>
      </c>
    </row>
    <row r="213" spans="1:14">
      <c r="A213" s="185"/>
      <c r="B213" s="20" t="s">
        <v>25</v>
      </c>
      <c r="C213" s="127">
        <v>1.44</v>
      </c>
      <c r="D213" s="127">
        <v>511.32</v>
      </c>
      <c r="E213" s="35">
        <v>8.6</v>
      </c>
      <c r="F213" s="147">
        <f t="shared" si="44"/>
        <v>5845.5813953488378</v>
      </c>
      <c r="G213" s="35">
        <v>25</v>
      </c>
      <c r="H213" s="35">
        <v>5261.16</v>
      </c>
      <c r="I213" s="35">
        <v>224</v>
      </c>
      <c r="J213" s="35">
        <v>46.85</v>
      </c>
      <c r="K213" s="35">
        <v>52.79</v>
      </c>
      <c r="L213" s="35">
        <v>11.01</v>
      </c>
      <c r="M213" s="22">
        <f t="shared" si="45"/>
        <v>379.47320617620346</v>
      </c>
      <c r="N213" s="129">
        <f t="shared" si="46"/>
        <v>33.137162265941086</v>
      </c>
    </row>
    <row r="214" spans="1:14">
      <c r="A214" s="185"/>
      <c r="B214" s="20" t="s">
        <v>26</v>
      </c>
      <c r="C214" s="35">
        <v>0.04</v>
      </c>
      <c r="D214" s="35">
        <v>0.97</v>
      </c>
      <c r="E214" s="35">
        <v>1.1499999999999999</v>
      </c>
      <c r="F214" s="147">
        <f t="shared" si="44"/>
        <v>-15.652173913043473</v>
      </c>
      <c r="G214" s="35">
        <v>3</v>
      </c>
      <c r="H214" s="35">
        <v>958.01</v>
      </c>
      <c r="I214" s="35">
        <v>2</v>
      </c>
      <c r="J214" s="35">
        <v>0</v>
      </c>
      <c r="K214" s="35">
        <v>0.68</v>
      </c>
      <c r="L214" s="35">
        <v>4.4000000000000004</v>
      </c>
      <c r="M214" s="22">
        <f t="shared" si="45"/>
        <v>-84.545454545454547</v>
      </c>
      <c r="N214" s="129">
        <f t="shared" si="46"/>
        <v>2.324871461763621E-2</v>
      </c>
    </row>
    <row r="215" spans="1:14">
      <c r="A215" s="185"/>
      <c r="B215" s="20" t="s">
        <v>27</v>
      </c>
      <c r="C215" s="23">
        <v>0.12</v>
      </c>
      <c r="D215" s="23">
        <v>0.31</v>
      </c>
      <c r="E215" s="23">
        <v>0.53</v>
      </c>
      <c r="F215" s="147">
        <f t="shared" si="44"/>
        <v>-41.509433962264154</v>
      </c>
      <c r="G215" s="35">
        <v>68</v>
      </c>
      <c r="H215" s="35">
        <v>45.78</v>
      </c>
      <c r="I215" s="35">
        <v>0</v>
      </c>
      <c r="J215" s="35">
        <v>0</v>
      </c>
      <c r="K215" s="35">
        <v>0</v>
      </c>
      <c r="L215" s="35">
        <v>0</v>
      </c>
      <c r="M215" s="22" t="e">
        <f t="shared" si="45"/>
        <v>#DIV/0!</v>
      </c>
      <c r="N215" s="129">
        <f t="shared" si="46"/>
        <v>3.0291025433710008E-2</v>
      </c>
    </row>
    <row r="216" spans="1:14">
      <c r="A216" s="185"/>
      <c r="B216" s="24" t="s">
        <v>28</v>
      </c>
      <c r="C216" s="23"/>
      <c r="D216" s="23"/>
      <c r="E216" s="23"/>
      <c r="F216" s="147"/>
      <c r="G216" s="35"/>
      <c r="H216" s="35"/>
      <c r="I216" s="35"/>
      <c r="J216" s="35"/>
      <c r="K216" s="35"/>
      <c r="L216" s="35"/>
      <c r="M216" s="22"/>
      <c r="N216" s="129"/>
    </row>
    <row r="217" spans="1:14">
      <c r="A217" s="185"/>
      <c r="B217" s="24" t="s">
        <v>29</v>
      </c>
      <c r="C217" s="23">
        <v>0.09</v>
      </c>
      <c r="D217" s="23">
        <v>0.28000000000000003</v>
      </c>
      <c r="E217" s="23"/>
      <c r="F217" s="147" t="e">
        <f>(D217-E217)/E217*100</f>
        <v>#DIV/0!</v>
      </c>
      <c r="G217" s="35">
        <v>3</v>
      </c>
      <c r="H217" s="35">
        <v>26.28</v>
      </c>
      <c r="I217" s="35">
        <v>0</v>
      </c>
      <c r="J217" s="35">
        <v>0</v>
      </c>
      <c r="K217" s="35">
        <v>0</v>
      </c>
      <c r="L217" s="35"/>
      <c r="M217" s="22"/>
      <c r="N217" s="129">
        <f>D217/D324*100</f>
        <v>4.3681747269890794</v>
      </c>
    </row>
    <row r="218" spans="1:14">
      <c r="A218" s="185"/>
      <c r="B218" s="24" t="s">
        <v>30</v>
      </c>
      <c r="C218" s="23"/>
      <c r="D218" s="23"/>
      <c r="E218" s="36"/>
      <c r="F218" s="119"/>
      <c r="G218" s="36"/>
      <c r="H218" s="36"/>
      <c r="I218" s="36"/>
      <c r="J218" s="36"/>
      <c r="K218" s="36"/>
      <c r="L218" s="36"/>
      <c r="M218" s="22"/>
      <c r="N218" s="129"/>
    </row>
    <row r="219" spans="1:14" ht="14.25" thickBot="1">
      <c r="A219" s="186"/>
      <c r="B219" s="25" t="s">
        <v>31</v>
      </c>
      <c r="C219" s="26">
        <f t="shared" ref="C219:L219" si="47">C207+C209+C210+C211+C212+C213+C214+C215</f>
        <v>66.63000000000001</v>
      </c>
      <c r="D219" s="26">
        <f t="shared" si="47"/>
        <v>635.23</v>
      </c>
      <c r="E219" s="26">
        <f t="shared" si="47"/>
        <v>191.35000000000002</v>
      </c>
      <c r="F219" s="105">
        <f t="shared" si="44"/>
        <v>231.97282466684084</v>
      </c>
      <c r="G219" s="26">
        <f t="shared" si="47"/>
        <v>873</v>
      </c>
      <c r="H219" s="26">
        <f t="shared" si="47"/>
        <v>49931.060000000005</v>
      </c>
      <c r="I219" s="26">
        <f t="shared" si="47"/>
        <v>350</v>
      </c>
      <c r="J219" s="26">
        <f t="shared" si="47"/>
        <v>73.86</v>
      </c>
      <c r="K219" s="26">
        <f t="shared" si="47"/>
        <v>129.16</v>
      </c>
      <c r="L219" s="26">
        <f t="shared" si="47"/>
        <v>230.92</v>
      </c>
      <c r="M219" s="27">
        <f t="shared" si="45"/>
        <v>-44.067209423176855</v>
      </c>
      <c r="N219" s="130">
        <f>D219/D326*100</f>
        <v>1.9886422210341443</v>
      </c>
    </row>
    <row r="220" spans="1:14" ht="14.25" thickTop="1">
      <c r="A220" s="184" t="s">
        <v>44</v>
      </c>
      <c r="B220" s="20" t="s">
        <v>19</v>
      </c>
      <c r="C220" s="37">
        <v>1.1200000000000001</v>
      </c>
      <c r="D220" s="37">
        <v>13.53</v>
      </c>
      <c r="E220" s="37">
        <v>17.82</v>
      </c>
      <c r="F220" s="119">
        <f t="shared" si="44"/>
        <v>-24.07407407407408</v>
      </c>
      <c r="G220" s="34">
        <v>102</v>
      </c>
      <c r="H220" s="34">
        <v>4796.8188</v>
      </c>
      <c r="I220" s="34">
        <v>17</v>
      </c>
      <c r="J220" s="34">
        <v>1.77</v>
      </c>
      <c r="K220" s="34">
        <v>2.89</v>
      </c>
      <c r="L220" s="34">
        <v>6.88</v>
      </c>
      <c r="M220" s="22">
        <f t="shared" si="45"/>
        <v>-57.994186046511622</v>
      </c>
      <c r="N220" s="129">
        <f>D220/D314*100</f>
        <v>6.0642570122523602E-2</v>
      </c>
    </row>
    <row r="221" spans="1:14">
      <c r="A221" s="185"/>
      <c r="B221" s="20" t="s">
        <v>20</v>
      </c>
      <c r="C221" s="34">
        <v>0.39</v>
      </c>
      <c r="D221" s="34">
        <v>5.47</v>
      </c>
      <c r="E221" s="34">
        <v>5.57</v>
      </c>
      <c r="F221" s="119">
        <f t="shared" si="44"/>
        <v>-1.7953321364452517</v>
      </c>
      <c r="G221" s="34">
        <v>52</v>
      </c>
      <c r="H221" s="34">
        <v>622</v>
      </c>
      <c r="I221" s="34">
        <v>12</v>
      </c>
      <c r="J221" s="34">
        <v>0.53</v>
      </c>
      <c r="K221" s="34">
        <v>1.54</v>
      </c>
      <c r="L221" s="34">
        <v>1.2</v>
      </c>
      <c r="M221" s="22">
        <f t="shared" si="45"/>
        <v>28.333333333333343</v>
      </c>
      <c r="N221" s="129">
        <f>D221/D315*100</f>
        <v>0.11467640371725367</v>
      </c>
    </row>
    <row r="222" spans="1:14">
      <c r="A222" s="185"/>
      <c r="B222" s="20" t="s">
        <v>21</v>
      </c>
      <c r="C222" s="34"/>
      <c r="D222" s="34"/>
      <c r="E222" s="34"/>
      <c r="F222" s="119" t="e">
        <f t="shared" si="44"/>
        <v>#DIV/0!</v>
      </c>
      <c r="G222" s="34"/>
      <c r="H222" s="34"/>
      <c r="I222" s="34"/>
      <c r="J222" s="34"/>
      <c r="K222" s="34"/>
      <c r="L222" s="34"/>
      <c r="M222" s="22"/>
      <c r="N222" s="129">
        <f>D222/D316*100</f>
        <v>0</v>
      </c>
    </row>
    <row r="223" spans="1:14">
      <c r="A223" s="185"/>
      <c r="B223" s="20" t="s">
        <v>22</v>
      </c>
      <c r="C223" s="34"/>
      <c r="D223" s="34"/>
      <c r="E223" s="34">
        <v>0.12</v>
      </c>
      <c r="F223" s="119">
        <f t="shared" si="44"/>
        <v>-100</v>
      </c>
      <c r="G223" s="34"/>
      <c r="H223" s="34"/>
      <c r="I223" s="34"/>
      <c r="J223" s="34"/>
      <c r="K223" s="34"/>
      <c r="L223" s="34"/>
      <c r="M223" s="22"/>
      <c r="N223" s="129">
        <f>D223/D317*100</f>
        <v>0</v>
      </c>
    </row>
    <row r="224" spans="1:14">
      <c r="A224" s="185"/>
      <c r="B224" s="20" t="s">
        <v>23</v>
      </c>
      <c r="C224" s="34"/>
      <c r="D224" s="34"/>
      <c r="E224" s="34"/>
      <c r="F224" s="119"/>
      <c r="G224" s="34"/>
      <c r="H224" s="34"/>
      <c r="I224" s="34"/>
      <c r="J224" s="34"/>
      <c r="K224" s="34"/>
      <c r="L224" s="34"/>
      <c r="M224" s="22"/>
      <c r="N224" s="129"/>
    </row>
    <row r="225" spans="1:14">
      <c r="A225" s="185"/>
      <c r="B225" s="20" t="s">
        <v>24</v>
      </c>
      <c r="C225" s="34"/>
      <c r="D225" s="34"/>
      <c r="E225" s="34">
        <v>0.36</v>
      </c>
      <c r="F225" s="119">
        <f>(D225-E225)/E225*100</f>
        <v>-100</v>
      </c>
      <c r="G225" s="34"/>
      <c r="H225" s="34">
        <v>264</v>
      </c>
      <c r="I225" s="34"/>
      <c r="J225" s="34"/>
      <c r="K225" s="34"/>
      <c r="L225" s="34"/>
      <c r="M225" s="22" t="e">
        <f>(K225-L225)/L225*100</f>
        <v>#DIV/0!</v>
      </c>
      <c r="N225" s="129">
        <f>D225/D319*100</f>
        <v>0</v>
      </c>
    </row>
    <row r="226" spans="1:14">
      <c r="A226" s="185"/>
      <c r="B226" s="20" t="s">
        <v>25</v>
      </c>
      <c r="C226" s="38">
        <v>44.67</v>
      </c>
      <c r="D226" s="38">
        <v>44.67</v>
      </c>
      <c r="E226" s="38">
        <v>144.56</v>
      </c>
      <c r="F226" s="119">
        <f>(D226-E226)/E226*100</f>
        <v>-69.099335915882676</v>
      </c>
      <c r="G226" s="38">
        <v>10</v>
      </c>
      <c r="H226" s="38">
        <v>744.51</v>
      </c>
      <c r="I226" s="38">
        <v>221</v>
      </c>
      <c r="J226" s="34">
        <v>13.65</v>
      </c>
      <c r="K226" s="34">
        <v>31.260999999999999</v>
      </c>
      <c r="L226" s="38">
        <v>73.77</v>
      </c>
      <c r="M226" s="22">
        <f>(K226-L226)/L226*100</f>
        <v>-57.623695269079576</v>
      </c>
      <c r="N226" s="129">
        <f>D226/D320*100</f>
        <v>2.894932798285982</v>
      </c>
    </row>
    <row r="227" spans="1:14">
      <c r="A227" s="185"/>
      <c r="B227" s="20" t="s">
        <v>26</v>
      </c>
      <c r="C227" s="34">
        <v>0.04</v>
      </c>
      <c r="D227" s="34">
        <v>1.29</v>
      </c>
      <c r="E227" s="34">
        <v>1</v>
      </c>
      <c r="F227" s="119">
        <f>(D227-E227)/E227*100</f>
        <v>29.000000000000004</v>
      </c>
      <c r="G227" s="34">
        <v>14</v>
      </c>
      <c r="H227" s="34">
        <v>1820.26</v>
      </c>
      <c r="I227" s="34"/>
      <c r="J227" s="34"/>
      <c r="K227" s="34"/>
      <c r="L227" s="34"/>
      <c r="M227" s="22"/>
      <c r="N227" s="129">
        <f>D227/D321*100</f>
        <v>3.0918393666753311E-2</v>
      </c>
    </row>
    <row r="228" spans="1:14">
      <c r="A228" s="185"/>
      <c r="B228" s="20" t="s">
        <v>27</v>
      </c>
      <c r="C228" s="34"/>
      <c r="D228" s="34"/>
      <c r="E228" s="34"/>
      <c r="F228" s="119"/>
      <c r="G228" s="34"/>
      <c r="H228" s="34"/>
      <c r="I228" s="34"/>
      <c r="J228" s="34"/>
      <c r="K228" s="34"/>
      <c r="L228" s="34"/>
      <c r="M228" s="22"/>
      <c r="N228" s="129"/>
    </row>
    <row r="229" spans="1:14">
      <c r="A229" s="185"/>
      <c r="B229" s="24" t="s">
        <v>28</v>
      </c>
      <c r="C229" s="36"/>
      <c r="D229" s="36"/>
      <c r="E229" s="36"/>
      <c r="F229" s="119"/>
      <c r="G229" s="36"/>
      <c r="H229" s="36"/>
      <c r="I229" s="36"/>
      <c r="J229" s="36"/>
      <c r="K229" s="36"/>
      <c r="L229" s="36"/>
      <c r="M229" s="22"/>
      <c r="N229" s="129"/>
    </row>
    <row r="230" spans="1:14">
      <c r="A230" s="185"/>
      <c r="B230" s="24" t="s">
        <v>29</v>
      </c>
      <c r="C230" s="36"/>
      <c r="D230" s="36"/>
      <c r="E230" s="36"/>
      <c r="F230" s="119"/>
      <c r="G230" s="36"/>
      <c r="H230" s="36"/>
      <c r="I230" s="36"/>
      <c r="J230" s="83"/>
      <c r="K230" s="36"/>
      <c r="L230" s="36"/>
      <c r="M230" s="22"/>
      <c r="N230" s="129"/>
    </row>
    <row r="231" spans="1:14">
      <c r="A231" s="185"/>
      <c r="B231" s="24" t="s">
        <v>30</v>
      </c>
      <c r="C231" s="34"/>
      <c r="D231" s="34"/>
      <c r="E231" s="34"/>
      <c r="F231" s="119"/>
      <c r="G231" s="34"/>
      <c r="H231" s="34"/>
      <c r="I231" s="34"/>
      <c r="J231" s="34"/>
      <c r="K231" s="34"/>
      <c r="L231" s="34"/>
      <c r="M231" s="22"/>
      <c r="N231" s="129"/>
    </row>
    <row r="232" spans="1:14" ht="14.25" thickBot="1">
      <c r="A232" s="186"/>
      <c r="B232" s="25" t="s">
        <v>31</v>
      </c>
      <c r="C232" s="26">
        <f t="shared" ref="C232:L232" si="48">C220+C222+C223+C224+C225+C226+C227+C228</f>
        <v>45.83</v>
      </c>
      <c r="D232" s="26">
        <f t="shared" si="48"/>
        <v>59.49</v>
      </c>
      <c r="E232" s="26">
        <f t="shared" si="48"/>
        <v>163.86</v>
      </c>
      <c r="F232" s="27">
        <f>(D232-E232)/E232*100</f>
        <v>-63.69461735627975</v>
      </c>
      <c r="G232" s="26">
        <f t="shared" si="48"/>
        <v>126</v>
      </c>
      <c r="H232" s="26">
        <f t="shared" si="48"/>
        <v>7625.5888000000004</v>
      </c>
      <c r="I232" s="26">
        <f t="shared" si="48"/>
        <v>238</v>
      </c>
      <c r="J232" s="26">
        <f t="shared" si="48"/>
        <v>15.42</v>
      </c>
      <c r="K232" s="26">
        <f t="shared" si="48"/>
        <v>34.150999999999996</v>
      </c>
      <c r="L232" s="26">
        <f t="shared" si="48"/>
        <v>80.649999999999991</v>
      </c>
      <c r="M232" s="27">
        <f>(K232-L232)/L232*100</f>
        <v>-57.655300681959091</v>
      </c>
      <c r="N232" s="130">
        <f>D232/D326*100</f>
        <v>0.1862385682812859</v>
      </c>
    </row>
    <row r="233" spans="1:14" ht="14.25" thickTop="1"/>
    <row r="236" spans="1:14" s="112" customFormat="1" ht="18.75">
      <c r="A236" s="188" t="str">
        <f>A1</f>
        <v>2020年1-3月丹东市财产保险业务统计表</v>
      </c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</row>
    <row r="237" spans="1:14" s="112" customFormat="1" ht="14.25" thickBot="1">
      <c r="B237" s="114" t="s">
        <v>0</v>
      </c>
      <c r="C237" s="113"/>
      <c r="D237" s="113"/>
      <c r="F237" s="115"/>
      <c r="G237" s="39" t="str">
        <f>G2</f>
        <v>（2020年1-3月）</v>
      </c>
      <c r="H237" s="113"/>
      <c r="I237" s="113"/>
      <c r="J237" s="113"/>
      <c r="K237" s="113"/>
      <c r="L237" s="114" t="s">
        <v>1</v>
      </c>
      <c r="M237" s="128"/>
      <c r="N237" s="128"/>
    </row>
    <row r="238" spans="1:14">
      <c r="A238" s="191" t="s">
        <v>45</v>
      </c>
      <c r="B238" s="116" t="s">
        <v>3</v>
      </c>
      <c r="C238" s="182" t="s">
        <v>4</v>
      </c>
      <c r="D238" s="182"/>
      <c r="E238" s="182"/>
      <c r="F238" s="183"/>
      <c r="G238" s="182" t="s">
        <v>5</v>
      </c>
      <c r="H238" s="182"/>
      <c r="I238" s="182" t="s">
        <v>6</v>
      </c>
      <c r="J238" s="182"/>
      <c r="K238" s="182"/>
      <c r="L238" s="182"/>
      <c r="M238" s="182"/>
      <c r="N238" s="189" t="s">
        <v>7</v>
      </c>
    </row>
    <row r="239" spans="1:14">
      <c r="A239" s="192"/>
      <c r="B239" s="113" t="s">
        <v>8</v>
      </c>
      <c r="C239" s="187" t="s">
        <v>9</v>
      </c>
      <c r="D239" s="187" t="s">
        <v>10</v>
      </c>
      <c r="E239" s="187" t="s">
        <v>11</v>
      </c>
      <c r="F239" s="117" t="s">
        <v>12</v>
      </c>
      <c r="G239" s="187" t="s">
        <v>13</v>
      </c>
      <c r="H239" s="187" t="s">
        <v>14</v>
      </c>
      <c r="I239" s="20" t="s">
        <v>13</v>
      </c>
      <c r="J239" s="187" t="s">
        <v>15</v>
      </c>
      <c r="K239" s="187"/>
      <c r="L239" s="187"/>
      <c r="M239" s="17" t="s">
        <v>12</v>
      </c>
      <c r="N239" s="190"/>
    </row>
    <row r="240" spans="1:14">
      <c r="A240" s="192"/>
      <c r="B240" s="118" t="s">
        <v>16</v>
      </c>
      <c r="C240" s="187"/>
      <c r="D240" s="187"/>
      <c r="E240" s="187"/>
      <c r="F240" s="117" t="s">
        <v>17</v>
      </c>
      <c r="G240" s="187"/>
      <c r="H240" s="187"/>
      <c r="I240" s="38" t="s">
        <v>18</v>
      </c>
      <c r="J240" s="20" t="s">
        <v>9</v>
      </c>
      <c r="K240" s="20" t="s">
        <v>10</v>
      </c>
      <c r="L240" s="20" t="s">
        <v>11</v>
      </c>
      <c r="M240" s="17" t="s">
        <v>17</v>
      </c>
      <c r="N240" s="41" t="s">
        <v>17</v>
      </c>
    </row>
    <row r="241" spans="1:14">
      <c r="A241" s="192"/>
      <c r="B241" s="20" t="s">
        <v>19</v>
      </c>
      <c r="C241" s="37">
        <v>40.389935000000001</v>
      </c>
      <c r="D241" s="37">
        <v>104.022628</v>
      </c>
      <c r="E241" s="37">
        <v>266.162824</v>
      </c>
      <c r="F241" s="119">
        <f>(D241-E241)/E241*100</f>
        <v>-60.917671958575248</v>
      </c>
      <c r="G241" s="34">
        <v>705</v>
      </c>
      <c r="H241" s="34">
        <v>37411.537199999999</v>
      </c>
      <c r="I241" s="34">
        <v>137</v>
      </c>
      <c r="J241" s="34">
        <v>24.367647000000002</v>
      </c>
      <c r="K241" s="34">
        <v>55.477848000000002</v>
      </c>
      <c r="L241" s="34">
        <v>137.62345400000001</v>
      </c>
      <c r="M241" s="22">
        <f>(K241-L241)/L241*100</f>
        <v>-59.68866760167203</v>
      </c>
      <c r="N241" s="129">
        <f>D241/D314*100</f>
        <v>0.46623795364517273</v>
      </c>
    </row>
    <row r="242" spans="1:14">
      <c r="A242" s="192"/>
      <c r="B242" s="20" t="s">
        <v>20</v>
      </c>
      <c r="C242" s="34">
        <v>11.430199</v>
      </c>
      <c r="D242" s="34">
        <v>31.077383999999999</v>
      </c>
      <c r="E242" s="34">
        <v>55.395299999999999</v>
      </c>
      <c r="F242" s="119">
        <f>(D242-E242)/E242*100</f>
        <v>-43.898879507828283</v>
      </c>
      <c r="G242" s="34">
        <v>351</v>
      </c>
      <c r="H242" s="34">
        <v>4270</v>
      </c>
      <c r="I242" s="34">
        <v>51</v>
      </c>
      <c r="J242" s="34">
        <v>3.5289609999999998</v>
      </c>
      <c r="K242" s="34">
        <v>10.502504</v>
      </c>
      <c r="L242" s="34">
        <v>14.250355000000001</v>
      </c>
      <c r="M242" s="22">
        <f>(K242-L242)/L242*100</f>
        <v>-26.30005357761263</v>
      </c>
      <c r="N242" s="129">
        <f>D242/D315*100</f>
        <v>0.65152516161976592</v>
      </c>
    </row>
    <row r="243" spans="1:14">
      <c r="A243" s="192"/>
      <c r="B243" s="20" t="s">
        <v>21</v>
      </c>
      <c r="C243" s="34">
        <v>0</v>
      </c>
      <c r="D243" s="34">
        <v>0</v>
      </c>
      <c r="E243" s="34">
        <v>1.984329</v>
      </c>
      <c r="F243" s="119">
        <f>(D243-E243)/E243*100</f>
        <v>-100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22" t="e">
        <f>(K243-L243)/L243*100</f>
        <v>#DIV/0!</v>
      </c>
      <c r="N243" s="129">
        <f>D243/D316*100</f>
        <v>0</v>
      </c>
    </row>
    <row r="244" spans="1:14">
      <c r="A244" s="192"/>
      <c r="B244" s="20" t="s">
        <v>22</v>
      </c>
      <c r="C244" s="34">
        <v>0</v>
      </c>
      <c r="D244" s="34">
        <v>0</v>
      </c>
      <c r="E244" s="34">
        <v>1.1794000000000001E-2</v>
      </c>
      <c r="F244" s="119">
        <f>(D244-E244)/E244*100</f>
        <v>-100</v>
      </c>
      <c r="G244" s="34">
        <v>0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22"/>
      <c r="N244" s="129">
        <f>D244/D317*100</f>
        <v>0</v>
      </c>
    </row>
    <row r="245" spans="1:14">
      <c r="A245" s="192"/>
      <c r="B245" s="20" t="s">
        <v>23</v>
      </c>
      <c r="C245" s="34">
        <v>0</v>
      </c>
      <c r="D245" s="34">
        <v>0</v>
      </c>
      <c r="E245" s="34"/>
      <c r="F245" s="119"/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22"/>
      <c r="N245" s="129"/>
    </row>
    <row r="246" spans="1:14">
      <c r="A246" s="192"/>
      <c r="B246" s="20" t="s">
        <v>24</v>
      </c>
      <c r="C246" s="34">
        <v>2.5943390000000002</v>
      </c>
      <c r="D246" s="34">
        <v>2.6468929999999999</v>
      </c>
      <c r="E246" s="34">
        <v>3.6828020000000001</v>
      </c>
      <c r="F246" s="119">
        <f>(D246-E246)/E246*100</f>
        <v>-28.128283844746477</v>
      </c>
      <c r="G246" s="34">
        <v>4</v>
      </c>
      <c r="H246" s="34">
        <v>1389.5786000000001</v>
      </c>
      <c r="I246" s="34">
        <v>0</v>
      </c>
      <c r="J246" s="34">
        <v>0</v>
      </c>
      <c r="K246" s="34">
        <v>0</v>
      </c>
      <c r="L246" s="34">
        <v>0.316</v>
      </c>
      <c r="M246" s="22">
        <f>(K246-L246)/L246*100</f>
        <v>-100</v>
      </c>
      <c r="N246" s="129">
        <f>D246/D319*100</f>
        <v>0.16528953488576492</v>
      </c>
    </row>
    <row r="247" spans="1:14">
      <c r="A247" s="192"/>
      <c r="B247" s="20" t="s">
        <v>25</v>
      </c>
      <c r="C247" s="38">
        <v>0</v>
      </c>
      <c r="D247" s="38">
        <v>0</v>
      </c>
      <c r="E247" s="38"/>
      <c r="F247" s="119"/>
      <c r="G247" s="38">
        <v>0</v>
      </c>
      <c r="H247" s="38">
        <v>0</v>
      </c>
      <c r="I247" s="38">
        <v>0</v>
      </c>
      <c r="J247" s="34">
        <v>0</v>
      </c>
      <c r="K247" s="38">
        <v>0</v>
      </c>
      <c r="L247" s="38">
        <v>0</v>
      </c>
      <c r="M247" s="22"/>
      <c r="N247" s="129"/>
    </row>
    <row r="248" spans="1:14">
      <c r="A248" s="192"/>
      <c r="B248" s="20" t="s">
        <v>26</v>
      </c>
      <c r="C248" s="34">
        <v>1.373324</v>
      </c>
      <c r="D248" s="34">
        <v>1.5237179999999999</v>
      </c>
      <c r="E248" s="34">
        <v>10.286579</v>
      </c>
      <c r="F248" s="119">
        <f>(D248-E248)/E248*100</f>
        <v>-85.187320293753629</v>
      </c>
      <c r="G248" s="34">
        <v>34</v>
      </c>
      <c r="H248" s="34">
        <v>3098.8449999999998</v>
      </c>
      <c r="I248" s="34">
        <v>4</v>
      </c>
      <c r="J248" s="34">
        <v>0.18509999999999999</v>
      </c>
      <c r="K248" s="34">
        <v>0.18509999999999999</v>
      </c>
      <c r="L248" s="34">
        <v>0.95489999999999997</v>
      </c>
      <c r="M248" s="22">
        <f>(K248-L248)/L248*100</f>
        <v>-80.615771284951308</v>
      </c>
      <c r="N248" s="129">
        <f>D248/D321*100</f>
        <v>3.6520087566758154E-2</v>
      </c>
    </row>
    <row r="249" spans="1:14">
      <c r="A249" s="192"/>
      <c r="B249" s="20" t="s">
        <v>27</v>
      </c>
      <c r="C249" s="34">
        <v>0</v>
      </c>
      <c r="D249" s="36">
        <v>0</v>
      </c>
      <c r="E249" s="36"/>
      <c r="F249" s="119" t="e">
        <f>(D249-E249)/E249*100</f>
        <v>#DIV/0!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22"/>
      <c r="N249" s="129">
        <f>D249/D322*100</f>
        <v>0</v>
      </c>
    </row>
    <row r="250" spans="1:14">
      <c r="A250" s="192"/>
      <c r="B250" s="24" t="s">
        <v>28</v>
      </c>
      <c r="C250" s="36">
        <v>0</v>
      </c>
      <c r="D250" s="36">
        <v>0</v>
      </c>
      <c r="E250" s="36"/>
      <c r="F250" s="119"/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22"/>
      <c r="N250" s="129"/>
    </row>
    <row r="251" spans="1:14">
      <c r="A251" s="192"/>
      <c r="B251" s="24" t="s">
        <v>29</v>
      </c>
      <c r="C251" s="36">
        <v>0</v>
      </c>
      <c r="D251" s="36">
        <v>0</v>
      </c>
      <c r="E251" s="36"/>
      <c r="F251" s="119" t="e">
        <f>(D251-E251)/E251*100</f>
        <v>#DIV/0!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  <c r="M251" s="22"/>
      <c r="N251" s="129">
        <f>D251/D324*100</f>
        <v>0</v>
      </c>
    </row>
    <row r="252" spans="1:14">
      <c r="A252" s="192"/>
      <c r="B252" s="24" t="s">
        <v>30</v>
      </c>
      <c r="C252" s="36">
        <v>0</v>
      </c>
      <c r="D252" s="36">
        <v>0</v>
      </c>
      <c r="E252" s="36"/>
      <c r="F252" s="119"/>
      <c r="G252" s="36">
        <v>0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22"/>
      <c r="N252" s="129"/>
    </row>
    <row r="253" spans="1:14" ht="14.25" thickBot="1">
      <c r="A253" s="193"/>
      <c r="B253" s="25" t="s">
        <v>31</v>
      </c>
      <c r="C253" s="26">
        <f t="shared" ref="C253:L253" si="49">C241+C243+C244+C245+C246+C247+C248+C249</f>
        <v>44.357597999999996</v>
      </c>
      <c r="D253" s="26">
        <f t="shared" si="49"/>
        <v>108.19323900000001</v>
      </c>
      <c r="E253" s="26">
        <f t="shared" si="49"/>
        <v>282.12832800000001</v>
      </c>
      <c r="F253" s="105">
        <f>(D253-E253)/E253*100</f>
        <v>-61.651054409538062</v>
      </c>
      <c r="G253" s="26">
        <f t="shared" si="49"/>
        <v>743</v>
      </c>
      <c r="H253" s="26">
        <f t="shared" si="49"/>
        <v>41899.960800000001</v>
      </c>
      <c r="I253" s="26">
        <f t="shared" si="49"/>
        <v>141</v>
      </c>
      <c r="J253" s="26">
        <f t="shared" si="49"/>
        <v>24.552747</v>
      </c>
      <c r="K253" s="26">
        <f t="shared" si="49"/>
        <v>55.662948</v>
      </c>
      <c r="L253" s="26">
        <f t="shared" si="49"/>
        <v>138.89435400000002</v>
      </c>
      <c r="M253" s="27">
        <f t="shared" ref="M253:M259" si="50">(K253-L253)/L253*100</f>
        <v>-59.924254372499554</v>
      </c>
      <c r="N253" s="130">
        <f>D253/D326*100</f>
        <v>0.33870825229576373</v>
      </c>
    </row>
    <row r="254" spans="1:14" ht="14.25" thickTop="1">
      <c r="A254" s="184" t="s">
        <v>46</v>
      </c>
      <c r="B254" s="20" t="s">
        <v>19</v>
      </c>
      <c r="C254" s="148">
        <v>79.974699999999999</v>
      </c>
      <c r="D254" s="148">
        <v>223.82599999999999</v>
      </c>
      <c r="E254" s="148">
        <v>291.0326</v>
      </c>
      <c r="F254" s="119">
        <f>(D254-E254)/E254*100</f>
        <v>-23.09246455551715</v>
      </c>
      <c r="G254" s="149">
        <v>1199</v>
      </c>
      <c r="H254" s="150">
        <v>86926.025500000003</v>
      </c>
      <c r="I254" s="151">
        <v>218</v>
      </c>
      <c r="J254" s="151">
        <v>63.398200000000003</v>
      </c>
      <c r="K254" s="151">
        <v>193.70150000000001</v>
      </c>
      <c r="L254" s="151">
        <v>395.70139999999998</v>
      </c>
      <c r="M254" s="22">
        <f t="shared" si="50"/>
        <v>-51.048568440748497</v>
      </c>
      <c r="N254" s="129">
        <f t="shared" ref="N254:N259" si="51">D254/D314*100</f>
        <v>1.0032064966920893</v>
      </c>
    </row>
    <row r="255" spans="1:14">
      <c r="A255" s="185"/>
      <c r="B255" s="20" t="s">
        <v>20</v>
      </c>
      <c r="C255" s="151">
        <v>19.270099999999999</v>
      </c>
      <c r="D255" s="151">
        <v>37.9694</v>
      </c>
      <c r="E255" s="151">
        <v>54.498899999999999</v>
      </c>
      <c r="F255" s="119">
        <f t="shared" ref="F255:F268" si="52">(D255-E255)/E255*100</f>
        <v>-30.329969962696495</v>
      </c>
      <c r="G255" s="152">
        <v>475</v>
      </c>
      <c r="H255" s="153">
        <v>5795</v>
      </c>
      <c r="I255" s="151">
        <v>72</v>
      </c>
      <c r="J255" s="151">
        <v>3.2856000000000001</v>
      </c>
      <c r="K255" s="151">
        <v>34.753599999999999</v>
      </c>
      <c r="L255" s="151">
        <v>59.652099999999997</v>
      </c>
      <c r="M255" s="22">
        <f t="shared" si="50"/>
        <v>-41.739519648092859</v>
      </c>
      <c r="N255" s="129">
        <f t="shared" si="51"/>
        <v>0.79601357281570229</v>
      </c>
    </row>
    <row r="256" spans="1:14">
      <c r="A256" s="185"/>
      <c r="B256" s="20" t="s">
        <v>21</v>
      </c>
      <c r="C256" s="151">
        <v>14.2737</v>
      </c>
      <c r="D256" s="151">
        <v>37.631399999999999</v>
      </c>
      <c r="E256" s="151">
        <v>27.719100000000001</v>
      </c>
      <c r="F256" s="119">
        <f t="shared" si="52"/>
        <v>35.759819041743775</v>
      </c>
      <c r="G256" s="151">
        <v>11</v>
      </c>
      <c r="H256" s="35">
        <v>62083.3482</v>
      </c>
      <c r="I256" s="151">
        <v>1</v>
      </c>
      <c r="J256" s="151">
        <v>0.3594</v>
      </c>
      <c r="K256" s="151">
        <v>2.8386999999999998</v>
      </c>
      <c r="L256" s="151">
        <v>2.1562999999999999</v>
      </c>
      <c r="M256" s="22">
        <f t="shared" si="50"/>
        <v>31.64680239298799</v>
      </c>
      <c r="N256" s="129">
        <f t="shared" si="51"/>
        <v>4.3987487674654266</v>
      </c>
    </row>
    <row r="257" spans="1:14">
      <c r="A257" s="185"/>
      <c r="B257" s="20" t="s">
        <v>22</v>
      </c>
      <c r="C257" s="151">
        <v>0</v>
      </c>
      <c r="D257" s="151">
        <v>0.11260000000000001</v>
      </c>
      <c r="E257" s="151">
        <v>2.5000000000000001E-3</v>
      </c>
      <c r="F257" s="119">
        <f t="shared" si="52"/>
        <v>4404</v>
      </c>
      <c r="G257" s="151">
        <v>3</v>
      </c>
      <c r="H257" s="151">
        <v>660</v>
      </c>
      <c r="I257" s="151">
        <v>0</v>
      </c>
      <c r="J257" s="151">
        <v>0</v>
      </c>
      <c r="K257" s="151">
        <v>0</v>
      </c>
      <c r="L257" s="151">
        <v>0</v>
      </c>
      <c r="M257" s="22" t="e">
        <f t="shared" si="50"/>
        <v>#DIV/0!</v>
      </c>
      <c r="N257" s="129">
        <f t="shared" si="51"/>
        <v>3.3563692940760698E-2</v>
      </c>
    </row>
    <row r="258" spans="1:14">
      <c r="A258" s="185"/>
      <c r="B258" s="20" t="s">
        <v>23</v>
      </c>
      <c r="C258" s="151">
        <v>0</v>
      </c>
      <c r="D258" s="151">
        <v>0</v>
      </c>
      <c r="E258" s="151"/>
      <c r="F258" s="119"/>
      <c r="G258" s="151">
        <v>0</v>
      </c>
      <c r="H258" s="151">
        <v>0</v>
      </c>
      <c r="I258" s="151">
        <v>0</v>
      </c>
      <c r="J258" s="151">
        <v>0</v>
      </c>
      <c r="K258" s="151">
        <v>0</v>
      </c>
      <c r="L258" s="151">
        <v>1.6554</v>
      </c>
      <c r="M258" s="22">
        <f t="shared" si="50"/>
        <v>-100</v>
      </c>
      <c r="N258" s="129"/>
    </row>
    <row r="259" spans="1:14">
      <c r="A259" s="185"/>
      <c r="B259" s="20" t="s">
        <v>24</v>
      </c>
      <c r="C259" s="151">
        <v>3.2873000000000001</v>
      </c>
      <c r="D259" s="151">
        <v>12.226599999999999</v>
      </c>
      <c r="E259" s="151">
        <v>20.4818</v>
      </c>
      <c r="F259" s="119">
        <f t="shared" si="52"/>
        <v>-40.305051313849368</v>
      </c>
      <c r="G259" s="151">
        <v>9</v>
      </c>
      <c r="H259" s="151">
        <v>41512.89</v>
      </c>
      <c r="I259" s="151">
        <v>2</v>
      </c>
      <c r="J259" s="151">
        <v>0</v>
      </c>
      <c r="K259" s="151">
        <v>0</v>
      </c>
      <c r="L259" s="151">
        <v>2.3698999999999999</v>
      </c>
      <c r="M259" s="22">
        <f t="shared" si="50"/>
        <v>-100</v>
      </c>
      <c r="N259" s="129">
        <f t="shared" si="51"/>
        <v>0.76350990660910478</v>
      </c>
    </row>
    <row r="260" spans="1:14">
      <c r="A260" s="185"/>
      <c r="B260" s="20" t="s">
        <v>25</v>
      </c>
      <c r="C260" s="151"/>
      <c r="D260" s="151"/>
      <c r="E260" s="151"/>
      <c r="F260" s="119"/>
      <c r="G260" s="151"/>
      <c r="H260" s="151"/>
      <c r="I260" s="151"/>
      <c r="J260" s="151"/>
      <c r="K260" s="151"/>
      <c r="L260" s="151"/>
      <c r="M260" s="22"/>
      <c r="N260" s="129"/>
    </row>
    <row r="261" spans="1:14">
      <c r="A261" s="185"/>
      <c r="B261" s="20" t="s">
        <v>26</v>
      </c>
      <c r="C261" s="151">
        <v>2.0868000000000002</v>
      </c>
      <c r="D261" s="151">
        <v>10.8283</v>
      </c>
      <c r="E261" s="151">
        <v>14.670500000000001</v>
      </c>
      <c r="F261" s="119">
        <f t="shared" si="52"/>
        <v>-26.189973075218976</v>
      </c>
      <c r="G261" s="151">
        <v>8</v>
      </c>
      <c r="H261" s="151">
        <v>9766.6</v>
      </c>
      <c r="I261" s="151">
        <v>12</v>
      </c>
      <c r="J261" s="151">
        <v>1.1977</v>
      </c>
      <c r="K261" s="151">
        <v>1.2672000000000001</v>
      </c>
      <c r="L261" s="151">
        <v>4.9866000000000001</v>
      </c>
      <c r="M261" s="22">
        <f>(K261-L261)/L261*100</f>
        <v>-74.587895560101074</v>
      </c>
      <c r="N261" s="129">
        <f>D261/D321*100</f>
        <v>0.25952995514860844</v>
      </c>
    </row>
    <row r="262" spans="1:14">
      <c r="A262" s="185"/>
      <c r="B262" s="20" t="s">
        <v>27</v>
      </c>
      <c r="C262" s="59">
        <v>0</v>
      </c>
      <c r="D262" s="59">
        <v>0</v>
      </c>
      <c r="E262" s="57"/>
      <c r="F262" s="119"/>
      <c r="G262" s="151">
        <v>0</v>
      </c>
      <c r="H262" s="154">
        <v>0</v>
      </c>
      <c r="I262" s="151">
        <v>0</v>
      </c>
      <c r="J262" s="151">
        <v>0</v>
      </c>
      <c r="K262" s="151">
        <v>0</v>
      </c>
      <c r="L262" s="151">
        <v>0</v>
      </c>
      <c r="M262" s="22"/>
      <c r="N262" s="129"/>
    </row>
    <row r="263" spans="1:14">
      <c r="A263" s="185"/>
      <c r="B263" s="24" t="s">
        <v>28</v>
      </c>
      <c r="C263" s="36"/>
      <c r="D263" s="36"/>
      <c r="E263" s="36"/>
      <c r="F263" s="119"/>
      <c r="G263" s="75"/>
      <c r="H263" s="75"/>
      <c r="I263" s="75"/>
      <c r="J263" s="75"/>
      <c r="K263" s="75"/>
      <c r="L263" s="75"/>
      <c r="M263" s="22"/>
      <c r="N263" s="129"/>
    </row>
    <row r="264" spans="1:14">
      <c r="A264" s="185"/>
      <c r="B264" s="24" t="s">
        <v>29</v>
      </c>
      <c r="C264" s="75">
        <v>0</v>
      </c>
      <c r="D264" s="75">
        <v>0</v>
      </c>
      <c r="E264" s="75"/>
      <c r="F264" s="119"/>
      <c r="G264" s="75">
        <v>0</v>
      </c>
      <c r="H264" s="75">
        <v>0</v>
      </c>
      <c r="I264" s="75">
        <v>0</v>
      </c>
      <c r="J264" s="75">
        <v>0</v>
      </c>
      <c r="K264" s="75">
        <v>0</v>
      </c>
      <c r="L264" s="75">
        <v>0</v>
      </c>
      <c r="M264" s="22"/>
      <c r="N264" s="129"/>
    </row>
    <row r="265" spans="1:14">
      <c r="A265" s="185"/>
      <c r="B265" s="24" t="s">
        <v>30</v>
      </c>
      <c r="C265" s="75"/>
      <c r="D265" s="75"/>
      <c r="E265" s="75"/>
      <c r="F265" s="119"/>
      <c r="G265" s="75"/>
      <c r="H265" s="75"/>
      <c r="I265" s="75"/>
      <c r="J265" s="75"/>
      <c r="K265" s="75"/>
      <c r="L265" s="75"/>
      <c r="M265" s="22"/>
      <c r="N265" s="129"/>
    </row>
    <row r="266" spans="1:14" ht="14.25" thickBot="1">
      <c r="A266" s="186"/>
      <c r="B266" s="25" t="s">
        <v>31</v>
      </c>
      <c r="C266" s="26">
        <f t="shared" ref="C266:L266" si="53">C254+C256+C257+C258+C259+C260+C261+C262</f>
        <v>99.622500000000002</v>
      </c>
      <c r="D266" s="26">
        <f t="shared" si="53"/>
        <v>284.62490000000003</v>
      </c>
      <c r="E266" s="26">
        <f t="shared" si="53"/>
        <v>353.90650000000005</v>
      </c>
      <c r="F266" s="105">
        <f t="shared" si="52"/>
        <v>-19.576244007951257</v>
      </c>
      <c r="G266" s="26">
        <f t="shared" si="53"/>
        <v>1230</v>
      </c>
      <c r="H266" s="26">
        <f t="shared" si="53"/>
        <v>200948.86370000002</v>
      </c>
      <c r="I266" s="26">
        <f t="shared" si="53"/>
        <v>233</v>
      </c>
      <c r="J266" s="26">
        <f t="shared" si="53"/>
        <v>64.955300000000008</v>
      </c>
      <c r="K266" s="26">
        <f t="shared" si="53"/>
        <v>197.8074</v>
      </c>
      <c r="L266" s="26">
        <f t="shared" si="53"/>
        <v>406.86959999999993</v>
      </c>
      <c r="M266" s="27">
        <f>(K266-L266)/L266*100</f>
        <v>-51.383096697320219</v>
      </c>
      <c r="N266" s="130">
        <f>D266/D326*100</f>
        <v>0.89104276135828164</v>
      </c>
    </row>
    <row r="267" spans="1:14" ht="14.25" thickTop="1">
      <c r="A267" s="184" t="s">
        <v>47</v>
      </c>
      <c r="B267" s="20" t="s">
        <v>19</v>
      </c>
      <c r="C267" s="37">
        <v>82.75</v>
      </c>
      <c r="D267" s="37">
        <v>203.59</v>
      </c>
      <c r="E267" s="37">
        <v>321.20999999999998</v>
      </c>
      <c r="F267" s="22">
        <f t="shared" si="52"/>
        <v>-36.617788985398953</v>
      </c>
      <c r="G267" s="34">
        <v>1100</v>
      </c>
      <c r="H267" s="34">
        <v>79367.539999999994</v>
      </c>
      <c r="I267" s="34">
        <v>199</v>
      </c>
      <c r="J267" s="34">
        <v>105.23</v>
      </c>
      <c r="K267" s="34">
        <v>205.29</v>
      </c>
      <c r="L267" s="34">
        <v>126.03</v>
      </c>
      <c r="M267" s="22">
        <f>(K267-L267)/L267*100</f>
        <v>62.889788145679596</v>
      </c>
      <c r="N267" s="129">
        <f t="shared" ref="N267:N272" si="54">D267/D314*100</f>
        <v>0.91250708434919303</v>
      </c>
    </row>
    <row r="268" spans="1:14">
      <c r="A268" s="185"/>
      <c r="B268" s="20" t="s">
        <v>20</v>
      </c>
      <c r="C268" s="34">
        <v>17.21</v>
      </c>
      <c r="D268" s="34">
        <v>36.01</v>
      </c>
      <c r="E268" s="34">
        <v>96.43</v>
      </c>
      <c r="F268" s="22">
        <f t="shared" si="52"/>
        <v>-62.656849528155142</v>
      </c>
      <c r="G268" s="34">
        <v>277</v>
      </c>
      <c r="H268" s="34">
        <v>3379.4</v>
      </c>
      <c r="I268" s="34">
        <v>80</v>
      </c>
      <c r="J268" s="34">
        <v>19.22</v>
      </c>
      <c r="K268" s="34">
        <v>66.790000000000006</v>
      </c>
      <c r="L268" s="34">
        <v>47.57</v>
      </c>
      <c r="M268" s="22">
        <f>(K268-L268)/L268*100</f>
        <v>40.403615724195937</v>
      </c>
      <c r="N268" s="129">
        <f t="shared" si="54"/>
        <v>0.75493552063223124</v>
      </c>
    </row>
    <row r="269" spans="1:14">
      <c r="A269" s="185"/>
      <c r="B269" s="20" t="s">
        <v>21</v>
      </c>
      <c r="C269" s="34">
        <v>20.38</v>
      </c>
      <c r="D269" s="34">
        <v>28.29</v>
      </c>
      <c r="E269" s="34">
        <v>12.34</v>
      </c>
      <c r="F269" s="22">
        <f t="shared" ref="F269:F274" si="55">(D269-E269)/E269*100</f>
        <v>129.2544570502431</v>
      </c>
      <c r="G269" s="34">
        <v>7</v>
      </c>
      <c r="H269" s="34">
        <v>37824.870000000003</v>
      </c>
      <c r="I269" s="34"/>
      <c r="J269" s="34"/>
      <c r="K269" s="34"/>
      <c r="L269" s="34"/>
      <c r="M269" s="22" t="e">
        <f>(K269-L269)/L269*100</f>
        <v>#DIV/0!</v>
      </c>
      <c r="N269" s="129">
        <f t="shared" si="54"/>
        <v>3.3068289415646754</v>
      </c>
    </row>
    <row r="270" spans="1:14">
      <c r="A270" s="185"/>
      <c r="B270" s="20" t="s">
        <v>22</v>
      </c>
      <c r="C270" s="34"/>
      <c r="D270" s="34"/>
      <c r="E270" s="34">
        <v>0.02</v>
      </c>
      <c r="F270" s="22">
        <f t="shared" si="55"/>
        <v>-100</v>
      </c>
      <c r="G270" s="34"/>
      <c r="H270" s="34"/>
      <c r="I270" s="34"/>
      <c r="J270" s="34"/>
      <c r="K270" s="34"/>
      <c r="L270" s="34"/>
      <c r="M270" s="22"/>
      <c r="N270" s="129">
        <f t="shared" si="54"/>
        <v>0</v>
      </c>
    </row>
    <row r="271" spans="1:14">
      <c r="A271" s="185"/>
      <c r="B271" s="20" t="s">
        <v>23</v>
      </c>
      <c r="C271" s="34"/>
      <c r="D271" s="34"/>
      <c r="E271" s="34"/>
      <c r="F271" s="22" t="e">
        <f t="shared" si="55"/>
        <v>#DIV/0!</v>
      </c>
      <c r="G271" s="34"/>
      <c r="H271" s="34"/>
      <c r="I271" s="34"/>
      <c r="J271" s="34"/>
      <c r="K271" s="34"/>
      <c r="L271" s="34"/>
      <c r="M271" s="22"/>
      <c r="N271" s="129">
        <f t="shared" si="54"/>
        <v>0</v>
      </c>
    </row>
    <row r="272" spans="1:14">
      <c r="A272" s="185"/>
      <c r="B272" s="20" t="s">
        <v>24</v>
      </c>
      <c r="C272" s="34">
        <v>4.46</v>
      </c>
      <c r="D272" s="34">
        <v>6.2</v>
      </c>
      <c r="E272" s="34">
        <v>17.690000000000001</v>
      </c>
      <c r="F272" s="22">
        <f t="shared" si="55"/>
        <v>-64.951950254381003</v>
      </c>
      <c r="G272" s="34">
        <v>91</v>
      </c>
      <c r="H272" s="34">
        <v>20750.97</v>
      </c>
      <c r="I272" s="34">
        <v>6</v>
      </c>
      <c r="J272" s="34">
        <v>11.5</v>
      </c>
      <c r="K272" s="34">
        <v>28.43</v>
      </c>
      <c r="L272" s="34">
        <v>23.9</v>
      </c>
      <c r="M272" s="22">
        <f>(K272-L272)/L272*100</f>
        <v>18.953974895397497</v>
      </c>
      <c r="N272" s="129">
        <f t="shared" si="54"/>
        <v>0.38716907570186726</v>
      </c>
    </row>
    <row r="273" spans="1:14">
      <c r="A273" s="185"/>
      <c r="B273" s="20" t="s">
        <v>25</v>
      </c>
      <c r="C273" s="38"/>
      <c r="D273" s="38"/>
      <c r="E273" s="38"/>
      <c r="F273" s="22"/>
      <c r="G273" s="38"/>
      <c r="H273" s="38"/>
      <c r="I273" s="38"/>
      <c r="J273" s="38"/>
      <c r="K273" s="38"/>
      <c r="L273" s="38"/>
      <c r="M273" s="22"/>
      <c r="N273" s="129"/>
    </row>
    <row r="274" spans="1:14">
      <c r="A274" s="185"/>
      <c r="B274" s="20" t="s">
        <v>26</v>
      </c>
      <c r="C274" s="34">
        <v>0.25</v>
      </c>
      <c r="D274" s="34">
        <v>5.28</v>
      </c>
      <c r="E274" s="34">
        <v>1.37</v>
      </c>
      <c r="F274" s="22">
        <f t="shared" si="55"/>
        <v>285.40145985401455</v>
      </c>
      <c r="G274" s="34">
        <v>84</v>
      </c>
      <c r="H274" s="34">
        <v>4958.68</v>
      </c>
      <c r="I274" s="34">
        <v>1</v>
      </c>
      <c r="J274" s="34">
        <v>-1.29E-2</v>
      </c>
      <c r="K274" s="34">
        <v>0.21</v>
      </c>
      <c r="L274" s="34">
        <v>0.6</v>
      </c>
      <c r="M274" s="22">
        <f>(K274-L274)/L274*100</f>
        <v>-65</v>
      </c>
      <c r="N274" s="129">
        <f>D274/D321*100</f>
        <v>0.12654970431043217</v>
      </c>
    </row>
    <row r="275" spans="1:14">
      <c r="A275" s="185"/>
      <c r="B275" s="20" t="s">
        <v>27</v>
      </c>
      <c r="C275" s="34"/>
      <c r="D275" s="34"/>
      <c r="E275" s="34"/>
      <c r="F275" s="22"/>
      <c r="G275" s="34"/>
      <c r="H275" s="34"/>
      <c r="I275" s="34"/>
      <c r="J275" s="34"/>
      <c r="K275" s="34"/>
      <c r="L275" s="34"/>
      <c r="M275" s="22"/>
      <c r="N275" s="129"/>
    </row>
    <row r="276" spans="1:14">
      <c r="A276" s="185"/>
      <c r="B276" s="24" t="s">
        <v>28</v>
      </c>
      <c r="C276" s="36"/>
      <c r="D276" s="36"/>
      <c r="E276" s="34"/>
      <c r="F276" s="22"/>
      <c r="G276" s="36"/>
      <c r="H276" s="36"/>
      <c r="I276" s="36"/>
      <c r="J276" s="36"/>
      <c r="K276" s="36"/>
      <c r="L276" s="36"/>
      <c r="M276" s="22"/>
      <c r="N276" s="129"/>
    </row>
    <row r="277" spans="1:14">
      <c r="A277" s="185"/>
      <c r="B277" s="24" t="s">
        <v>29</v>
      </c>
      <c r="C277" s="34"/>
      <c r="D277" s="34"/>
      <c r="E277" s="34"/>
      <c r="F277" s="22"/>
      <c r="G277" s="34"/>
      <c r="H277" s="34"/>
      <c r="I277" s="34"/>
      <c r="J277" s="34"/>
      <c r="K277" s="34"/>
      <c r="L277" s="34"/>
      <c r="M277" s="22"/>
      <c r="N277" s="129"/>
    </row>
    <row r="278" spans="1:14">
      <c r="A278" s="185"/>
      <c r="B278" s="24" t="s">
        <v>30</v>
      </c>
      <c r="C278" s="34"/>
      <c r="D278" s="34"/>
      <c r="E278" s="34"/>
      <c r="F278" s="22"/>
      <c r="G278" s="34"/>
      <c r="H278" s="34"/>
      <c r="I278" s="34"/>
      <c r="J278" s="34"/>
      <c r="K278" s="34"/>
      <c r="L278" s="34"/>
      <c r="M278" s="22"/>
      <c r="N278" s="129"/>
    </row>
    <row r="279" spans="1:14" ht="14.25" thickBot="1">
      <c r="A279" s="186"/>
      <c r="B279" s="25" t="s">
        <v>31</v>
      </c>
      <c r="C279" s="26">
        <f>C267+C269+C270+C271+C272+C273+C274+C275</f>
        <v>107.83999999999999</v>
      </c>
      <c r="D279" s="26">
        <f t="shared" ref="D279:L279" si="56">D267+D269+D270+D271+D272+D273+D274+D275</f>
        <v>243.35999999999999</v>
      </c>
      <c r="E279" s="26">
        <f t="shared" si="56"/>
        <v>352.62999999999994</v>
      </c>
      <c r="F279" s="27">
        <f>(D279-E279)/E279*100</f>
        <v>-30.987153673822409</v>
      </c>
      <c r="G279" s="26">
        <f t="shared" si="56"/>
        <v>1282</v>
      </c>
      <c r="H279" s="26">
        <f t="shared" si="56"/>
        <v>142902.06</v>
      </c>
      <c r="I279" s="26">
        <f t="shared" si="56"/>
        <v>206</v>
      </c>
      <c r="J279" s="26">
        <f t="shared" si="56"/>
        <v>116.7171</v>
      </c>
      <c r="K279" s="26">
        <f t="shared" si="56"/>
        <v>233.93</v>
      </c>
      <c r="L279" s="26">
        <f t="shared" si="56"/>
        <v>150.53</v>
      </c>
      <c r="M279" s="27">
        <f>(K279-L279)/L279*100</f>
        <v>55.404238357802441</v>
      </c>
      <c r="N279" s="130">
        <f>D279/D326*100</f>
        <v>0.76185943817336921</v>
      </c>
    </row>
    <row r="280" spans="1:14" ht="14.25" thickTop="1">
      <c r="A280" s="155"/>
      <c r="B280" s="156"/>
      <c r="C280" s="157"/>
      <c r="D280" s="157"/>
      <c r="E280" s="157"/>
      <c r="F280" s="158"/>
      <c r="G280" s="157"/>
      <c r="H280" s="157"/>
      <c r="I280" s="157"/>
      <c r="J280" s="157"/>
      <c r="K280" s="157"/>
      <c r="L280" s="157"/>
      <c r="M280" s="158"/>
      <c r="N280" s="115"/>
    </row>
    <row r="281" spans="1:14">
      <c r="A281" s="159"/>
      <c r="B281" s="159"/>
      <c r="C281" s="159"/>
      <c r="D281" s="159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</row>
    <row r="282" spans="1:14">
      <c r="A282" s="159"/>
      <c r="B282" s="159"/>
      <c r="C282" s="159"/>
      <c r="D282" s="159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</row>
    <row r="283" spans="1:14" ht="18.75">
      <c r="A283" s="188" t="str">
        <f>A1</f>
        <v>2020年1-3月丹东市财产保险业务统计表</v>
      </c>
      <c r="B283" s="188"/>
      <c r="C283" s="188"/>
      <c r="D283" s="188"/>
      <c r="E283" s="188"/>
      <c r="F283" s="188"/>
      <c r="G283" s="188"/>
      <c r="H283" s="188"/>
      <c r="I283" s="188"/>
      <c r="J283" s="188"/>
      <c r="K283" s="188"/>
      <c r="L283" s="188"/>
      <c r="M283" s="188"/>
      <c r="N283" s="188"/>
    </row>
    <row r="284" spans="1:14" ht="14.25" thickBot="1">
      <c r="A284" s="112"/>
      <c r="B284" s="114" t="s">
        <v>0</v>
      </c>
      <c r="C284" s="113"/>
      <c r="D284" s="113"/>
      <c r="E284" s="112"/>
      <c r="F284" s="115"/>
      <c r="G284" s="39" t="str">
        <f>G2</f>
        <v>（2020年1-3月）</v>
      </c>
      <c r="H284" s="113"/>
      <c r="I284" s="113"/>
      <c r="J284" s="113"/>
      <c r="K284" s="113"/>
      <c r="L284" s="114" t="s">
        <v>1</v>
      </c>
      <c r="M284" s="128"/>
      <c r="N284" s="128"/>
    </row>
    <row r="285" spans="1:14">
      <c r="A285" s="197" t="s">
        <v>48</v>
      </c>
      <c r="B285" s="116" t="s">
        <v>3</v>
      </c>
      <c r="C285" s="182" t="s">
        <v>4</v>
      </c>
      <c r="D285" s="182"/>
      <c r="E285" s="182"/>
      <c r="F285" s="183"/>
      <c r="G285" s="182" t="s">
        <v>5</v>
      </c>
      <c r="H285" s="182"/>
      <c r="I285" s="182" t="s">
        <v>6</v>
      </c>
      <c r="J285" s="182"/>
      <c r="K285" s="182"/>
      <c r="L285" s="182"/>
      <c r="M285" s="182"/>
      <c r="N285" s="189" t="s">
        <v>7</v>
      </c>
    </row>
    <row r="286" spans="1:14">
      <c r="A286" s="185"/>
      <c r="B286" s="113" t="s">
        <v>8</v>
      </c>
      <c r="C286" s="187" t="s">
        <v>9</v>
      </c>
      <c r="D286" s="187" t="s">
        <v>10</v>
      </c>
      <c r="E286" s="187" t="s">
        <v>11</v>
      </c>
      <c r="F286" s="117" t="s">
        <v>12</v>
      </c>
      <c r="G286" s="187" t="s">
        <v>13</v>
      </c>
      <c r="H286" s="187" t="s">
        <v>14</v>
      </c>
      <c r="I286" s="20" t="s">
        <v>13</v>
      </c>
      <c r="J286" s="187" t="s">
        <v>15</v>
      </c>
      <c r="K286" s="187"/>
      <c r="L286" s="187"/>
      <c r="M286" s="17" t="s">
        <v>12</v>
      </c>
      <c r="N286" s="190"/>
    </row>
    <row r="287" spans="1:14">
      <c r="A287" s="185"/>
      <c r="B287" s="118" t="s">
        <v>16</v>
      </c>
      <c r="C287" s="187"/>
      <c r="D287" s="187"/>
      <c r="E287" s="187"/>
      <c r="F287" s="117" t="s">
        <v>17</v>
      </c>
      <c r="G287" s="187"/>
      <c r="H287" s="187"/>
      <c r="I287" s="38" t="s">
        <v>18</v>
      </c>
      <c r="J287" s="20" t="s">
        <v>9</v>
      </c>
      <c r="K287" s="20" t="s">
        <v>10</v>
      </c>
      <c r="L287" s="20" t="s">
        <v>11</v>
      </c>
      <c r="M287" s="17" t="s">
        <v>17</v>
      </c>
      <c r="N287" s="41" t="s">
        <v>17</v>
      </c>
    </row>
    <row r="288" spans="1:14">
      <c r="A288" s="185"/>
      <c r="B288" s="20" t="s">
        <v>19</v>
      </c>
      <c r="C288" s="160">
        <v>48</v>
      </c>
      <c r="D288" s="160">
        <v>95.3</v>
      </c>
      <c r="E288" s="29">
        <v>229.85</v>
      </c>
      <c r="F288" s="22">
        <f>(D288-E288)/E288*100</f>
        <v>-58.538177072003485</v>
      </c>
      <c r="G288" s="135">
        <v>545</v>
      </c>
      <c r="H288" s="31">
        <v>58097.32</v>
      </c>
      <c r="I288" s="135">
        <v>25</v>
      </c>
      <c r="J288" s="135">
        <v>73.56</v>
      </c>
      <c r="K288" s="135">
        <v>113.88</v>
      </c>
      <c r="L288" s="135">
        <v>90.47</v>
      </c>
      <c r="M288" s="22">
        <f>(K288-L288)/L288*100</f>
        <v>25.87598098817287</v>
      </c>
      <c r="N288" s="129">
        <f t="shared" ref="N288:N300" si="57">D288/D314*100</f>
        <v>0.42714241926655572</v>
      </c>
    </row>
    <row r="289" spans="1:14">
      <c r="A289" s="185"/>
      <c r="B289" s="20" t="s">
        <v>20</v>
      </c>
      <c r="C289" s="135">
        <v>0.08</v>
      </c>
      <c r="D289" s="135">
        <v>0.26</v>
      </c>
      <c r="E289" s="31">
        <v>1.9</v>
      </c>
      <c r="F289" s="22">
        <f>(D289-E289)/E289*100</f>
        <v>-86.31578947368422</v>
      </c>
      <c r="G289" s="135">
        <v>4</v>
      </c>
      <c r="H289" s="31">
        <v>61</v>
      </c>
      <c r="I289" s="135">
        <v>1</v>
      </c>
      <c r="J289" s="135">
        <v>1.22</v>
      </c>
      <c r="K289" s="135">
        <v>21.02</v>
      </c>
      <c r="L289" s="135">
        <v>22.16</v>
      </c>
      <c r="M289" s="22">
        <f>(K289-L289)/L289*100</f>
        <v>-5.144404332129966</v>
      </c>
      <c r="N289" s="129">
        <f t="shared" si="57"/>
        <v>5.4507979829041967E-3</v>
      </c>
    </row>
    <row r="290" spans="1:14">
      <c r="A290" s="185"/>
      <c r="B290" s="20" t="s">
        <v>21</v>
      </c>
      <c r="C290" s="135">
        <v>1.24</v>
      </c>
      <c r="D290" s="135">
        <v>1</v>
      </c>
      <c r="E290" s="31">
        <v>3</v>
      </c>
      <c r="F290" s="22">
        <f>(D290-E290)/E290*100</f>
        <v>-66.666666666666657</v>
      </c>
      <c r="G290" s="135">
        <v>1</v>
      </c>
      <c r="H290" s="31">
        <v>1881.61</v>
      </c>
      <c r="I290" s="135"/>
      <c r="J290" s="135"/>
      <c r="K290" s="135"/>
      <c r="L290" s="135"/>
      <c r="M290" s="22"/>
      <c r="N290" s="129">
        <f t="shared" si="57"/>
        <v>0.11689038322957494</v>
      </c>
    </row>
    <row r="291" spans="1:14">
      <c r="A291" s="185"/>
      <c r="B291" s="20" t="s">
        <v>22</v>
      </c>
      <c r="C291" s="135"/>
      <c r="D291" s="135"/>
      <c r="E291" s="31"/>
      <c r="F291" s="22"/>
      <c r="G291" s="135"/>
      <c r="H291" s="31"/>
      <c r="I291" s="135"/>
      <c r="J291" s="135"/>
      <c r="K291" s="135"/>
      <c r="L291" s="135"/>
      <c r="M291" s="22"/>
      <c r="N291" s="129">
        <f t="shared" si="57"/>
        <v>0</v>
      </c>
    </row>
    <row r="292" spans="1:14">
      <c r="A292" s="185"/>
      <c r="B292" s="20" t="s">
        <v>23</v>
      </c>
      <c r="C292" s="135"/>
      <c r="D292" s="135"/>
      <c r="E292" s="31"/>
      <c r="F292" s="22"/>
      <c r="G292" s="135"/>
      <c r="H292" s="31"/>
      <c r="I292" s="135"/>
      <c r="J292" s="135"/>
      <c r="K292" s="135"/>
      <c r="L292" s="135"/>
      <c r="M292" s="22"/>
      <c r="N292" s="129"/>
    </row>
    <row r="293" spans="1:14">
      <c r="A293" s="185"/>
      <c r="B293" s="20" t="s">
        <v>24</v>
      </c>
      <c r="C293" s="135">
        <v>4.9000000000000004</v>
      </c>
      <c r="D293" s="135">
        <v>5.5</v>
      </c>
      <c r="E293" s="31">
        <v>32.1</v>
      </c>
      <c r="F293" s="22">
        <f>(D293-E293)/E293*100</f>
        <v>-82.866043613707163</v>
      </c>
      <c r="G293" s="135">
        <v>20</v>
      </c>
      <c r="H293" s="31">
        <v>2420</v>
      </c>
      <c r="I293" s="135">
        <v>1</v>
      </c>
      <c r="J293" s="135">
        <v>1.75</v>
      </c>
      <c r="K293" s="135">
        <v>4.8899999999999997</v>
      </c>
      <c r="L293" s="135">
        <v>24.73</v>
      </c>
      <c r="M293" s="22">
        <f>(K293-L293)/L293*100</f>
        <v>-80.226445612616246</v>
      </c>
      <c r="N293" s="129">
        <f>D293/D319*100</f>
        <v>0.34345643812262416</v>
      </c>
    </row>
    <row r="294" spans="1:14">
      <c r="A294" s="185"/>
      <c r="B294" s="20" t="s">
        <v>25</v>
      </c>
      <c r="C294" s="161"/>
      <c r="D294" s="161"/>
      <c r="E294" s="33"/>
      <c r="F294" s="22"/>
      <c r="G294" s="161"/>
      <c r="H294" s="33"/>
      <c r="I294" s="161"/>
      <c r="J294" s="161"/>
      <c r="K294" s="161"/>
      <c r="L294" s="161"/>
      <c r="M294" s="22"/>
      <c r="N294" s="129"/>
    </row>
    <row r="295" spans="1:14">
      <c r="A295" s="185"/>
      <c r="B295" s="20" t="s">
        <v>26</v>
      </c>
      <c r="C295" s="135">
        <v>1.63</v>
      </c>
      <c r="D295" s="135">
        <v>4.0599999999999996</v>
      </c>
      <c r="E295" s="31">
        <v>6</v>
      </c>
      <c r="F295" s="22">
        <f>(D295-E295)/E295*100</f>
        <v>-32.333333333333343</v>
      </c>
      <c r="G295" s="135">
        <v>450</v>
      </c>
      <c r="H295" s="31">
        <v>14070.7</v>
      </c>
      <c r="I295" s="135">
        <v>1</v>
      </c>
      <c r="J295" s="135">
        <v>0.18</v>
      </c>
      <c r="K295" s="135">
        <v>1.02</v>
      </c>
      <c r="L295" s="135">
        <v>0</v>
      </c>
      <c r="M295" s="22"/>
      <c r="N295" s="129">
        <f t="shared" si="57"/>
        <v>9.7309052935673199E-2</v>
      </c>
    </row>
    <row r="296" spans="1:14">
      <c r="A296" s="185"/>
      <c r="B296" s="20" t="s">
        <v>27</v>
      </c>
      <c r="C296" s="135"/>
      <c r="D296" s="162"/>
      <c r="E296" s="31">
        <v>8</v>
      </c>
      <c r="F296" s="22"/>
      <c r="G296" s="162"/>
      <c r="H296" s="72"/>
      <c r="I296" s="135"/>
      <c r="J296" s="135"/>
      <c r="K296" s="135"/>
      <c r="L296" s="135"/>
      <c r="M296" s="22"/>
      <c r="N296" s="129">
        <f t="shared" si="57"/>
        <v>0</v>
      </c>
    </row>
    <row r="297" spans="1:14">
      <c r="A297" s="185"/>
      <c r="B297" s="24" t="s">
        <v>28</v>
      </c>
      <c r="C297" s="162"/>
      <c r="D297" s="162"/>
      <c r="E297" s="72"/>
      <c r="F297" s="22"/>
      <c r="G297" s="162"/>
      <c r="H297" s="72"/>
      <c r="I297" s="162"/>
      <c r="J297" s="162"/>
      <c r="K297" s="162"/>
      <c r="L297" s="162"/>
      <c r="M297" s="22"/>
      <c r="N297" s="129"/>
    </row>
    <row r="298" spans="1:14">
      <c r="A298" s="185"/>
      <c r="B298" s="24" t="s">
        <v>29</v>
      </c>
      <c r="C298" s="162"/>
      <c r="D298" s="162"/>
      <c r="E298" s="72">
        <v>8</v>
      </c>
      <c r="F298" s="22"/>
      <c r="G298" s="162"/>
      <c r="H298" s="72"/>
      <c r="I298" s="162"/>
      <c r="J298" s="162"/>
      <c r="K298" s="162"/>
      <c r="L298" s="162"/>
      <c r="M298" s="22"/>
      <c r="N298" s="129">
        <f>D298/D324*100</f>
        <v>0</v>
      </c>
    </row>
    <row r="299" spans="1:14">
      <c r="A299" s="185"/>
      <c r="B299" s="24" t="s">
        <v>30</v>
      </c>
      <c r="C299" s="34"/>
      <c r="D299" s="34"/>
      <c r="E299" s="34"/>
      <c r="F299" s="22"/>
      <c r="G299" s="34"/>
      <c r="H299" s="34"/>
      <c r="I299" s="34"/>
      <c r="J299" s="34"/>
      <c r="K299" s="34"/>
      <c r="L299" s="34"/>
      <c r="M299" s="22"/>
      <c r="N299" s="129"/>
    </row>
    <row r="300" spans="1:14" ht="14.25" thickBot="1">
      <c r="A300" s="186"/>
      <c r="B300" s="25" t="s">
        <v>31</v>
      </c>
      <c r="C300" s="26">
        <f>C288+C290+C291+C292+C293+C294+C295+C296</f>
        <v>55.77</v>
      </c>
      <c r="D300" s="26">
        <f>D288+D290+D291+D292+D293+D294+D295+D296</f>
        <v>105.86</v>
      </c>
      <c r="E300" s="26">
        <f>E288+E290+E291+E292+E293+E294+E295+E296</f>
        <v>278.95</v>
      </c>
      <c r="F300" s="27">
        <f>(D300-E300)/E300*100</f>
        <v>-62.05054669295572</v>
      </c>
      <c r="G300" s="26">
        <f t="shared" ref="G300:L300" si="58">G288+G290+G291+G292+G293+G294+G295+G296</f>
        <v>1016</v>
      </c>
      <c r="H300" s="26">
        <f t="shared" si="58"/>
        <v>76469.63</v>
      </c>
      <c r="I300" s="26">
        <f t="shared" si="58"/>
        <v>27</v>
      </c>
      <c r="J300" s="26">
        <f t="shared" si="58"/>
        <v>75.490000000000009</v>
      </c>
      <c r="K300" s="26">
        <f t="shared" si="58"/>
        <v>119.78999999999999</v>
      </c>
      <c r="L300" s="26">
        <f t="shared" si="58"/>
        <v>115.2</v>
      </c>
      <c r="M300" s="27">
        <f>(K300-L300)/L300*100</f>
        <v>3.9843749999999907</v>
      </c>
      <c r="N300" s="130">
        <f t="shared" si="57"/>
        <v>0.33140384666762357</v>
      </c>
    </row>
    <row r="301" spans="1:14" ht="14.25" thickTop="1">
      <c r="A301" s="185" t="s">
        <v>49</v>
      </c>
      <c r="B301" s="20" t="s">
        <v>19</v>
      </c>
      <c r="C301" s="37">
        <v>98</v>
      </c>
      <c r="D301" s="37">
        <v>206.42</v>
      </c>
      <c r="E301" s="37">
        <v>244.75</v>
      </c>
      <c r="F301" s="46">
        <f>(D301-E301)/E301*100</f>
        <v>-15.660878447395307</v>
      </c>
      <c r="G301" s="34">
        <v>840</v>
      </c>
      <c r="H301" s="34">
        <v>53854.95</v>
      </c>
      <c r="I301" s="34">
        <v>159</v>
      </c>
      <c r="J301" s="34">
        <v>34.36</v>
      </c>
      <c r="K301" s="34">
        <v>157.65</v>
      </c>
      <c r="L301" s="34">
        <v>108.99</v>
      </c>
      <c r="M301" s="46">
        <f>(K301-L301)/L301*100</f>
        <v>44.646297825488588</v>
      </c>
      <c r="N301" s="129">
        <f>D301/D314*100</f>
        <v>0.92519137654776951</v>
      </c>
    </row>
    <row r="302" spans="1:14">
      <c r="A302" s="185"/>
      <c r="B302" s="20" t="s">
        <v>20</v>
      </c>
      <c r="C302" s="34">
        <v>7.96</v>
      </c>
      <c r="D302" s="34">
        <v>18.28</v>
      </c>
      <c r="E302" s="34">
        <v>56.67</v>
      </c>
      <c r="F302" s="22">
        <f>(D302-E302)/E302*100</f>
        <v>-67.743073936827244</v>
      </c>
      <c r="G302" s="34">
        <v>199</v>
      </c>
      <c r="H302" s="34">
        <v>2427.7999999999997</v>
      </c>
      <c r="I302" s="34">
        <v>62</v>
      </c>
      <c r="J302" s="34">
        <v>7.43</v>
      </c>
      <c r="K302" s="34">
        <v>63.04</v>
      </c>
      <c r="L302" s="34">
        <v>31.97</v>
      </c>
      <c r="M302" s="22">
        <f>(K302-L302)/L302*100</f>
        <v>97.184860807006572</v>
      </c>
      <c r="N302" s="129">
        <f>D302/D315*100</f>
        <v>0.38323302741341814</v>
      </c>
    </row>
    <row r="303" spans="1:14">
      <c r="A303" s="185"/>
      <c r="B303" s="20" t="s">
        <v>21</v>
      </c>
      <c r="C303" s="34">
        <v>0</v>
      </c>
      <c r="D303" s="34">
        <v>0</v>
      </c>
      <c r="E303" s="34">
        <v>4.1100000000000003</v>
      </c>
      <c r="F303" s="22">
        <f>(D303-E303)/E303*100</f>
        <v>-100</v>
      </c>
      <c r="G303" s="34"/>
      <c r="H303" s="34"/>
      <c r="I303" s="34">
        <v>1</v>
      </c>
      <c r="J303" s="34"/>
      <c r="K303" s="34">
        <v>0.91</v>
      </c>
      <c r="L303" s="34"/>
      <c r="M303" s="22"/>
      <c r="N303" s="129">
        <f>D303/D316*100</f>
        <v>0</v>
      </c>
    </row>
    <row r="304" spans="1:14">
      <c r="A304" s="185"/>
      <c r="B304" s="20" t="s">
        <v>22</v>
      </c>
      <c r="C304" s="34">
        <v>1.7000000000000001E-2</v>
      </c>
      <c r="D304" s="34">
        <v>1.7000000000000001E-2</v>
      </c>
      <c r="E304" s="34">
        <v>0.51</v>
      </c>
      <c r="F304" s="22">
        <f>(D304-E304)/E304*100</f>
        <v>-96.666666666666671</v>
      </c>
      <c r="G304" s="34">
        <v>10</v>
      </c>
      <c r="H304" s="34">
        <v>1130</v>
      </c>
      <c r="I304" s="34"/>
      <c r="J304" s="34"/>
      <c r="K304" s="34"/>
      <c r="L304" s="34">
        <v>0.3</v>
      </c>
      <c r="M304" s="22"/>
      <c r="N304" s="129">
        <f>D304/D317*100</f>
        <v>5.0673426287116512E-3</v>
      </c>
    </row>
    <row r="305" spans="1:14">
      <c r="A305" s="185"/>
      <c r="B305" s="20" t="s">
        <v>23</v>
      </c>
      <c r="C305" s="34"/>
      <c r="D305" s="34"/>
      <c r="E305" s="34"/>
      <c r="F305" s="22"/>
      <c r="G305" s="34"/>
      <c r="H305" s="34"/>
      <c r="I305" s="34"/>
      <c r="J305" s="34"/>
      <c r="K305" s="34"/>
      <c r="L305" s="34"/>
      <c r="M305" s="22"/>
      <c r="N305" s="129"/>
    </row>
    <row r="306" spans="1:14">
      <c r="A306" s="185"/>
      <c r="B306" s="20" t="s">
        <v>24</v>
      </c>
      <c r="C306" s="34">
        <v>0.76</v>
      </c>
      <c r="D306" s="34">
        <v>0.76</v>
      </c>
      <c r="E306" s="34">
        <v>0.6</v>
      </c>
      <c r="F306" s="22">
        <f>(D306-E306)/E306*100</f>
        <v>26.666666666666671</v>
      </c>
      <c r="G306" s="34">
        <v>44</v>
      </c>
      <c r="H306" s="34">
        <v>2400</v>
      </c>
      <c r="I306" s="34"/>
      <c r="J306" s="34"/>
      <c r="K306" s="34"/>
      <c r="L306" s="34"/>
      <c r="M306" s="22"/>
      <c r="N306" s="129">
        <f>D306/D319*100</f>
        <v>4.745943508603534E-2</v>
      </c>
    </row>
    <row r="307" spans="1:14">
      <c r="A307" s="185"/>
      <c r="B307" s="20" t="s">
        <v>25</v>
      </c>
      <c r="C307" s="38"/>
      <c r="D307" s="38"/>
      <c r="E307" s="38"/>
      <c r="F307" s="22"/>
      <c r="G307" s="38"/>
      <c r="H307" s="38"/>
      <c r="I307" s="38"/>
      <c r="J307" s="38"/>
      <c r="K307" s="38"/>
      <c r="L307" s="38"/>
      <c r="M307" s="22"/>
      <c r="N307" s="129"/>
    </row>
    <row r="308" spans="1:14">
      <c r="A308" s="185"/>
      <c r="B308" s="20" t="s">
        <v>26</v>
      </c>
      <c r="C308" s="34">
        <v>0.3</v>
      </c>
      <c r="D308" s="34">
        <v>0.6</v>
      </c>
      <c r="E308" s="34">
        <v>1.1299999999999999</v>
      </c>
      <c r="F308" s="22">
        <f>(D308-E308)/E308*100</f>
        <v>-46.902654867256629</v>
      </c>
      <c r="G308" s="34">
        <v>37</v>
      </c>
      <c r="H308" s="34">
        <v>2500.46</v>
      </c>
      <c r="I308" s="34"/>
      <c r="J308" s="34"/>
      <c r="K308" s="34"/>
      <c r="L308" s="34"/>
      <c r="M308" s="22"/>
      <c r="N308" s="129">
        <f>D308/D321*100</f>
        <v>1.4380648217094562E-2</v>
      </c>
    </row>
    <row r="309" spans="1:14">
      <c r="A309" s="185"/>
      <c r="B309" s="20" t="s">
        <v>27</v>
      </c>
      <c r="C309" s="34"/>
      <c r="D309" s="34"/>
      <c r="E309" s="34"/>
      <c r="F309" s="22"/>
      <c r="G309" s="34"/>
      <c r="H309" s="34"/>
      <c r="I309" s="34"/>
      <c r="J309" s="34"/>
      <c r="K309" s="34"/>
      <c r="L309" s="34"/>
      <c r="M309" s="22"/>
      <c r="N309" s="129"/>
    </row>
    <row r="310" spans="1:14">
      <c r="A310" s="185"/>
      <c r="B310" s="24" t="s">
        <v>28</v>
      </c>
      <c r="C310" s="36"/>
      <c r="D310" s="36"/>
      <c r="E310" s="36"/>
      <c r="F310" s="22"/>
      <c r="G310" s="36"/>
      <c r="H310" s="36"/>
      <c r="I310" s="36"/>
      <c r="J310" s="36"/>
      <c r="K310" s="36"/>
      <c r="L310" s="34"/>
      <c r="M310" s="22"/>
      <c r="N310" s="129"/>
    </row>
    <row r="311" spans="1:14">
      <c r="A311" s="185"/>
      <c r="B311" s="24" t="s">
        <v>29</v>
      </c>
      <c r="C311" s="34"/>
      <c r="D311" s="34"/>
      <c r="E311" s="34"/>
      <c r="F311" s="22"/>
      <c r="G311" s="34"/>
      <c r="H311" s="34"/>
      <c r="I311" s="34"/>
      <c r="J311" s="34"/>
      <c r="K311" s="34"/>
      <c r="L311" s="34"/>
      <c r="M311" s="22"/>
      <c r="N311" s="129"/>
    </row>
    <row r="312" spans="1:14">
      <c r="A312" s="185"/>
      <c r="B312" s="24" t="s">
        <v>30</v>
      </c>
      <c r="C312" s="34"/>
      <c r="D312" s="34"/>
      <c r="E312" s="34"/>
      <c r="F312" s="22"/>
      <c r="G312" s="34"/>
      <c r="H312" s="34"/>
      <c r="I312" s="34"/>
      <c r="J312" s="34"/>
      <c r="K312" s="34"/>
      <c r="L312" s="34"/>
      <c r="M312" s="22"/>
      <c r="N312" s="129"/>
    </row>
    <row r="313" spans="1:14" ht="14.25" thickBot="1">
      <c r="A313" s="186"/>
      <c r="B313" s="25" t="s">
        <v>31</v>
      </c>
      <c r="C313" s="26">
        <f>C301+C303+C304+C305+C306+C307+C308+C309</f>
        <v>99.076999999999998</v>
      </c>
      <c r="D313" s="26">
        <f>D301+D303+D304+D305+D306+D307+D308+D309</f>
        <v>207.79699999999997</v>
      </c>
      <c r="E313" s="26">
        <f>E301+E303+E304+E305+E306+E307+E308+E309</f>
        <v>251.1</v>
      </c>
      <c r="F313" s="27">
        <f>(D313-E313)/E313*100</f>
        <v>-17.245320589406621</v>
      </c>
      <c r="G313" s="26">
        <f t="shared" ref="G313:L313" si="59">G301+G303+G304+G305+G306+G307+G308+G309</f>
        <v>931</v>
      </c>
      <c r="H313" s="26">
        <f t="shared" si="59"/>
        <v>59885.409999999996</v>
      </c>
      <c r="I313" s="26">
        <f t="shared" si="59"/>
        <v>160</v>
      </c>
      <c r="J313" s="26">
        <f t="shared" si="59"/>
        <v>34.36</v>
      </c>
      <c r="K313" s="26">
        <f t="shared" si="59"/>
        <v>158.56</v>
      </c>
      <c r="L313" s="26">
        <f t="shared" si="59"/>
        <v>109.28999999999999</v>
      </c>
      <c r="M313" s="27">
        <f>(K313-L313)/L313*100</f>
        <v>45.081892213377266</v>
      </c>
      <c r="N313" s="130">
        <f>D313/D326*100</f>
        <v>0.650526403986323</v>
      </c>
    </row>
    <row r="314" spans="1:14" ht="14.25" thickTop="1">
      <c r="A314" s="196" t="s">
        <v>50</v>
      </c>
      <c r="B314" s="20" t="s">
        <v>19</v>
      </c>
      <c r="C314" s="34">
        <f t="shared" ref="C314:E325" si="60">C6+C19+C32+C53+C66+C79+C100+C113+C126+C147+C160+C173+C194+C207+C220+C241+C254+C267+C288+C301</f>
        <v>9001.9889999999996</v>
      </c>
      <c r="D314" s="34">
        <f t="shared" si="60"/>
        <v>22311.059660999996</v>
      </c>
      <c r="E314" s="34">
        <f t="shared" si="60"/>
        <v>22658.210396999999</v>
      </c>
      <c r="F314" s="163">
        <f t="shared" ref="F314:F326" si="61">(D314-E314)/E314*100</f>
        <v>-1.532118953427879</v>
      </c>
      <c r="G314" s="34">
        <f t="shared" ref="G314:L325" si="62">G6+G19+G32+G53+G66+G79+G100+G113+G126+G147+G160+G173+G194+G207+G220+G241+G254+G267+G288+G301</f>
        <v>131765</v>
      </c>
      <c r="H314" s="34">
        <f t="shared" si="62"/>
        <v>8984708.4811769985</v>
      </c>
      <c r="I314" s="34">
        <f t="shared" si="62"/>
        <v>16341</v>
      </c>
      <c r="J314" s="34">
        <f t="shared" si="62"/>
        <v>3724.9102059999996</v>
      </c>
      <c r="K314" s="34">
        <f t="shared" si="62"/>
        <v>10312.571750000001</v>
      </c>
      <c r="L314" s="34">
        <f t="shared" si="62"/>
        <v>14120.434332999999</v>
      </c>
      <c r="M314" s="46">
        <f t="shared" ref="M314:M326" si="63">(K314-L314)/L314*100</f>
        <v>-26.967035809237654</v>
      </c>
      <c r="N314" s="129">
        <f>D314/D326*100</f>
        <v>69.846693698150801</v>
      </c>
    </row>
    <row r="315" spans="1:14">
      <c r="A315" s="192"/>
      <c r="B315" s="20" t="s">
        <v>20</v>
      </c>
      <c r="C315" s="34">
        <f t="shared" si="60"/>
        <v>2112.5310060000002</v>
      </c>
      <c r="D315" s="34">
        <f t="shared" si="60"/>
        <v>4769.9437920000009</v>
      </c>
      <c r="E315" s="34">
        <f t="shared" si="60"/>
        <v>6224.0585650000003</v>
      </c>
      <c r="F315" s="119">
        <f t="shared" si="61"/>
        <v>-23.362806725132401</v>
      </c>
      <c r="G315" s="34">
        <f t="shared" si="62"/>
        <v>58118</v>
      </c>
      <c r="H315" s="34">
        <f t="shared" si="62"/>
        <v>688358.75000000012</v>
      </c>
      <c r="I315" s="34">
        <f t="shared" si="62"/>
        <v>7268</v>
      </c>
      <c r="J315" s="34">
        <f t="shared" si="62"/>
        <v>1030.8823780000002</v>
      </c>
      <c r="K315" s="34">
        <f t="shared" si="62"/>
        <v>3467.6917050000002</v>
      </c>
      <c r="L315" s="34">
        <f t="shared" si="62"/>
        <v>5000.0351879999998</v>
      </c>
      <c r="M315" s="22">
        <f t="shared" si="63"/>
        <v>-30.646653981107935</v>
      </c>
      <c r="N315" s="129">
        <f>D315/D326*100</f>
        <v>14.93271982861469</v>
      </c>
    </row>
    <row r="316" spans="1:14">
      <c r="A316" s="192"/>
      <c r="B316" s="20" t="s">
        <v>21</v>
      </c>
      <c r="C316" s="34">
        <f t="shared" si="60"/>
        <v>281.78634799999998</v>
      </c>
      <c r="D316" s="34">
        <f t="shared" si="60"/>
        <v>855.50237099999993</v>
      </c>
      <c r="E316" s="34">
        <f t="shared" si="60"/>
        <v>732.2974750000003</v>
      </c>
      <c r="F316" s="119">
        <f t="shared" si="61"/>
        <v>16.824432721142397</v>
      </c>
      <c r="G316" s="34">
        <f t="shared" si="62"/>
        <v>1018</v>
      </c>
      <c r="H316" s="34">
        <f t="shared" si="62"/>
        <v>1300282.4958630002</v>
      </c>
      <c r="I316" s="34">
        <f t="shared" si="62"/>
        <v>87</v>
      </c>
      <c r="J316" s="34">
        <f t="shared" si="62"/>
        <v>47.779389000000002</v>
      </c>
      <c r="K316" s="34">
        <f t="shared" si="62"/>
        <v>158.40218000000002</v>
      </c>
      <c r="L316" s="34">
        <f t="shared" si="62"/>
        <v>207.192429</v>
      </c>
      <c r="M316" s="22">
        <f t="shared" si="63"/>
        <v>-23.548277915116284</v>
      </c>
      <c r="N316" s="129">
        <f>D316/D326*100</f>
        <v>2.6782238483154388</v>
      </c>
    </row>
    <row r="317" spans="1:14">
      <c r="A317" s="192"/>
      <c r="B317" s="20" t="s">
        <v>22</v>
      </c>
      <c r="C317" s="34">
        <f t="shared" si="60"/>
        <v>107.42708100000002</v>
      </c>
      <c r="D317" s="34">
        <f t="shared" si="60"/>
        <v>335.48155800000001</v>
      </c>
      <c r="E317" s="34">
        <f t="shared" si="60"/>
        <v>320.44028399999996</v>
      </c>
      <c r="F317" s="119">
        <f t="shared" si="61"/>
        <v>4.6939397919145662</v>
      </c>
      <c r="G317" s="34">
        <f t="shared" si="62"/>
        <v>17816</v>
      </c>
      <c r="H317" s="34">
        <f t="shared" si="62"/>
        <v>664706.65000000014</v>
      </c>
      <c r="I317" s="34">
        <f t="shared" si="62"/>
        <v>1295</v>
      </c>
      <c r="J317" s="34">
        <f t="shared" si="62"/>
        <v>63.664781000000005</v>
      </c>
      <c r="K317" s="34">
        <f t="shared" si="62"/>
        <v>168.32355300000006</v>
      </c>
      <c r="L317" s="34">
        <f t="shared" si="62"/>
        <v>200.25712600000006</v>
      </c>
      <c r="M317" s="22">
        <f t="shared" si="63"/>
        <v>-15.946285477002196</v>
      </c>
      <c r="N317" s="129">
        <f>D317/D326*100</f>
        <v>1.0502539090047935</v>
      </c>
    </row>
    <row r="318" spans="1:14">
      <c r="A318" s="192"/>
      <c r="B318" s="20" t="s">
        <v>23</v>
      </c>
      <c r="C318" s="34">
        <f t="shared" si="60"/>
        <v>70.402317999999994</v>
      </c>
      <c r="D318" s="34">
        <f t="shared" si="60"/>
        <v>100.768936</v>
      </c>
      <c r="E318" s="34">
        <f t="shared" si="60"/>
        <v>147.113978</v>
      </c>
      <c r="F318" s="119">
        <f t="shared" si="61"/>
        <v>-31.502813417226751</v>
      </c>
      <c r="G318" s="34">
        <f t="shared" si="62"/>
        <v>1614</v>
      </c>
      <c r="H318" s="34">
        <f t="shared" si="62"/>
        <v>163283.49495500003</v>
      </c>
      <c r="I318" s="34">
        <f t="shared" si="62"/>
        <v>13</v>
      </c>
      <c r="J318" s="34">
        <f t="shared" si="62"/>
        <v>24.702635999999998</v>
      </c>
      <c r="K318" s="34">
        <f t="shared" si="62"/>
        <v>28.838717000000003</v>
      </c>
      <c r="L318" s="34">
        <f t="shared" si="62"/>
        <v>15.86341</v>
      </c>
      <c r="M318" s="22">
        <f t="shared" si="63"/>
        <v>81.793933334636137</v>
      </c>
      <c r="N318" s="129">
        <f>D318/D326*100</f>
        <v>0.31546583237297909</v>
      </c>
    </row>
    <row r="319" spans="1:14">
      <c r="A319" s="192"/>
      <c r="B319" s="20" t="s">
        <v>24</v>
      </c>
      <c r="C319" s="34">
        <f t="shared" si="60"/>
        <v>993.44828300000006</v>
      </c>
      <c r="D319" s="34">
        <f t="shared" si="60"/>
        <v>1601.3675650000005</v>
      </c>
      <c r="E319" s="34">
        <f t="shared" si="60"/>
        <v>1192.4830029999998</v>
      </c>
      <c r="F319" s="119">
        <f t="shared" si="61"/>
        <v>34.288502307483263</v>
      </c>
      <c r="G319" s="34">
        <f t="shared" si="62"/>
        <v>3044</v>
      </c>
      <c r="H319" s="34">
        <f t="shared" si="62"/>
        <v>1722068.6444999999</v>
      </c>
      <c r="I319" s="34">
        <f t="shared" si="62"/>
        <v>324</v>
      </c>
      <c r="J319" s="34">
        <f t="shared" si="62"/>
        <v>181.74252600000003</v>
      </c>
      <c r="K319" s="34">
        <f t="shared" si="62"/>
        <v>543.62385899999992</v>
      </c>
      <c r="L319" s="34">
        <f t="shared" si="62"/>
        <v>602.53864299999998</v>
      </c>
      <c r="M319" s="22">
        <f t="shared" si="63"/>
        <v>-9.7777602622575781</v>
      </c>
      <c r="N319" s="129">
        <f>D319/D326*100</f>
        <v>5.013219072074115</v>
      </c>
    </row>
    <row r="320" spans="1:14">
      <c r="A320" s="192"/>
      <c r="B320" s="20" t="s">
        <v>25</v>
      </c>
      <c r="C320" s="34">
        <f t="shared" si="60"/>
        <v>339.90970000000004</v>
      </c>
      <c r="D320" s="34">
        <f t="shared" si="60"/>
        <v>1543.0409999999999</v>
      </c>
      <c r="E320" s="34">
        <f t="shared" si="60"/>
        <v>693.88582999999994</v>
      </c>
      <c r="F320" s="119">
        <f t="shared" si="61"/>
        <v>122.37678495322496</v>
      </c>
      <c r="G320" s="34">
        <f t="shared" si="62"/>
        <v>508</v>
      </c>
      <c r="H320" s="34">
        <f t="shared" si="62"/>
        <v>42443.520000000011</v>
      </c>
      <c r="I320" s="34">
        <f t="shared" si="62"/>
        <v>1383</v>
      </c>
      <c r="J320" s="34">
        <f t="shared" si="62"/>
        <v>191.3082</v>
      </c>
      <c r="K320" s="34">
        <f t="shared" si="62"/>
        <v>280.96940000000001</v>
      </c>
      <c r="L320" s="34">
        <f t="shared" si="62"/>
        <v>618.72019999999998</v>
      </c>
      <c r="M320" s="22">
        <f t="shared" si="63"/>
        <v>-54.588616954804451</v>
      </c>
      <c r="N320" s="129">
        <f>D320/D326*100</f>
        <v>4.830622737255398</v>
      </c>
    </row>
    <row r="321" spans="1:14">
      <c r="A321" s="192"/>
      <c r="B321" s="20" t="s">
        <v>26</v>
      </c>
      <c r="C321" s="34">
        <f t="shared" si="60"/>
        <v>3009.1669349999993</v>
      </c>
      <c r="D321" s="34">
        <f t="shared" si="60"/>
        <v>4172.2736760000016</v>
      </c>
      <c r="E321" s="34">
        <f t="shared" si="60"/>
        <v>1447.072535</v>
      </c>
      <c r="F321" s="119">
        <f t="shared" si="61"/>
        <v>188.32512366078467</v>
      </c>
      <c r="G321" s="34">
        <f t="shared" si="62"/>
        <v>99795</v>
      </c>
      <c r="H321" s="34">
        <f t="shared" si="62"/>
        <v>8533902.6928690001</v>
      </c>
      <c r="I321" s="34">
        <f t="shared" si="62"/>
        <v>1299</v>
      </c>
      <c r="J321" s="34">
        <f t="shared" si="62"/>
        <v>164.720191</v>
      </c>
      <c r="K321" s="34">
        <f t="shared" si="62"/>
        <v>485.43039299999987</v>
      </c>
      <c r="L321" s="34">
        <f t="shared" si="62"/>
        <v>637.01841599999989</v>
      </c>
      <c r="M321" s="22">
        <f t="shared" si="63"/>
        <v>-23.796489896141409</v>
      </c>
      <c r="N321" s="129">
        <f>D321/D326*100</f>
        <v>13.061662059101328</v>
      </c>
    </row>
    <row r="322" spans="1:14">
      <c r="A322" s="192"/>
      <c r="B322" s="20" t="s">
        <v>27</v>
      </c>
      <c r="C322" s="34">
        <f t="shared" si="60"/>
        <v>217.285167</v>
      </c>
      <c r="D322" s="34">
        <f t="shared" si="60"/>
        <v>1023.4054329999999</v>
      </c>
      <c r="E322" s="34">
        <f>E14+E27+E40+E61+E74+E87+E108+E121+E134+E155+E168+E181+E202+E215+E228+E249+E262+E275+E296+E309</f>
        <v>1332.194211</v>
      </c>
      <c r="F322" s="119">
        <f t="shared" si="61"/>
        <v>-23.178961104192943</v>
      </c>
      <c r="G322" s="34">
        <f t="shared" si="62"/>
        <v>575</v>
      </c>
      <c r="H322" s="34">
        <f t="shared" si="62"/>
        <v>64392.016747000001</v>
      </c>
      <c r="I322" s="34">
        <f t="shared" si="62"/>
        <v>118</v>
      </c>
      <c r="J322" s="34">
        <f t="shared" si="62"/>
        <v>124.79865599999999</v>
      </c>
      <c r="K322" s="34">
        <f t="shared" si="62"/>
        <v>349.60761300000001</v>
      </c>
      <c r="L322" s="34">
        <f t="shared" si="62"/>
        <v>386.91114499999998</v>
      </c>
      <c r="M322" s="22">
        <f t="shared" si="63"/>
        <v>-9.6413692089432992</v>
      </c>
      <c r="N322" s="129">
        <f>D322/D326*100</f>
        <v>3.2038588437251541</v>
      </c>
    </row>
    <row r="323" spans="1:14">
      <c r="A323" s="192"/>
      <c r="B323" s="24" t="s">
        <v>28</v>
      </c>
      <c r="C323" s="34">
        <f t="shared" si="60"/>
        <v>11.742800000000001</v>
      </c>
      <c r="D323" s="34">
        <f>D15+D28+D41+D62+D75+D88+D109+D122+D135+D156+D169+D182+D203+D216+D229+D250+D263+D276+D297+D310</f>
        <v>38.422600000000003</v>
      </c>
      <c r="E323" s="34">
        <f t="shared" si="60"/>
        <v>46.425536000000001</v>
      </c>
      <c r="F323" s="119">
        <f t="shared" si="61"/>
        <v>-17.238219931375696</v>
      </c>
      <c r="G323" s="34">
        <f t="shared" si="62"/>
        <v>33</v>
      </c>
      <c r="H323" s="34">
        <f>H15+H28+H41+H62+H75+H88+H109+H122+H135+H156+H169+H182+H203+H216+H229+H250+H263+H276+H297+H310</f>
        <v>3557.33</v>
      </c>
      <c r="I323" s="34">
        <f t="shared" si="62"/>
        <v>2</v>
      </c>
      <c r="J323" s="34">
        <f t="shared" si="62"/>
        <v>3.2136</v>
      </c>
      <c r="K323" s="34">
        <f t="shared" si="62"/>
        <v>3.2136</v>
      </c>
      <c r="L323" s="34">
        <f>L15+L28+L41+L62+L75+L88+L109+L122+L135+L156+L169+L182+L203+L216+L229+L250+L263+L276+L297+L310</f>
        <v>0</v>
      </c>
      <c r="M323" s="22" t="e">
        <f t="shared" si="63"/>
        <v>#DIV/0!</v>
      </c>
      <c r="N323" s="129">
        <f>D323/D326*100</f>
        <v>0.12028525825591756</v>
      </c>
    </row>
    <row r="324" spans="1:14">
      <c r="A324" s="192"/>
      <c r="B324" s="24" t="s">
        <v>29</v>
      </c>
      <c r="C324" s="34">
        <f t="shared" si="60"/>
        <v>6.22</v>
      </c>
      <c r="D324" s="34">
        <f>D16+D29+D42+D63+D76+D89+D110+D123+D136+D157+D170+D183+D204+D217+D230+D251+D264+D277+D298+D311</f>
        <v>6.41</v>
      </c>
      <c r="E324" s="34">
        <f>E16+E29+E42+E63+E76+E89+E110+E123+E136+E157+E170+E183+E204+E217+E230+E251+E264+E277+E298+E311</f>
        <v>53.67</v>
      </c>
      <c r="F324" s="119">
        <f t="shared" si="61"/>
        <v>-88.056642444568666</v>
      </c>
      <c r="G324" s="34">
        <f t="shared" si="62"/>
        <v>26</v>
      </c>
      <c r="H324" s="34">
        <f>H16+H29+H42+H63+H76+H89+H110+H123+H136+H157+H170+H183+H204+H217+H230+H251+H264+H277+H298+H311</f>
        <v>1703.85</v>
      </c>
      <c r="I324" s="34">
        <f t="shared" si="62"/>
        <v>0</v>
      </c>
      <c r="J324" s="34">
        <f t="shared" si="62"/>
        <v>-2.2599999999999999E-2</v>
      </c>
      <c r="K324" s="34">
        <f t="shared" si="62"/>
        <v>-2.75E-2</v>
      </c>
      <c r="L324" s="34">
        <f t="shared" si="62"/>
        <v>4.58E-2</v>
      </c>
      <c r="M324" s="22">
        <f t="shared" si="63"/>
        <v>-160.04366812227076</v>
      </c>
      <c r="N324" s="129">
        <f>D324/D326*100</f>
        <v>2.0067057029467851E-2</v>
      </c>
    </row>
    <row r="325" spans="1:14">
      <c r="A325" s="192"/>
      <c r="B325" s="24" t="s">
        <v>30</v>
      </c>
      <c r="C325" s="34">
        <f t="shared" si="60"/>
        <v>169.59487200000001</v>
      </c>
      <c r="D325" s="34">
        <f t="shared" si="60"/>
        <v>941.54863399999999</v>
      </c>
      <c r="E325" s="34">
        <f t="shared" si="60"/>
        <v>1225.731305</v>
      </c>
      <c r="F325" s="119">
        <f t="shared" si="61"/>
        <v>-23.184744473830669</v>
      </c>
      <c r="G325" s="34">
        <f t="shared" si="62"/>
        <v>237</v>
      </c>
      <c r="H325" s="34">
        <f t="shared" si="62"/>
        <v>14639.876099000001</v>
      </c>
      <c r="I325" s="34">
        <f t="shared" si="62"/>
        <v>105</v>
      </c>
      <c r="J325" s="34">
        <f t="shared" si="62"/>
        <v>121.58505599999999</v>
      </c>
      <c r="K325" s="34">
        <f t="shared" si="62"/>
        <v>345.45401300000003</v>
      </c>
      <c r="L325" s="34">
        <f t="shared" si="62"/>
        <v>386.701145</v>
      </c>
      <c r="M325" s="22">
        <f t="shared" si="63"/>
        <v>-10.666410620532289</v>
      </c>
      <c r="N325" s="129">
        <f>D325/D326*100</f>
        <v>2.947599084944704</v>
      </c>
    </row>
    <row r="326" spans="1:14" ht="14.25" thickBot="1">
      <c r="A326" s="193"/>
      <c r="B326" s="25" t="s">
        <v>51</v>
      </c>
      <c r="C326" s="26">
        <f>C314+C316+C317+C318+C319+C320+C321+C322</f>
        <v>14021.414831999999</v>
      </c>
      <c r="D326" s="26">
        <f>D314+D316+D317+D318+D319+D320+D321+D322</f>
        <v>31942.900199999996</v>
      </c>
      <c r="E326" s="26">
        <f t="shared" ref="E326:L326" si="64">E314+E316+E317+E318+E319+E320+E321+E322</f>
        <v>28523.697713000001</v>
      </c>
      <c r="F326" s="105">
        <f t="shared" si="61"/>
        <v>11.987234338981423</v>
      </c>
      <c r="G326" s="26">
        <f t="shared" si="64"/>
        <v>256135</v>
      </c>
      <c r="H326" s="26">
        <f t="shared" si="64"/>
        <v>21475787.996111002</v>
      </c>
      <c r="I326" s="26">
        <f t="shared" si="64"/>
        <v>20860</v>
      </c>
      <c r="J326" s="26">
        <f t="shared" si="64"/>
        <v>4523.626585</v>
      </c>
      <c r="K326" s="26">
        <f t="shared" si="64"/>
        <v>12327.767465000001</v>
      </c>
      <c r="L326" s="26">
        <f t="shared" si="64"/>
        <v>16788.935701999999</v>
      </c>
      <c r="M326" s="27">
        <f t="shared" si="63"/>
        <v>-26.572072918645802</v>
      </c>
      <c r="N326" s="130"/>
    </row>
    <row r="327" spans="1:14" ht="14.25" thickTop="1">
      <c r="A327" s="84" t="s">
        <v>52</v>
      </c>
      <c r="B327" s="84"/>
      <c r="C327" s="84"/>
      <c r="D327" s="84"/>
      <c r="E327" s="84"/>
      <c r="F327" s="84"/>
      <c r="G327" s="84"/>
      <c r="H327" s="84"/>
      <c r="I327" s="84"/>
    </row>
    <row r="328" spans="1:14">
      <c r="A328" s="84" t="s">
        <v>53</v>
      </c>
      <c r="B328" s="84"/>
      <c r="C328" s="84"/>
      <c r="D328" s="84"/>
      <c r="E328" s="84"/>
      <c r="F328" s="84"/>
      <c r="G328" s="84"/>
      <c r="H328" s="84"/>
      <c r="I328" s="84"/>
    </row>
  </sheetData>
  <mergeCells count="98">
    <mergeCell ref="A1:N1"/>
    <mergeCell ref="C3:F3"/>
    <mergeCell ref="G3:H3"/>
    <mergeCell ref="I3:M3"/>
    <mergeCell ref="N3:N4"/>
    <mergeCell ref="J4:L4"/>
    <mergeCell ref="A3:A18"/>
    <mergeCell ref="D4:D5"/>
    <mergeCell ref="E4:E5"/>
    <mergeCell ref="G4:G5"/>
    <mergeCell ref="A66:A78"/>
    <mergeCell ref="D51:D52"/>
    <mergeCell ref="E51:E52"/>
    <mergeCell ref="G51:G52"/>
    <mergeCell ref="H4:H5"/>
    <mergeCell ref="C4:C5"/>
    <mergeCell ref="C50:F50"/>
    <mergeCell ref="G50:H50"/>
    <mergeCell ref="A19:A31"/>
    <mergeCell ref="A32:A44"/>
    <mergeCell ref="A48:N48"/>
    <mergeCell ref="N50:N51"/>
    <mergeCell ref="A50:A65"/>
    <mergeCell ref="C51:C52"/>
    <mergeCell ref="J51:L51"/>
    <mergeCell ref="I50:M50"/>
    <mergeCell ref="H51:H52"/>
    <mergeCell ref="G98:G99"/>
    <mergeCell ref="J145:L145"/>
    <mergeCell ref="G145:G146"/>
    <mergeCell ref="A144:A159"/>
    <mergeCell ref="I144:M144"/>
    <mergeCell ref="A113:A125"/>
    <mergeCell ref="A142:N142"/>
    <mergeCell ref="C144:F144"/>
    <mergeCell ref="G144:H144"/>
    <mergeCell ref="N144:N145"/>
    <mergeCell ref="A126:A138"/>
    <mergeCell ref="A79:A91"/>
    <mergeCell ref="C145:C146"/>
    <mergeCell ref="A95:N95"/>
    <mergeCell ref="C97:F97"/>
    <mergeCell ref="H286:H287"/>
    <mergeCell ref="I285:M285"/>
    <mergeCell ref="A160:A172"/>
    <mergeCell ref="A173:A185"/>
    <mergeCell ref="J192:L192"/>
    <mergeCell ref="I191:M191"/>
    <mergeCell ref="A189:N189"/>
    <mergeCell ref="A191:A206"/>
    <mergeCell ref="C191:F191"/>
    <mergeCell ref="D192:D193"/>
    <mergeCell ref="G191:H191"/>
    <mergeCell ref="N191:N192"/>
    <mergeCell ref="H192:H193"/>
    <mergeCell ref="A220:A232"/>
    <mergeCell ref="C192:C193"/>
    <mergeCell ref="A238:A253"/>
    <mergeCell ref="A314:A326"/>
    <mergeCell ref="C239:C240"/>
    <mergeCell ref="C286:C287"/>
    <mergeCell ref="A254:A266"/>
    <mergeCell ref="A267:A279"/>
    <mergeCell ref="A283:N283"/>
    <mergeCell ref="C285:F285"/>
    <mergeCell ref="G285:H285"/>
    <mergeCell ref="J239:L239"/>
    <mergeCell ref="A301:A313"/>
    <mergeCell ref="N285:N286"/>
    <mergeCell ref="J286:L286"/>
    <mergeCell ref="A285:A300"/>
    <mergeCell ref="D286:D287"/>
    <mergeCell ref="E286:E287"/>
    <mergeCell ref="G286:G287"/>
    <mergeCell ref="I97:M97"/>
    <mergeCell ref="N97:N98"/>
    <mergeCell ref="D145:D146"/>
    <mergeCell ref="H145:H146"/>
    <mergeCell ref="E145:E146"/>
    <mergeCell ref="J98:L98"/>
    <mergeCell ref="A97:A112"/>
    <mergeCell ref="H98:H99"/>
    <mergeCell ref="D98:D99"/>
    <mergeCell ref="E98:E99"/>
    <mergeCell ref="C98:C99"/>
    <mergeCell ref="G97:H97"/>
    <mergeCell ref="C238:F238"/>
    <mergeCell ref="A207:A219"/>
    <mergeCell ref="G238:H238"/>
    <mergeCell ref="E239:E240"/>
    <mergeCell ref="E192:E193"/>
    <mergeCell ref="G192:G193"/>
    <mergeCell ref="A236:N236"/>
    <mergeCell ref="H239:H240"/>
    <mergeCell ref="D239:D240"/>
    <mergeCell ref="N238:N239"/>
    <mergeCell ref="G239:G240"/>
    <mergeCell ref="I238:M238"/>
  </mergeCells>
  <phoneticPr fontId="21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zoomScale="136" zoomScaleNormal="136" workbookViewId="0">
      <selection activeCell="K10" sqref="K10"/>
    </sheetView>
  </sheetViews>
  <sheetFormatPr defaultRowHeight="13.5"/>
  <cols>
    <col min="1" max="1" width="9" style="85"/>
    <col min="2" max="2" width="11.75" style="85" customWidth="1"/>
    <col min="3" max="5" width="9.125" style="85" customWidth="1"/>
    <col min="6" max="6" width="11.375" style="85" customWidth="1"/>
    <col min="7" max="7" width="9.375" style="85" customWidth="1"/>
    <col min="8" max="8" width="11.625" style="85" customWidth="1"/>
    <col min="9" max="16384" width="9" style="85"/>
  </cols>
  <sheetData>
    <row r="2" spans="1:8" ht="18.75">
      <c r="A2" s="210" t="s">
        <v>93</v>
      </c>
      <c r="B2" s="210"/>
      <c r="C2" s="210"/>
      <c r="D2" s="210"/>
      <c r="E2" s="210"/>
      <c r="F2" s="210"/>
      <c r="G2" s="210"/>
      <c r="H2" s="210"/>
    </row>
    <row r="3" spans="1:8">
      <c r="B3" s="86"/>
      <c r="C3" s="211" t="s">
        <v>96</v>
      </c>
      <c r="D3" s="211"/>
      <c r="E3" s="211"/>
      <c r="F3" s="211"/>
      <c r="G3" s="211" t="s">
        <v>54</v>
      </c>
      <c r="H3" s="211"/>
    </row>
    <row r="4" spans="1:8">
      <c r="A4" s="217" t="s">
        <v>55</v>
      </c>
      <c r="B4" s="87" t="s">
        <v>56</v>
      </c>
      <c r="C4" s="212" t="s">
        <v>4</v>
      </c>
      <c r="D4" s="213"/>
      <c r="E4" s="213"/>
      <c r="F4" s="214"/>
      <c r="G4" s="215" t="s">
        <v>5</v>
      </c>
      <c r="H4" s="216"/>
    </row>
    <row r="5" spans="1:8">
      <c r="A5" s="203"/>
      <c r="B5" s="88" t="s">
        <v>57</v>
      </c>
      <c r="C5" s="218" t="s">
        <v>9</v>
      </c>
      <c r="D5" s="218" t="s">
        <v>10</v>
      </c>
      <c r="E5" s="218" t="s">
        <v>11</v>
      </c>
      <c r="F5" s="20" t="s">
        <v>12</v>
      </c>
      <c r="G5" s="218" t="s">
        <v>13</v>
      </c>
      <c r="H5" s="208" t="s">
        <v>14</v>
      </c>
    </row>
    <row r="6" spans="1:8">
      <c r="A6" s="203"/>
      <c r="B6" s="89" t="s">
        <v>16</v>
      </c>
      <c r="C6" s="219"/>
      <c r="D6" s="219"/>
      <c r="E6" s="219"/>
      <c r="F6" s="18" t="s">
        <v>17</v>
      </c>
      <c r="G6" s="219"/>
      <c r="H6" s="209"/>
    </row>
    <row r="7" spans="1:8">
      <c r="A7" s="203" t="s">
        <v>58</v>
      </c>
      <c r="B7" s="90" t="s">
        <v>19</v>
      </c>
      <c r="C7" s="37">
        <v>0.57999999999999996</v>
      </c>
      <c r="D7" s="37">
        <v>3.03</v>
      </c>
      <c r="E7" s="37">
        <v>1.29</v>
      </c>
      <c r="F7" s="22">
        <f t="shared" ref="F7:F24" si="0">(D7-E7)/E7*100</f>
        <v>134.88372093023253</v>
      </c>
      <c r="G7" s="34">
        <v>35</v>
      </c>
      <c r="H7" s="91">
        <v>831.77</v>
      </c>
    </row>
    <row r="8" spans="1:8" ht="14.25" thickBot="1">
      <c r="A8" s="204"/>
      <c r="B8" s="92" t="s">
        <v>20</v>
      </c>
      <c r="C8" s="93">
        <v>0.44</v>
      </c>
      <c r="D8" s="26">
        <v>2.14</v>
      </c>
      <c r="E8" s="26">
        <v>0.73</v>
      </c>
      <c r="F8" s="22">
        <f t="shared" si="0"/>
        <v>193.15068493150687</v>
      </c>
      <c r="G8" s="26">
        <v>29</v>
      </c>
      <c r="H8" s="94">
        <v>353.8</v>
      </c>
    </row>
    <row r="9" spans="1:8" ht="14.25" thickTop="1">
      <c r="A9" s="202" t="s">
        <v>59</v>
      </c>
      <c r="B9" s="95" t="s">
        <v>19</v>
      </c>
      <c r="C9" s="29">
        <v>0.36</v>
      </c>
      <c r="D9" s="29">
        <v>0.63</v>
      </c>
      <c r="E9" s="96">
        <v>0.7</v>
      </c>
      <c r="F9" s="22">
        <f t="shared" si="0"/>
        <v>-9.9999999999999929</v>
      </c>
      <c r="G9" s="31">
        <v>7</v>
      </c>
      <c r="H9" s="97">
        <v>173.2</v>
      </c>
    </row>
    <row r="10" spans="1:8" ht="14.25" thickBot="1">
      <c r="A10" s="204"/>
      <c r="B10" s="92" t="s">
        <v>20</v>
      </c>
      <c r="C10" s="98">
        <v>0.21</v>
      </c>
      <c r="D10" s="98">
        <v>0.47</v>
      </c>
      <c r="E10" s="99">
        <v>0.41</v>
      </c>
      <c r="F10" s="22">
        <f t="shared" si="0"/>
        <v>14.634146341463413</v>
      </c>
      <c r="G10" s="98">
        <v>6</v>
      </c>
      <c r="H10" s="100">
        <v>73.2</v>
      </c>
    </row>
    <row r="11" spans="1:8" ht="14.25" thickTop="1">
      <c r="A11" s="202" t="s">
        <v>60</v>
      </c>
      <c r="B11" s="89" t="s">
        <v>19</v>
      </c>
      <c r="C11" s="101">
        <v>1.0627920000000002</v>
      </c>
      <c r="D11" s="101">
        <v>3.2549839999999999</v>
      </c>
      <c r="E11" s="34">
        <v>1.52</v>
      </c>
      <c r="F11" s="22">
        <f t="shared" si="0"/>
        <v>114.1436842105263</v>
      </c>
      <c r="G11" s="37">
        <v>40</v>
      </c>
      <c r="H11" s="102">
        <v>1022.7864</v>
      </c>
    </row>
    <row r="12" spans="1:8" ht="14.25" thickBot="1">
      <c r="A12" s="204"/>
      <c r="B12" s="92" t="s">
        <v>20</v>
      </c>
      <c r="C12" s="103">
        <v>0.63915199999999983</v>
      </c>
      <c r="D12" s="103">
        <v>2.2089660000000002</v>
      </c>
      <c r="E12" s="26">
        <v>1.39</v>
      </c>
      <c r="F12" s="22">
        <f t="shared" si="0"/>
        <v>58.91841726618707</v>
      </c>
      <c r="G12" s="26">
        <v>31</v>
      </c>
      <c r="H12" s="94">
        <v>378.2</v>
      </c>
    </row>
    <row r="13" spans="1:8" ht="14.25" thickTop="1">
      <c r="A13" s="205" t="s">
        <v>61</v>
      </c>
      <c r="B13" s="104" t="s">
        <v>19</v>
      </c>
      <c r="C13" s="37">
        <v>6.64</v>
      </c>
      <c r="D13" s="37">
        <v>54.8</v>
      </c>
      <c r="E13" s="37">
        <v>-2.3334000000000001E-2</v>
      </c>
      <c r="F13" s="22">
        <f t="shared" si="0"/>
        <v>-234950.43284477585</v>
      </c>
      <c r="G13" s="37">
        <v>197</v>
      </c>
      <c r="H13" s="102">
        <v>16975</v>
      </c>
    </row>
    <row r="14" spans="1:8" ht="14.25" thickBot="1">
      <c r="A14" s="206"/>
      <c r="B14" s="92" t="s">
        <v>20</v>
      </c>
      <c r="C14" s="26">
        <v>0</v>
      </c>
      <c r="D14" s="26">
        <v>0.80200000000000005</v>
      </c>
      <c r="E14" s="26">
        <v>5.5800000000000001E-4</v>
      </c>
      <c r="F14" s="22">
        <f t="shared" si="0"/>
        <v>143627.59856630827</v>
      </c>
      <c r="G14" s="26">
        <v>11</v>
      </c>
      <c r="H14" s="94">
        <v>134</v>
      </c>
    </row>
    <row r="15" spans="1:8" ht="14.25" thickTop="1">
      <c r="A15" s="202" t="s">
        <v>62</v>
      </c>
      <c r="B15" s="89" t="s">
        <v>19</v>
      </c>
      <c r="C15" s="34">
        <v>0</v>
      </c>
      <c r="D15" s="34">
        <v>0</v>
      </c>
      <c r="E15" s="34">
        <v>0</v>
      </c>
      <c r="F15" s="22" t="e">
        <f t="shared" si="0"/>
        <v>#DIV/0!</v>
      </c>
      <c r="G15" s="34">
        <v>0</v>
      </c>
      <c r="H15" s="91">
        <v>0</v>
      </c>
    </row>
    <row r="16" spans="1:8" ht="14.25" thickBot="1">
      <c r="A16" s="204"/>
      <c r="B16" s="92" t="s">
        <v>20</v>
      </c>
      <c r="C16" s="34">
        <v>0</v>
      </c>
      <c r="D16" s="34">
        <v>0</v>
      </c>
      <c r="E16" s="34">
        <v>0</v>
      </c>
      <c r="F16" s="22" t="e">
        <f t="shared" si="0"/>
        <v>#DIV/0!</v>
      </c>
      <c r="G16" s="26">
        <v>0</v>
      </c>
      <c r="H16" s="94">
        <v>0</v>
      </c>
    </row>
    <row r="17" spans="1:8" ht="14.25" thickTop="1">
      <c r="A17" s="205" t="s">
        <v>63</v>
      </c>
      <c r="B17" s="89" t="s">
        <v>19</v>
      </c>
      <c r="C17" s="37">
        <v>0</v>
      </c>
      <c r="D17" s="37">
        <v>0</v>
      </c>
      <c r="E17" s="37">
        <v>0</v>
      </c>
      <c r="F17" s="22" t="e">
        <f t="shared" si="0"/>
        <v>#DIV/0!</v>
      </c>
      <c r="G17" s="34">
        <v>1</v>
      </c>
      <c r="H17" s="91">
        <v>12.2</v>
      </c>
    </row>
    <row r="18" spans="1:8" ht="14.25" thickBot="1">
      <c r="A18" s="205"/>
      <c r="B18" s="92" t="s">
        <v>20</v>
      </c>
      <c r="C18" s="26">
        <v>0</v>
      </c>
      <c r="D18" s="26">
        <v>0</v>
      </c>
      <c r="E18" s="26">
        <v>0</v>
      </c>
      <c r="F18" s="22" t="e">
        <f t="shared" si="0"/>
        <v>#DIV/0!</v>
      </c>
      <c r="G18" s="34">
        <v>1</v>
      </c>
      <c r="H18" s="91">
        <v>12.2</v>
      </c>
    </row>
    <row r="19" spans="1:8" ht="14.25" thickTop="1">
      <c r="A19" s="207" t="s">
        <v>64</v>
      </c>
      <c r="B19" s="104" t="s">
        <v>19</v>
      </c>
      <c r="C19" s="60">
        <v>50.6952</v>
      </c>
      <c r="D19" s="60">
        <v>173.38179400000001</v>
      </c>
      <c r="E19" s="37">
        <v>37.935208000000003</v>
      </c>
      <c r="F19" s="22">
        <f t="shared" si="0"/>
        <v>357.0471684246466</v>
      </c>
      <c r="G19" s="59">
        <v>1051</v>
      </c>
      <c r="H19" s="106">
        <v>86021.364690000002</v>
      </c>
    </row>
    <row r="20" spans="1:8" ht="14.25" thickBot="1">
      <c r="A20" s="206"/>
      <c r="B20" s="92" t="s">
        <v>20</v>
      </c>
      <c r="C20" s="107">
        <v>9.17</v>
      </c>
      <c r="D20" s="107">
        <v>15.7</v>
      </c>
      <c r="E20" s="93">
        <v>13.44</v>
      </c>
      <c r="F20" s="22">
        <f t="shared" si="0"/>
        <v>16.81547619047619</v>
      </c>
      <c r="G20" s="108">
        <v>196</v>
      </c>
      <c r="H20" s="109">
        <v>2391.1999999999998</v>
      </c>
    </row>
    <row r="21" spans="1:8" ht="14.25" thickTop="1">
      <c r="A21" s="202" t="s">
        <v>65</v>
      </c>
      <c r="B21" s="89" t="s">
        <v>19</v>
      </c>
      <c r="C21" s="60">
        <v>19.579999999999998</v>
      </c>
      <c r="D21" s="60">
        <v>100.25</v>
      </c>
      <c r="E21" s="60">
        <v>48.34</v>
      </c>
      <c r="F21" s="22">
        <f t="shared" si="0"/>
        <v>107.38518824989656</v>
      </c>
      <c r="G21" s="59">
        <v>787</v>
      </c>
      <c r="H21" s="110">
        <v>39770.980000000003</v>
      </c>
    </row>
    <row r="22" spans="1:8" ht="14.25" thickBot="1">
      <c r="A22" s="204"/>
      <c r="B22" s="92" t="s">
        <v>20</v>
      </c>
      <c r="C22" s="108">
        <v>7.73</v>
      </c>
      <c r="D22" s="108">
        <v>31.53</v>
      </c>
      <c r="E22" s="108">
        <v>17.27</v>
      </c>
      <c r="F22" s="22">
        <f t="shared" si="0"/>
        <v>82.570932252460921</v>
      </c>
      <c r="G22" s="108">
        <v>268</v>
      </c>
      <c r="H22" s="111">
        <v>4489.6000000000004</v>
      </c>
    </row>
    <row r="23" spans="1:8" ht="14.25" thickTop="1">
      <c r="A23" s="205" t="s">
        <v>66</v>
      </c>
      <c r="B23" s="89" t="s">
        <v>19</v>
      </c>
      <c r="C23" s="168">
        <v>-0.117384</v>
      </c>
      <c r="D23" s="167">
        <v>0.169409</v>
      </c>
      <c r="E23" s="167">
        <v>0.20117399999999999</v>
      </c>
      <c r="F23" s="22">
        <f t="shared" si="0"/>
        <v>-15.789813793034879</v>
      </c>
      <c r="G23" s="167">
        <v>1</v>
      </c>
      <c r="H23" s="169">
        <v>0</v>
      </c>
    </row>
    <row r="24" spans="1:8" ht="14.25" thickBot="1">
      <c r="A24" s="206"/>
      <c r="B24" s="92" t="s">
        <v>20</v>
      </c>
      <c r="C24" s="168">
        <v>0.15235899999999999</v>
      </c>
      <c r="D24" s="167">
        <v>0.43915199999999999</v>
      </c>
      <c r="E24" s="167">
        <v>0.27591599999999999</v>
      </c>
      <c r="F24" s="22">
        <f t="shared" si="0"/>
        <v>59.161483929891702</v>
      </c>
      <c r="G24" s="167">
        <v>6</v>
      </c>
      <c r="H24" s="169">
        <v>0</v>
      </c>
    </row>
    <row r="25" spans="1:8" ht="14.25" thickTop="1">
      <c r="A25" s="202" t="s">
        <v>51</v>
      </c>
      <c r="B25" s="104" t="s">
        <v>19</v>
      </c>
      <c r="C25" s="37">
        <f t="shared" ref="C25:E26" si="1">C7+C9+C11+C13+C15+C17+C19+C21+C23</f>
        <v>78.800607999999997</v>
      </c>
      <c r="D25" s="37">
        <f t="shared" si="1"/>
        <v>335.51618699999995</v>
      </c>
      <c r="E25" s="37">
        <f t="shared" si="1"/>
        <v>89.963048000000001</v>
      </c>
      <c r="F25" s="46">
        <f>(D25-E25)/E25*100</f>
        <v>272.94888785893505</v>
      </c>
      <c r="G25" s="37">
        <f>G7+G9+G11+G13+G15+G17+G19+G21+G23</f>
        <v>2119</v>
      </c>
      <c r="H25" s="102">
        <f>H7+H9+H11+H13+H15+H17+H19+H21+H23</f>
        <v>144807.30108999999</v>
      </c>
    </row>
    <row r="26" spans="1:8">
      <c r="A26" s="203"/>
      <c r="B26" s="90" t="s">
        <v>20</v>
      </c>
      <c r="C26" s="37">
        <f t="shared" si="1"/>
        <v>18.341511000000001</v>
      </c>
      <c r="D26" s="37">
        <f t="shared" si="1"/>
        <v>53.290118</v>
      </c>
      <c r="E26" s="37">
        <f t="shared" si="1"/>
        <v>33.516474000000002</v>
      </c>
      <c r="F26" s="22">
        <f>(D26-E26)/E26*100</f>
        <v>58.996790652859232</v>
      </c>
      <c r="G26" s="37">
        <f>G8+G10+G12+G14+G16+G18+G20+G22+G24</f>
        <v>548</v>
      </c>
      <c r="H26" s="102">
        <f>H8+H10+H12+H14+H16+H18+H20+H22+H24</f>
        <v>7832.2000000000007</v>
      </c>
    </row>
    <row r="27" spans="1:8" ht="14.25" thickBot="1">
      <c r="A27" s="204"/>
      <c r="B27" s="92" t="s">
        <v>50</v>
      </c>
      <c r="C27" s="26">
        <f>C25</f>
        <v>78.800607999999997</v>
      </c>
      <c r="D27" s="26">
        <f>D25</f>
        <v>335.51618699999995</v>
      </c>
      <c r="E27" s="26">
        <f>E25</f>
        <v>89.963048000000001</v>
      </c>
      <c r="F27" s="27">
        <f>(D27-E27)/E27*100</f>
        <v>272.94888785893505</v>
      </c>
      <c r="G27" s="26">
        <f>G25</f>
        <v>2119</v>
      </c>
      <c r="H27" s="94">
        <f>H25</f>
        <v>144807.30108999999</v>
      </c>
    </row>
    <row r="28" spans="1:8" ht="14.25" thickTop="1"/>
    <row r="29" spans="1:8">
      <c r="A29" s="11"/>
    </row>
  </sheetData>
  <mergeCells count="21">
    <mergeCell ref="H5:H6"/>
    <mergeCell ref="A2:H2"/>
    <mergeCell ref="C3:F3"/>
    <mergeCell ref="G3:H3"/>
    <mergeCell ref="C4:F4"/>
    <mergeCell ref="G4:H4"/>
    <mergeCell ref="A4:A6"/>
    <mergeCell ref="C5:C6"/>
    <mergeCell ref="G5:G6"/>
    <mergeCell ref="E5:E6"/>
    <mergeCell ref="D5:D6"/>
    <mergeCell ref="A25:A27"/>
    <mergeCell ref="A7:A8"/>
    <mergeCell ref="A9:A10"/>
    <mergeCell ref="A11:A12"/>
    <mergeCell ref="A13:A14"/>
    <mergeCell ref="A15:A16"/>
    <mergeCell ref="A19:A20"/>
    <mergeCell ref="A17:A18"/>
    <mergeCell ref="A23:A24"/>
    <mergeCell ref="A21:A22"/>
  </mergeCells>
  <phoneticPr fontId="21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1"/>
  <sheetViews>
    <sheetView workbookViewId="0">
      <pane xSplit="1" ySplit="6" topLeftCell="B7" activePane="bottomRight" state="frozen"/>
      <selection pane="topRight"/>
      <selection pane="bottomLeft"/>
      <selection pane="bottomRight" activeCell="R341" sqref="R341"/>
    </sheetView>
  </sheetViews>
  <sheetFormatPr defaultRowHeight="13.5"/>
  <cols>
    <col min="1" max="1" width="4.25" style="10" customWidth="1"/>
    <col min="2" max="2" width="17.625" style="11" customWidth="1"/>
    <col min="3" max="5" width="9" style="11"/>
    <col min="6" max="6" width="10.375" style="12" customWidth="1"/>
    <col min="7" max="7" width="9" style="11"/>
    <col min="8" max="8" width="9.625" style="11" customWidth="1"/>
    <col min="9" max="12" width="9" style="11"/>
    <col min="13" max="13" width="11.875" style="12" customWidth="1"/>
    <col min="14" max="14" width="9.625" style="12" customWidth="1"/>
    <col min="15" max="16384" width="9" style="11"/>
  </cols>
  <sheetData>
    <row r="1" spans="1:14">
      <c r="A1" s="188" t="s">
        <v>99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ht="14.25" thickBot="1">
      <c r="B3" s="13" t="s">
        <v>67</v>
      </c>
      <c r="D3" s="164" t="s">
        <v>100</v>
      </c>
      <c r="E3" s="164"/>
      <c r="F3" s="164"/>
      <c r="G3" s="164"/>
      <c r="H3" s="164"/>
      <c r="I3" s="164"/>
      <c r="J3" s="164"/>
      <c r="K3" s="164"/>
      <c r="L3" s="39" t="s">
        <v>54</v>
      </c>
    </row>
    <row r="4" spans="1:14" ht="14.25" thickBot="1">
      <c r="A4" s="191" t="s">
        <v>2</v>
      </c>
      <c r="B4" s="14" t="s">
        <v>3</v>
      </c>
      <c r="C4" s="199" t="s">
        <v>4</v>
      </c>
      <c r="D4" s="200"/>
      <c r="E4" s="200"/>
      <c r="F4" s="224"/>
      <c r="G4" s="183" t="s">
        <v>5</v>
      </c>
      <c r="H4" s="224"/>
      <c r="I4" s="183" t="s">
        <v>6</v>
      </c>
      <c r="J4" s="201"/>
      <c r="K4" s="201"/>
      <c r="L4" s="201"/>
      <c r="M4" s="201"/>
      <c r="N4" s="189" t="s">
        <v>7</v>
      </c>
    </row>
    <row r="5" spans="1:14">
      <c r="A5" s="191"/>
      <c r="B5" s="15" t="s">
        <v>8</v>
      </c>
      <c r="C5" s="194" t="s">
        <v>9</v>
      </c>
      <c r="D5" s="194" t="s">
        <v>10</v>
      </c>
      <c r="E5" s="194" t="s">
        <v>11</v>
      </c>
      <c r="F5" s="17" t="s">
        <v>12</v>
      </c>
      <c r="G5" s="194" t="s">
        <v>13</v>
      </c>
      <c r="H5" s="194" t="s">
        <v>14</v>
      </c>
      <c r="I5" s="20" t="s">
        <v>13</v>
      </c>
      <c r="J5" s="220" t="s">
        <v>15</v>
      </c>
      <c r="K5" s="221"/>
      <c r="L5" s="222"/>
      <c r="M5" s="40" t="s">
        <v>12</v>
      </c>
      <c r="N5" s="190"/>
    </row>
    <row r="6" spans="1:14">
      <c r="A6" s="191"/>
      <c r="B6" s="15" t="s">
        <v>16</v>
      </c>
      <c r="C6" s="195"/>
      <c r="D6" s="195"/>
      <c r="E6" s="195"/>
      <c r="F6" s="19" t="s">
        <v>17</v>
      </c>
      <c r="G6" s="223"/>
      <c r="H6" s="223"/>
      <c r="I6" s="42" t="s">
        <v>18</v>
      </c>
      <c r="J6" s="16" t="s">
        <v>9</v>
      </c>
      <c r="K6" s="43" t="s">
        <v>10</v>
      </c>
      <c r="L6" s="44" t="s">
        <v>11</v>
      </c>
      <c r="M6" s="17" t="s">
        <v>17</v>
      </c>
      <c r="N6" s="45" t="s">
        <v>17</v>
      </c>
    </row>
    <row r="7" spans="1:14">
      <c r="A7" s="226"/>
      <c r="B7" s="20" t="s">
        <v>19</v>
      </c>
      <c r="C7" s="21">
        <v>1239.6199999999999</v>
      </c>
      <c r="D7" s="21">
        <v>2885.49</v>
      </c>
      <c r="E7" s="21">
        <v>2702.39</v>
      </c>
      <c r="F7" s="22">
        <f t="shared" ref="F7:F18" si="0">(D7-E7)/E7*100</f>
        <v>6.7754839234899444</v>
      </c>
      <c r="G7" s="23">
        <v>18257</v>
      </c>
      <c r="H7" s="23">
        <v>939453.66</v>
      </c>
      <c r="I7" s="23">
        <v>1840</v>
      </c>
      <c r="J7" s="35">
        <v>414.98</v>
      </c>
      <c r="K7" s="35">
        <v>1242.6199999999999</v>
      </c>
      <c r="L7" s="35">
        <v>1629.47</v>
      </c>
      <c r="M7" s="46">
        <f t="shared" ref="M7:M14" si="1">(K7-L7)/L7*100</f>
        <v>-23.740848251271892</v>
      </c>
      <c r="N7" s="47">
        <f t="shared" ref="N7:N19" si="2">D7/D202*100</f>
        <v>45.034777886340059</v>
      </c>
    </row>
    <row r="8" spans="1:14">
      <c r="A8" s="226"/>
      <c r="B8" s="20" t="s">
        <v>20</v>
      </c>
      <c r="C8" s="21">
        <v>319.29000000000002</v>
      </c>
      <c r="D8" s="21">
        <v>680.68</v>
      </c>
      <c r="E8" s="21">
        <v>711.62</v>
      </c>
      <c r="F8" s="22">
        <f t="shared" si="0"/>
        <v>-4.3478260869565295</v>
      </c>
      <c r="G8" s="23">
        <v>10345</v>
      </c>
      <c r="H8" s="23">
        <v>126209</v>
      </c>
      <c r="I8" s="23">
        <v>863</v>
      </c>
      <c r="J8" s="35">
        <v>142.37</v>
      </c>
      <c r="K8" s="35">
        <v>433.37</v>
      </c>
      <c r="L8" s="35">
        <v>600.27</v>
      </c>
      <c r="M8" s="22">
        <f t="shared" si="1"/>
        <v>-27.804154797008014</v>
      </c>
      <c r="N8" s="47">
        <f t="shared" si="2"/>
        <v>46.451433855541914</v>
      </c>
    </row>
    <row r="9" spans="1:14">
      <c r="A9" s="226"/>
      <c r="B9" s="20" t="s">
        <v>21</v>
      </c>
      <c r="C9" s="21">
        <v>81.290000000000006</v>
      </c>
      <c r="D9" s="21">
        <v>161.41999999999999</v>
      </c>
      <c r="E9" s="21">
        <v>139.09</v>
      </c>
      <c r="F9" s="22">
        <f t="shared" si="0"/>
        <v>16.054353296426761</v>
      </c>
      <c r="G9" s="23">
        <v>98</v>
      </c>
      <c r="H9" s="23">
        <v>133789.35999999999</v>
      </c>
      <c r="I9" s="23">
        <v>12</v>
      </c>
      <c r="J9" s="35">
        <v>5.46</v>
      </c>
      <c r="K9" s="35">
        <v>18.670000000000002</v>
      </c>
      <c r="L9" s="35">
        <v>3.54</v>
      </c>
      <c r="M9" s="22">
        <f t="shared" si="1"/>
        <v>427.40112994350284</v>
      </c>
      <c r="N9" s="47">
        <f t="shared" si="2"/>
        <v>71.298254330131101</v>
      </c>
    </row>
    <row r="10" spans="1:14">
      <c r="A10" s="226"/>
      <c r="B10" s="20" t="s">
        <v>22</v>
      </c>
      <c r="C10" s="21">
        <v>8.74</v>
      </c>
      <c r="D10" s="21">
        <v>108.8</v>
      </c>
      <c r="E10" s="21">
        <v>88.24</v>
      </c>
      <c r="F10" s="22">
        <f t="shared" si="0"/>
        <v>23.300090661831373</v>
      </c>
      <c r="G10" s="23">
        <v>880</v>
      </c>
      <c r="H10" s="23">
        <v>101590.33</v>
      </c>
      <c r="I10" s="23">
        <v>225</v>
      </c>
      <c r="J10" s="35">
        <v>8.3000000000000007</v>
      </c>
      <c r="K10" s="35">
        <v>19.329999999999998</v>
      </c>
      <c r="L10" s="35">
        <v>12.79</v>
      </c>
      <c r="M10" s="22">
        <f t="shared" si="1"/>
        <v>51.133698201720094</v>
      </c>
      <c r="N10" s="47">
        <f t="shared" si="2"/>
        <v>97.072619902039108</v>
      </c>
    </row>
    <row r="11" spans="1:14">
      <c r="A11" s="226"/>
      <c r="B11" s="20" t="s">
        <v>23</v>
      </c>
      <c r="C11" s="21">
        <v>18.46</v>
      </c>
      <c r="D11" s="21">
        <v>25.05</v>
      </c>
      <c r="E11" s="21">
        <v>24.67</v>
      </c>
      <c r="F11" s="22">
        <f t="shared" si="0"/>
        <v>1.5403323875151964</v>
      </c>
      <c r="G11" s="23">
        <v>376</v>
      </c>
      <c r="H11" s="23">
        <v>4484.3</v>
      </c>
      <c r="I11" s="23">
        <v>0</v>
      </c>
      <c r="J11" s="35">
        <v>0</v>
      </c>
      <c r="K11" s="35">
        <v>0</v>
      </c>
      <c r="L11" s="35"/>
      <c r="M11" s="22" t="e">
        <f t="shared" si="1"/>
        <v>#DIV/0!</v>
      </c>
      <c r="N11" s="47">
        <f t="shared" si="2"/>
        <v>90.547296051704123</v>
      </c>
    </row>
    <row r="12" spans="1:14">
      <c r="A12" s="226"/>
      <c r="B12" s="20" t="s">
        <v>24</v>
      </c>
      <c r="C12" s="21">
        <v>516.07000000000005</v>
      </c>
      <c r="D12" s="21">
        <v>573.54</v>
      </c>
      <c r="E12" s="21">
        <v>234.16</v>
      </c>
      <c r="F12" s="22">
        <f t="shared" si="0"/>
        <v>144.93508711991799</v>
      </c>
      <c r="G12" s="23">
        <v>758</v>
      </c>
      <c r="H12" s="23">
        <v>267398.07</v>
      </c>
      <c r="I12" s="23">
        <v>46</v>
      </c>
      <c r="J12" s="35">
        <v>45.08</v>
      </c>
      <c r="K12" s="35">
        <v>113.31</v>
      </c>
      <c r="L12" s="35">
        <v>118.42</v>
      </c>
      <c r="M12" s="22">
        <f t="shared" si="1"/>
        <v>-4.31514946799527</v>
      </c>
      <c r="N12" s="47">
        <f t="shared" si="2"/>
        <v>84.864878996094262</v>
      </c>
    </row>
    <row r="13" spans="1:14">
      <c r="A13" s="226"/>
      <c r="B13" s="20" t="s">
        <v>25</v>
      </c>
      <c r="C13" s="21">
        <v>48.39</v>
      </c>
      <c r="D13" s="21">
        <v>236.56</v>
      </c>
      <c r="E13" s="21">
        <v>179.84</v>
      </c>
      <c r="F13" s="22">
        <f t="shared" si="0"/>
        <v>31.539145907473308</v>
      </c>
      <c r="G13" s="23">
        <v>224</v>
      </c>
      <c r="H13" s="23">
        <v>5224.47</v>
      </c>
      <c r="I13" s="23">
        <v>189</v>
      </c>
      <c r="J13" s="35">
        <v>21.34</v>
      </c>
      <c r="K13" s="35">
        <v>30.02</v>
      </c>
      <c r="L13" s="35">
        <v>151.71</v>
      </c>
      <c r="M13" s="22">
        <f t="shared" si="1"/>
        <v>-80.212247050293328</v>
      </c>
      <c r="N13" s="47">
        <f t="shared" si="2"/>
        <v>80.441544371557228</v>
      </c>
    </row>
    <row r="14" spans="1:14">
      <c r="A14" s="226"/>
      <c r="B14" s="20" t="s">
        <v>26</v>
      </c>
      <c r="C14" s="21">
        <v>135.09</v>
      </c>
      <c r="D14" s="21">
        <v>273.7</v>
      </c>
      <c r="E14" s="21">
        <v>158.46</v>
      </c>
      <c r="F14" s="22">
        <f t="shared" si="0"/>
        <v>72.724977912406899</v>
      </c>
      <c r="G14" s="23">
        <v>9245</v>
      </c>
      <c r="H14" s="23">
        <v>740641.11</v>
      </c>
      <c r="I14" s="23">
        <v>218</v>
      </c>
      <c r="J14" s="35">
        <v>40.31</v>
      </c>
      <c r="K14" s="35">
        <v>72.400000000000006</v>
      </c>
      <c r="L14" s="35">
        <v>113.82</v>
      </c>
      <c r="M14" s="22">
        <f t="shared" si="1"/>
        <v>-36.390792479353358</v>
      </c>
      <c r="N14" s="47">
        <f t="shared" si="2"/>
        <v>61.105500396771617</v>
      </c>
    </row>
    <row r="15" spans="1:14">
      <c r="A15" s="226"/>
      <c r="B15" s="20" t="s">
        <v>27</v>
      </c>
      <c r="C15" s="21">
        <v>11.21</v>
      </c>
      <c r="D15" s="21">
        <v>25.04</v>
      </c>
      <c r="E15" s="21">
        <v>29.04</v>
      </c>
      <c r="F15" s="22">
        <f t="shared" si="0"/>
        <v>-13.774104683195592</v>
      </c>
      <c r="G15" s="23">
        <v>13</v>
      </c>
      <c r="H15" s="23">
        <v>4522.93</v>
      </c>
      <c r="I15" s="23">
        <v>0</v>
      </c>
      <c r="J15" s="35"/>
      <c r="K15" s="35"/>
      <c r="L15" s="35"/>
      <c r="M15" s="22"/>
      <c r="N15" s="47">
        <f t="shared" si="2"/>
        <v>82.404372670879397</v>
      </c>
    </row>
    <row r="16" spans="1:14">
      <c r="A16" s="226"/>
      <c r="B16" s="24" t="s">
        <v>28</v>
      </c>
      <c r="C16" s="21">
        <v>11.21</v>
      </c>
      <c r="D16" s="21">
        <v>21.42</v>
      </c>
      <c r="E16" s="21">
        <v>29.04</v>
      </c>
      <c r="F16" s="22">
        <f t="shared" si="0"/>
        <v>-26.239669421487594</v>
      </c>
      <c r="G16" s="23">
        <v>11</v>
      </c>
      <c r="H16" s="23">
        <v>1466</v>
      </c>
      <c r="I16" s="23">
        <v>0</v>
      </c>
      <c r="J16" s="35"/>
      <c r="K16" s="35"/>
      <c r="L16" s="35"/>
      <c r="M16" s="22"/>
      <c r="N16" s="47">
        <f t="shared" si="2"/>
        <v>100</v>
      </c>
    </row>
    <row r="17" spans="1:14">
      <c r="A17" s="226"/>
      <c r="B17" s="24" t="s">
        <v>29</v>
      </c>
      <c r="C17" s="21">
        <v>0</v>
      </c>
      <c r="D17" s="21"/>
      <c r="E17" s="21"/>
      <c r="F17" s="22" t="e">
        <f t="shared" si="0"/>
        <v>#DIV/0!</v>
      </c>
      <c r="G17" s="23">
        <v>0</v>
      </c>
      <c r="H17" s="23">
        <v>0</v>
      </c>
      <c r="I17" s="23">
        <v>0</v>
      </c>
      <c r="J17" s="35"/>
      <c r="K17" s="35"/>
      <c r="L17" s="35"/>
      <c r="M17" s="22"/>
      <c r="N17" s="47" t="e">
        <f t="shared" si="2"/>
        <v>#DIV/0!</v>
      </c>
    </row>
    <row r="18" spans="1:14">
      <c r="A18" s="226"/>
      <c r="B18" s="24" t="s">
        <v>30</v>
      </c>
      <c r="C18" s="21">
        <v>0</v>
      </c>
      <c r="D18" s="21">
        <v>3.62</v>
      </c>
      <c r="E18" s="21"/>
      <c r="F18" s="22" t="e">
        <f t="shared" si="0"/>
        <v>#DIV/0!</v>
      </c>
      <c r="G18" s="23">
        <v>2</v>
      </c>
      <c r="H18" s="23">
        <v>3620.93</v>
      </c>
      <c r="I18" s="23">
        <v>0</v>
      </c>
      <c r="J18" s="35"/>
      <c r="K18" s="35"/>
      <c r="L18" s="35"/>
      <c r="M18" s="22"/>
      <c r="N18" s="47">
        <f t="shared" si="2"/>
        <v>100</v>
      </c>
    </row>
    <row r="19" spans="1:14">
      <c r="A19" s="227"/>
      <c r="B19" s="25" t="s">
        <v>31</v>
      </c>
      <c r="C19" s="26">
        <f t="shared" ref="C19:L19" si="3">C7+C9+C10+C11+C12+C13+C14+C15</f>
        <v>2058.87</v>
      </c>
      <c r="D19" s="26">
        <f t="shared" si="3"/>
        <v>4289.6000000000004</v>
      </c>
      <c r="E19" s="26">
        <f t="shared" si="3"/>
        <v>3555.89</v>
      </c>
      <c r="F19" s="27">
        <f>(D19-E19)/E19*100</f>
        <v>20.633652897024387</v>
      </c>
      <c r="G19" s="26">
        <f t="shared" si="3"/>
        <v>29851</v>
      </c>
      <c r="H19" s="26">
        <f t="shared" si="3"/>
        <v>2197104.2300000004</v>
      </c>
      <c r="I19" s="26">
        <f t="shared" si="3"/>
        <v>2530</v>
      </c>
      <c r="J19" s="26">
        <f t="shared" si="3"/>
        <v>535.47</v>
      </c>
      <c r="K19" s="26">
        <f t="shared" si="3"/>
        <v>1496.35</v>
      </c>
      <c r="L19" s="26">
        <f t="shared" si="3"/>
        <v>2029.75</v>
      </c>
      <c r="M19" s="27">
        <f>(K19-L19)/L19*100</f>
        <v>-26.279098411134385</v>
      </c>
      <c r="N19" s="48">
        <f t="shared" si="2"/>
        <v>52.174758111172437</v>
      </c>
    </row>
    <row r="20" spans="1:14">
      <c r="A20" s="232" t="s">
        <v>32</v>
      </c>
      <c r="B20" s="28" t="s">
        <v>19</v>
      </c>
      <c r="C20" s="29">
        <v>228.1</v>
      </c>
      <c r="D20" s="29">
        <v>542.1</v>
      </c>
      <c r="E20" s="29">
        <v>459.43612300000001</v>
      </c>
      <c r="F20" s="30">
        <f>(D20-E20)/E20*100</f>
        <v>17.992463557333306</v>
      </c>
      <c r="G20" s="31">
        <v>2542</v>
      </c>
      <c r="H20" s="31">
        <v>154027.49050000001</v>
      </c>
      <c r="I20" s="31">
        <v>222</v>
      </c>
      <c r="J20" s="31">
        <v>66.73</v>
      </c>
      <c r="K20" s="31">
        <v>207.19</v>
      </c>
      <c r="L20" s="31">
        <v>194.67</v>
      </c>
      <c r="M20" s="30">
        <f>(K20-L20)/L20*100</f>
        <v>6.4313967226588638</v>
      </c>
      <c r="N20" s="49">
        <f>D20/D202*100</f>
        <v>8.4607304451531462</v>
      </c>
    </row>
    <row r="21" spans="1:14">
      <c r="A21" s="226"/>
      <c r="B21" s="20" t="s">
        <v>20</v>
      </c>
      <c r="C21" s="31">
        <v>48.69</v>
      </c>
      <c r="D21" s="31">
        <v>119.26</v>
      </c>
      <c r="E21" s="31">
        <v>118.884668</v>
      </c>
      <c r="F21" s="22">
        <f>(D21-E21)/E21*100</f>
        <v>0.31571102171055415</v>
      </c>
      <c r="G21" s="31">
        <v>1139</v>
      </c>
      <c r="H21" s="31">
        <v>13895.8</v>
      </c>
      <c r="I21" s="31">
        <v>117</v>
      </c>
      <c r="J21" s="31">
        <v>21.81</v>
      </c>
      <c r="K21" s="31">
        <v>62.43</v>
      </c>
      <c r="L21" s="31">
        <v>80.430000000000007</v>
      </c>
      <c r="M21" s="22">
        <f>(K21-L21)/L21*100</f>
        <v>-22.379709063782176</v>
      </c>
      <c r="N21" s="47">
        <f>D21/D203*100</f>
        <v>8.138623143932433</v>
      </c>
    </row>
    <row r="22" spans="1:14">
      <c r="A22" s="226"/>
      <c r="B22" s="20" t="s">
        <v>21</v>
      </c>
      <c r="C22" s="31">
        <v>7.61</v>
      </c>
      <c r="D22" s="31">
        <v>7.61</v>
      </c>
      <c r="E22" s="31">
        <v>14.079587</v>
      </c>
      <c r="F22" s="22">
        <f>(D22-E22)/E22*100</f>
        <v>-45.950119133466053</v>
      </c>
      <c r="G22" s="31">
        <v>2</v>
      </c>
      <c r="H22" s="31">
        <v>16948.242399999999</v>
      </c>
      <c r="I22" s="31"/>
      <c r="J22" s="31"/>
      <c r="K22" s="31"/>
      <c r="L22" s="31"/>
      <c r="M22" s="22" t="e">
        <f>(K22-L22)/L22*100</f>
        <v>#DIV/0!</v>
      </c>
      <c r="N22" s="47">
        <f>D22/D204*100</f>
        <v>3.3612917572314314</v>
      </c>
    </row>
    <row r="23" spans="1:14">
      <c r="A23" s="226"/>
      <c r="B23" s="20" t="s">
        <v>22</v>
      </c>
      <c r="C23" s="31">
        <v>0.04</v>
      </c>
      <c r="D23" s="31">
        <v>0.05</v>
      </c>
      <c r="E23" s="31">
        <v>4.5661E-2</v>
      </c>
      <c r="F23" s="22">
        <f>(D23-E23)/E23*100</f>
        <v>9.5026390136002341</v>
      </c>
      <c r="G23" s="31">
        <v>3</v>
      </c>
      <c r="H23" s="31">
        <v>210</v>
      </c>
      <c r="I23" s="31">
        <v>1</v>
      </c>
      <c r="J23" s="31"/>
      <c r="K23" s="31">
        <v>0.15</v>
      </c>
      <c r="L23" s="31"/>
      <c r="M23" s="22"/>
      <c r="N23" s="47">
        <f>D23/D205*100</f>
        <v>4.4610578999098857E-2</v>
      </c>
    </row>
    <row r="24" spans="1:14">
      <c r="A24" s="226"/>
      <c r="B24" s="20" t="s">
        <v>23</v>
      </c>
      <c r="C24" s="31"/>
      <c r="D24" s="31"/>
      <c r="E24" s="31"/>
      <c r="F24" s="22"/>
      <c r="G24" s="31"/>
      <c r="H24" s="31"/>
      <c r="I24" s="31"/>
      <c r="J24" s="31"/>
      <c r="K24" s="31"/>
      <c r="L24" s="31"/>
      <c r="M24" s="22"/>
      <c r="N24" s="47"/>
    </row>
    <row r="25" spans="1:14">
      <c r="A25" s="226"/>
      <c r="B25" s="20" t="s">
        <v>24</v>
      </c>
      <c r="C25" s="32">
        <v>7.0000000000000007E-2</v>
      </c>
      <c r="D25" s="31">
        <v>1.04</v>
      </c>
      <c r="E25" s="31">
        <v>19.972771999999999</v>
      </c>
      <c r="F25" s="22">
        <f>(D25-E25)/E25*100</f>
        <v>-94.792911069129516</v>
      </c>
      <c r="G25" s="31">
        <v>3</v>
      </c>
      <c r="H25" s="31">
        <v>1253</v>
      </c>
      <c r="I25" s="31">
        <v>3</v>
      </c>
      <c r="J25" s="31">
        <v>0.4</v>
      </c>
      <c r="K25" s="31">
        <v>5.03</v>
      </c>
      <c r="L25" s="31"/>
      <c r="M25" s="22" t="e">
        <f>(K25-L25)/L25*100</f>
        <v>#DIV/0!</v>
      </c>
      <c r="N25" s="47">
        <f>D25/D207*100</f>
        <v>0.15388547295034008</v>
      </c>
    </row>
    <row r="26" spans="1:14">
      <c r="A26" s="226"/>
      <c r="B26" s="20" t="s">
        <v>25</v>
      </c>
      <c r="C26" s="33"/>
      <c r="D26" s="33"/>
      <c r="E26" s="33"/>
      <c r="F26" s="22"/>
      <c r="G26" s="33"/>
      <c r="H26" s="33"/>
      <c r="I26" s="33"/>
      <c r="J26" s="33"/>
      <c r="K26" s="33"/>
      <c r="L26" s="33"/>
      <c r="M26" s="22"/>
      <c r="N26" s="47"/>
    </row>
    <row r="27" spans="1:14">
      <c r="A27" s="226"/>
      <c r="B27" s="20" t="s">
        <v>26</v>
      </c>
      <c r="C27" s="31">
        <v>4.13</v>
      </c>
      <c r="D27" s="31">
        <v>8.5399999999999991</v>
      </c>
      <c r="E27" s="31">
        <v>5.85</v>
      </c>
      <c r="F27" s="22">
        <f>(D27-E27)/E27*100</f>
        <v>45.982905982905976</v>
      </c>
      <c r="G27" s="31">
        <v>1848</v>
      </c>
      <c r="H27" s="31">
        <v>39908.78</v>
      </c>
      <c r="I27" s="31">
        <v>1</v>
      </c>
      <c r="J27" s="31"/>
      <c r="K27" s="31">
        <v>0.04</v>
      </c>
      <c r="L27" s="31">
        <v>0.25</v>
      </c>
      <c r="M27" s="22">
        <f>(K27-L27)/L27*100</f>
        <v>-84</v>
      </c>
      <c r="N27" s="47">
        <f>D27/D209*100</f>
        <v>1.9066166364210071</v>
      </c>
    </row>
    <row r="28" spans="1:14">
      <c r="A28" s="226"/>
      <c r="B28" s="20" t="s">
        <v>27</v>
      </c>
      <c r="C28" s="31"/>
      <c r="D28" s="31"/>
      <c r="E28" s="31"/>
      <c r="F28" s="22"/>
      <c r="G28" s="31"/>
      <c r="H28" s="31"/>
      <c r="I28" s="31"/>
      <c r="J28" s="31"/>
      <c r="K28" s="31"/>
      <c r="L28" s="31"/>
      <c r="M28" s="22"/>
      <c r="N28" s="47"/>
    </row>
    <row r="29" spans="1:14">
      <c r="A29" s="226"/>
      <c r="B29" s="24" t="s">
        <v>28</v>
      </c>
      <c r="C29" s="34"/>
      <c r="D29" s="34"/>
      <c r="E29" s="34"/>
      <c r="F29" s="22"/>
      <c r="G29" s="35"/>
      <c r="H29" s="35"/>
      <c r="I29" s="35"/>
      <c r="J29" s="35"/>
      <c r="K29" s="35"/>
      <c r="L29" s="35"/>
      <c r="M29" s="22"/>
      <c r="N29" s="47"/>
    </row>
    <row r="30" spans="1:14">
      <c r="A30" s="226"/>
      <c r="B30" s="24" t="s">
        <v>29</v>
      </c>
      <c r="C30" s="34"/>
      <c r="D30" s="34"/>
      <c r="E30" s="34"/>
      <c r="F30" s="22"/>
      <c r="G30" s="34"/>
      <c r="H30" s="34"/>
      <c r="I30" s="34"/>
      <c r="J30" s="34"/>
      <c r="K30" s="34"/>
      <c r="L30" s="34"/>
      <c r="M30" s="22"/>
      <c r="N30" s="47"/>
    </row>
    <row r="31" spans="1:14">
      <c r="A31" s="226"/>
      <c r="B31" s="24" t="s">
        <v>30</v>
      </c>
      <c r="C31" s="34"/>
      <c r="D31" s="34"/>
      <c r="E31" s="34"/>
      <c r="F31" s="22"/>
      <c r="G31" s="34"/>
      <c r="H31" s="34"/>
      <c r="I31" s="34"/>
      <c r="J31" s="34"/>
      <c r="K31" s="34"/>
      <c r="L31" s="34"/>
      <c r="M31" s="22"/>
      <c r="N31" s="47"/>
    </row>
    <row r="32" spans="1:14">
      <c r="A32" s="227"/>
      <c r="B32" s="25" t="s">
        <v>31</v>
      </c>
      <c r="C32" s="26">
        <f t="shared" ref="C32:L32" si="4">C20+C22+C23+C24+C25+C26+C27+C28</f>
        <v>239.95</v>
      </c>
      <c r="D32" s="26">
        <f t="shared" si="4"/>
        <v>559.33999999999992</v>
      </c>
      <c r="E32" s="26">
        <f t="shared" si="4"/>
        <v>499.38414300000005</v>
      </c>
      <c r="F32" s="27">
        <f t="shared" ref="F32:F38" si="5">(D32-E32)/E32*100</f>
        <v>12.005959308163266</v>
      </c>
      <c r="G32" s="26">
        <f t="shared" si="4"/>
        <v>4398</v>
      </c>
      <c r="H32" s="26">
        <f t="shared" si="4"/>
        <v>212347.5129</v>
      </c>
      <c r="I32" s="26">
        <f t="shared" si="4"/>
        <v>227</v>
      </c>
      <c r="J32" s="26">
        <f t="shared" si="4"/>
        <v>67.13000000000001</v>
      </c>
      <c r="K32" s="26">
        <f t="shared" si="4"/>
        <v>212.41</v>
      </c>
      <c r="L32" s="26">
        <f t="shared" si="4"/>
        <v>194.92</v>
      </c>
      <c r="M32" s="27">
        <f t="shared" ref="M32:M37" si="6">(K32-L32)/L32*100</f>
        <v>8.9729119638826234</v>
      </c>
      <c r="N32" s="48">
        <f>D32/D214*100</f>
        <v>6.8032984898133124</v>
      </c>
    </row>
    <row r="33" spans="1:14">
      <c r="A33" s="232" t="s">
        <v>33</v>
      </c>
      <c r="B33" s="28" t="s">
        <v>19</v>
      </c>
      <c r="C33" s="34">
        <v>357.62916800000005</v>
      </c>
      <c r="D33" s="34">
        <v>1048.1495710000002</v>
      </c>
      <c r="E33" s="34">
        <v>967.87092399999995</v>
      </c>
      <c r="F33" s="30">
        <f t="shared" si="5"/>
        <v>8.2943546509513926</v>
      </c>
      <c r="G33" s="34">
        <v>6124</v>
      </c>
      <c r="H33" s="34">
        <v>411468.050594531</v>
      </c>
      <c r="I33" s="34">
        <v>626</v>
      </c>
      <c r="J33" s="34">
        <v>68</v>
      </c>
      <c r="K33" s="34">
        <v>232</v>
      </c>
      <c r="L33" s="34">
        <v>679</v>
      </c>
      <c r="M33" s="30">
        <f t="shared" si="6"/>
        <v>-65.832106038291599</v>
      </c>
      <c r="N33" s="49">
        <f t="shared" ref="N33:N38" si="7">D33/D202*100</f>
        <v>16.358810157598064</v>
      </c>
    </row>
    <row r="34" spans="1:14">
      <c r="A34" s="226"/>
      <c r="B34" s="20" t="s">
        <v>20</v>
      </c>
      <c r="C34" s="34">
        <v>79.574247</v>
      </c>
      <c r="D34" s="34">
        <v>199.50897499999999</v>
      </c>
      <c r="E34" s="34">
        <v>291.23207400000001</v>
      </c>
      <c r="F34" s="22">
        <f t="shared" si="5"/>
        <v>-31.494847988480835</v>
      </c>
      <c r="G34" s="34">
        <v>2140</v>
      </c>
      <c r="H34" s="34">
        <v>26108</v>
      </c>
      <c r="I34" s="34">
        <v>259</v>
      </c>
      <c r="J34" s="34">
        <v>20</v>
      </c>
      <c r="K34" s="34">
        <v>97.7</v>
      </c>
      <c r="L34" s="34">
        <v>78</v>
      </c>
      <c r="M34" s="22">
        <f t="shared" si="6"/>
        <v>25.256410256410263</v>
      </c>
      <c r="N34" s="47">
        <f t="shared" si="7"/>
        <v>13.615029023622649</v>
      </c>
    </row>
    <row r="35" spans="1:14">
      <c r="A35" s="226"/>
      <c r="B35" s="20" t="s">
        <v>21</v>
      </c>
      <c r="C35" s="34">
        <v>4.4206250000000011</v>
      </c>
      <c r="D35" s="34">
        <v>8.8286560000000005</v>
      </c>
      <c r="E35" s="34">
        <v>14.803826000000001</v>
      </c>
      <c r="F35" s="22">
        <f t="shared" si="5"/>
        <v>-40.362336060961539</v>
      </c>
      <c r="G35" s="34">
        <v>294</v>
      </c>
      <c r="H35" s="34">
        <v>8204.3000000000011</v>
      </c>
      <c r="I35" s="34">
        <v>3</v>
      </c>
      <c r="J35" s="34">
        <v>0</v>
      </c>
      <c r="K35" s="34">
        <v>0</v>
      </c>
      <c r="L35" s="34">
        <v>0</v>
      </c>
      <c r="M35" s="22" t="e">
        <f t="shared" si="6"/>
        <v>#DIV/0!</v>
      </c>
      <c r="N35" s="47">
        <f t="shared" si="7"/>
        <v>3.8995648673103576</v>
      </c>
    </row>
    <row r="36" spans="1:14">
      <c r="A36" s="226"/>
      <c r="B36" s="20" t="s">
        <v>22</v>
      </c>
      <c r="C36" s="34">
        <v>0.168491</v>
      </c>
      <c r="D36" s="34">
        <v>0.30944199999999999</v>
      </c>
      <c r="E36" s="34">
        <v>0.49798799999999999</v>
      </c>
      <c r="F36" s="22">
        <f t="shared" si="5"/>
        <v>-37.861554896905147</v>
      </c>
      <c r="G36" s="34">
        <v>354</v>
      </c>
      <c r="H36" s="34">
        <v>13499.5</v>
      </c>
      <c r="I36" s="34">
        <v>12</v>
      </c>
      <c r="J36" s="34">
        <v>1</v>
      </c>
      <c r="K36" s="34">
        <v>1</v>
      </c>
      <c r="L36" s="34">
        <v>1</v>
      </c>
      <c r="M36" s="22">
        <f t="shared" si="6"/>
        <v>0</v>
      </c>
      <c r="N36" s="47">
        <f t="shared" si="7"/>
        <v>0.27608773573278295</v>
      </c>
    </row>
    <row r="37" spans="1:14">
      <c r="A37" s="226"/>
      <c r="B37" s="20" t="s">
        <v>23</v>
      </c>
      <c r="C37" s="34">
        <v>0</v>
      </c>
      <c r="D37" s="34">
        <v>0</v>
      </c>
      <c r="E37" s="34">
        <v>0.45</v>
      </c>
      <c r="F37" s="22">
        <f t="shared" si="5"/>
        <v>-100</v>
      </c>
      <c r="G37" s="34">
        <v>197</v>
      </c>
      <c r="H37" s="34">
        <v>6203.8</v>
      </c>
      <c r="I37" s="34">
        <v>0</v>
      </c>
      <c r="J37" s="34">
        <v>0</v>
      </c>
      <c r="K37" s="34">
        <v>1</v>
      </c>
      <c r="L37" s="34">
        <v>1</v>
      </c>
      <c r="M37" s="22">
        <f t="shared" si="6"/>
        <v>0</v>
      </c>
      <c r="N37" s="47">
        <f t="shared" si="7"/>
        <v>0</v>
      </c>
    </row>
    <row r="38" spans="1:14">
      <c r="A38" s="226"/>
      <c r="B38" s="20" t="s">
        <v>24</v>
      </c>
      <c r="C38" s="34">
        <v>3.9287570000000005</v>
      </c>
      <c r="D38" s="34">
        <v>7.8770880000000005</v>
      </c>
      <c r="E38" s="34">
        <v>2.5796260000000002</v>
      </c>
      <c r="F38" s="22">
        <f t="shared" si="5"/>
        <v>205.35775341076575</v>
      </c>
      <c r="G38" s="34">
        <v>12</v>
      </c>
      <c r="H38" s="34">
        <v>51872</v>
      </c>
      <c r="I38" s="34">
        <v>6</v>
      </c>
      <c r="J38" s="34">
        <v>1</v>
      </c>
      <c r="K38" s="34">
        <v>8</v>
      </c>
      <c r="L38" s="34">
        <v>7</v>
      </c>
      <c r="M38" s="22">
        <f>(K38-L38)/L38*100</f>
        <v>14.285714285714285</v>
      </c>
      <c r="N38" s="47">
        <f t="shared" si="7"/>
        <v>1.1655475118763925</v>
      </c>
    </row>
    <row r="39" spans="1:14">
      <c r="A39" s="226"/>
      <c r="B39" s="20" t="s">
        <v>25</v>
      </c>
      <c r="C39" s="34">
        <v>0</v>
      </c>
      <c r="D39" s="34">
        <v>0</v>
      </c>
      <c r="E39" s="34"/>
      <c r="F39" s="22"/>
      <c r="G39" s="34"/>
      <c r="H39" s="34"/>
      <c r="I39" s="34"/>
      <c r="J39" s="34"/>
      <c r="K39" s="34">
        <v>0</v>
      </c>
      <c r="L39" s="34"/>
      <c r="M39" s="22"/>
      <c r="N39" s="47"/>
    </row>
    <row r="40" spans="1:14">
      <c r="A40" s="226"/>
      <c r="B40" s="20" t="s">
        <v>26</v>
      </c>
      <c r="C40" s="34">
        <v>37.195135999999891</v>
      </c>
      <c r="D40" s="34">
        <v>86.637952999999868</v>
      </c>
      <c r="E40" s="34">
        <v>56.790669999999999</v>
      </c>
      <c r="F40" s="22">
        <f>(D40-E40)/E40*100</f>
        <v>52.556666438342546</v>
      </c>
      <c r="G40" s="34">
        <v>8354</v>
      </c>
      <c r="H40" s="34">
        <v>623105.63</v>
      </c>
      <c r="I40" s="34">
        <v>25</v>
      </c>
      <c r="J40" s="34">
        <v>9</v>
      </c>
      <c r="K40" s="34">
        <v>12.4</v>
      </c>
      <c r="L40" s="34">
        <v>2.4</v>
      </c>
      <c r="M40" s="22">
        <f>(K40-L40)/L40*100</f>
        <v>416.66666666666669</v>
      </c>
      <c r="N40" s="47">
        <f>D40/D209*100</f>
        <v>19.342548306236658</v>
      </c>
    </row>
    <row r="41" spans="1:14">
      <c r="A41" s="226"/>
      <c r="B41" s="20" t="s">
        <v>27</v>
      </c>
      <c r="C41" s="34">
        <v>0</v>
      </c>
      <c r="D41" s="34">
        <v>0</v>
      </c>
      <c r="E41" s="34"/>
      <c r="F41" s="22"/>
      <c r="G41" s="34"/>
      <c r="H41" s="34"/>
      <c r="I41" s="34"/>
      <c r="J41" s="34"/>
      <c r="K41" s="34">
        <v>0</v>
      </c>
      <c r="L41" s="34"/>
      <c r="M41" s="22"/>
      <c r="N41" s="47">
        <f>D41/D210*100</f>
        <v>0</v>
      </c>
    </row>
    <row r="42" spans="1:14">
      <c r="A42" s="226"/>
      <c r="B42" s="24" t="s">
        <v>28</v>
      </c>
      <c r="C42" s="34">
        <v>0</v>
      </c>
      <c r="D42" s="34">
        <v>0</v>
      </c>
      <c r="E42" s="34"/>
      <c r="F42" s="22"/>
      <c r="G42" s="34"/>
      <c r="H42" s="34"/>
      <c r="I42" s="34"/>
      <c r="J42" s="34"/>
      <c r="K42" s="34">
        <v>0</v>
      </c>
      <c r="L42" s="34"/>
      <c r="M42" s="22"/>
      <c r="N42" s="47"/>
    </row>
    <row r="43" spans="1:14">
      <c r="A43" s="226"/>
      <c r="B43" s="24" t="s">
        <v>29</v>
      </c>
      <c r="C43" s="34">
        <v>0</v>
      </c>
      <c r="D43" s="34">
        <v>0</v>
      </c>
      <c r="E43" s="34"/>
      <c r="F43" s="22"/>
      <c r="G43" s="34"/>
      <c r="H43" s="34"/>
      <c r="I43" s="34"/>
      <c r="J43" s="34"/>
      <c r="K43" s="34">
        <v>0</v>
      </c>
      <c r="L43" s="34"/>
      <c r="M43" s="22"/>
      <c r="N43" s="47" t="e">
        <f>D43/D212*100</f>
        <v>#DIV/0!</v>
      </c>
    </row>
    <row r="44" spans="1:14">
      <c r="A44" s="226"/>
      <c r="B44" s="24" t="s">
        <v>30</v>
      </c>
      <c r="C44" s="36">
        <v>0</v>
      </c>
      <c r="D44" s="36">
        <v>0</v>
      </c>
      <c r="E44" s="36"/>
      <c r="F44" s="22"/>
      <c r="G44" s="34"/>
      <c r="H44" s="34"/>
      <c r="I44" s="34"/>
      <c r="J44" s="34"/>
      <c r="K44" s="34"/>
      <c r="L44" s="34"/>
      <c r="M44" s="22"/>
      <c r="N44" s="47"/>
    </row>
    <row r="45" spans="1:14">
      <c r="A45" s="227"/>
      <c r="B45" s="25" t="s">
        <v>31</v>
      </c>
      <c r="C45" s="26">
        <f t="shared" ref="C45:L45" si="8">C33+C35+C36+C37+C38+C39+C40+C41</f>
        <v>403.34217699999994</v>
      </c>
      <c r="D45" s="26">
        <f t="shared" si="8"/>
        <v>1151.8027099999999</v>
      </c>
      <c r="E45" s="26">
        <f t="shared" si="8"/>
        <v>1042.9930339999999</v>
      </c>
      <c r="F45" s="27">
        <f>(D45-E45)/E45*100</f>
        <v>10.432445131747649</v>
      </c>
      <c r="G45" s="26">
        <f t="shared" si="8"/>
        <v>15335</v>
      </c>
      <c r="H45" s="26">
        <f t="shared" si="8"/>
        <v>1114353.280594531</v>
      </c>
      <c r="I45" s="26">
        <f t="shared" si="8"/>
        <v>672</v>
      </c>
      <c r="J45" s="26">
        <f t="shared" si="8"/>
        <v>79</v>
      </c>
      <c r="K45" s="26">
        <f t="shared" si="8"/>
        <v>254.4</v>
      </c>
      <c r="L45" s="26">
        <f t="shared" si="8"/>
        <v>690.4</v>
      </c>
      <c r="M45" s="27">
        <f>(K45-L45)/L45*100</f>
        <v>-63.151796060254931</v>
      </c>
      <c r="N45" s="48">
        <f>D45/D214*100</f>
        <v>14.009471229495265</v>
      </c>
    </row>
    <row r="46" spans="1:14">
      <c r="A46" s="232" t="s">
        <v>34</v>
      </c>
      <c r="B46" s="28" t="s">
        <v>19</v>
      </c>
      <c r="C46" s="37">
        <v>240.51240000000001</v>
      </c>
      <c r="D46" s="37">
        <v>533.35249999999996</v>
      </c>
      <c r="E46" s="37">
        <v>519.58267899999998</v>
      </c>
      <c r="F46" s="30">
        <f>(D46-E46)/E46*100</f>
        <v>2.6501693679438416</v>
      </c>
      <c r="G46" s="34">
        <v>3143</v>
      </c>
      <c r="H46" s="34">
        <v>190266</v>
      </c>
      <c r="I46" s="34">
        <v>240</v>
      </c>
      <c r="J46" s="34">
        <v>118.00320000000001</v>
      </c>
      <c r="K46" s="34">
        <v>251.07599999999999</v>
      </c>
      <c r="L46" s="34">
        <v>460.66503899999998</v>
      </c>
      <c r="M46" s="30">
        <f>(K46-L46)/L46*100</f>
        <v>-45.497057787361193</v>
      </c>
      <c r="N46" s="49">
        <f>D46/D202*100</f>
        <v>8.3242053767728148</v>
      </c>
    </row>
    <row r="47" spans="1:14">
      <c r="A47" s="233"/>
      <c r="B47" s="20" t="s">
        <v>20</v>
      </c>
      <c r="C47" s="34">
        <v>64.147599999999997</v>
      </c>
      <c r="D47" s="34">
        <v>137.565</v>
      </c>
      <c r="E47" s="34">
        <v>155.91565399999999</v>
      </c>
      <c r="F47" s="22">
        <f>(D47-E47)/E47*100</f>
        <v>-11.769603326680715</v>
      </c>
      <c r="G47" s="34">
        <v>1340</v>
      </c>
      <c r="H47" s="34">
        <v>16336</v>
      </c>
      <c r="I47" s="34">
        <v>129</v>
      </c>
      <c r="J47" s="34">
        <v>60.103299999999997</v>
      </c>
      <c r="K47" s="34">
        <v>121.1121</v>
      </c>
      <c r="L47" s="34">
        <v>166.49440899999999</v>
      </c>
      <c r="M47" s="22">
        <f>(K47-L47)/L47*100</f>
        <v>-27.257557339357863</v>
      </c>
      <c r="N47" s="47">
        <f>D47/D203*100</f>
        <v>9.3878055743339353</v>
      </c>
    </row>
    <row r="48" spans="1:14">
      <c r="A48" s="233"/>
      <c r="B48" s="20" t="s">
        <v>21</v>
      </c>
      <c r="C48" s="34">
        <v>0.81740000000000002</v>
      </c>
      <c r="D48" s="34">
        <v>2.9857</v>
      </c>
      <c r="E48" s="34">
        <v>14.861812</v>
      </c>
      <c r="F48" s="22">
        <f>(D48-E48)/E48*100</f>
        <v>-79.910255896118187</v>
      </c>
      <c r="G48" s="34">
        <v>7</v>
      </c>
      <c r="H48" s="34">
        <v>1868</v>
      </c>
      <c r="I48" s="34">
        <v>1</v>
      </c>
      <c r="J48" s="34">
        <v>0</v>
      </c>
      <c r="K48" s="34">
        <v>7.56</v>
      </c>
      <c r="L48" s="34">
        <v>0.85</v>
      </c>
      <c r="M48" s="22">
        <f>(K48-L48)/L48*100</f>
        <v>789.41176470588243</v>
      </c>
      <c r="N48" s="47">
        <f>D48/D204*100</f>
        <v>1.3187659394961742</v>
      </c>
    </row>
    <row r="49" spans="1:16">
      <c r="A49" s="233"/>
      <c r="B49" s="20" t="s">
        <v>22</v>
      </c>
      <c r="C49" s="34">
        <v>4.7100000000000003E-2</v>
      </c>
      <c r="D49" s="34">
        <v>1.1341000000000001</v>
      </c>
      <c r="E49" s="34">
        <v>0.569299</v>
      </c>
      <c r="F49" s="22">
        <f>(D49-E49)/E49*100</f>
        <v>99.209905515379461</v>
      </c>
      <c r="G49" s="34">
        <v>6</v>
      </c>
      <c r="H49" s="34">
        <v>2911.7</v>
      </c>
      <c r="I49" s="34">
        <v>1</v>
      </c>
      <c r="J49" s="34">
        <v>0</v>
      </c>
      <c r="K49" s="34">
        <v>0.1</v>
      </c>
      <c r="L49" s="34">
        <v>0.19</v>
      </c>
      <c r="M49" s="22">
        <f>(K49-L49)/L49*100</f>
        <v>-47.368421052631575</v>
      </c>
      <c r="N49" s="47">
        <f>D49/D205*100</f>
        <v>1.0118571528575604</v>
      </c>
    </row>
    <row r="50" spans="1:16">
      <c r="A50" s="233"/>
      <c r="B50" s="20" t="s">
        <v>23</v>
      </c>
      <c r="C50" s="34">
        <v>0</v>
      </c>
      <c r="D50" s="34">
        <v>0</v>
      </c>
      <c r="E50" s="34"/>
      <c r="F50" s="22"/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22"/>
      <c r="N50" s="47"/>
    </row>
    <row r="51" spans="1:16">
      <c r="A51" s="233"/>
      <c r="B51" s="20" t="s">
        <v>24</v>
      </c>
      <c r="C51" s="34">
        <v>13.675800000000001</v>
      </c>
      <c r="D51" s="34">
        <v>24.128499999999999</v>
      </c>
      <c r="E51" s="34">
        <v>32.120035000000001</v>
      </c>
      <c r="F51" s="22">
        <f>(D51-E51)/E51*100</f>
        <v>-24.880218841604631</v>
      </c>
      <c r="G51" s="34">
        <v>11</v>
      </c>
      <c r="H51" s="34">
        <v>12273</v>
      </c>
      <c r="I51" s="34">
        <v>13</v>
      </c>
      <c r="J51" s="34">
        <v>0.63490000000000002</v>
      </c>
      <c r="K51" s="34">
        <v>1.5741000000000001</v>
      </c>
      <c r="L51" s="34">
        <v>23.909144999999999</v>
      </c>
      <c r="M51" s="22">
        <f>(K51-L51)/L51*100</f>
        <v>-93.416326681694386</v>
      </c>
      <c r="N51" s="47">
        <f>D51/D207*100</f>
        <v>3.5702169558483461</v>
      </c>
    </row>
    <row r="52" spans="1:16">
      <c r="A52" s="233"/>
      <c r="B52" s="20" t="s">
        <v>25</v>
      </c>
      <c r="C52" s="38">
        <v>19.637799999999999</v>
      </c>
      <c r="D52" s="38">
        <v>56.296900000000001</v>
      </c>
      <c r="E52" s="38">
        <v>65.322630000000004</v>
      </c>
      <c r="F52" s="22">
        <f>(D52-E52)/E52*100</f>
        <v>-13.817156473950915</v>
      </c>
      <c r="G52" s="38">
        <v>24</v>
      </c>
      <c r="H52" s="38">
        <v>1697.74</v>
      </c>
      <c r="I52" s="38">
        <v>308</v>
      </c>
      <c r="J52" s="38">
        <v>36.72</v>
      </c>
      <c r="K52" s="38">
        <v>54.2502</v>
      </c>
      <c r="L52" s="34">
        <v>57.174199999999999</v>
      </c>
      <c r="M52" s="22">
        <f>(K52-L52)/L52*100</f>
        <v>-5.1141948641170307</v>
      </c>
      <c r="N52" s="47">
        <f>D52/D208*100</f>
        <v>19.143598154088266</v>
      </c>
      <c r="P52" s="50"/>
    </row>
    <row r="53" spans="1:16">
      <c r="A53" s="233"/>
      <c r="B53" s="20" t="s">
        <v>26</v>
      </c>
      <c r="C53" s="34">
        <v>8.1066000000000003</v>
      </c>
      <c r="D53" s="34">
        <v>15.213900000000001</v>
      </c>
      <c r="E53" s="34">
        <v>11.557098999999999</v>
      </c>
      <c r="F53" s="22">
        <f>(D53-E53)/E53*100</f>
        <v>31.641167043736512</v>
      </c>
      <c r="G53" s="34">
        <v>427</v>
      </c>
      <c r="H53" s="34">
        <v>41807</v>
      </c>
      <c r="I53" s="34">
        <v>6</v>
      </c>
      <c r="J53" s="34">
        <v>1.7624</v>
      </c>
      <c r="K53" s="34">
        <v>5.9081000000000001</v>
      </c>
      <c r="L53" s="34">
        <v>17.656480999999999</v>
      </c>
      <c r="M53" s="22">
        <f>(K53-L53)/L53*100</f>
        <v>-66.538632471555331</v>
      </c>
      <c r="N53" s="47">
        <f>D53/D209*100</f>
        <v>3.3966129794901128</v>
      </c>
    </row>
    <row r="54" spans="1:16">
      <c r="A54" s="233"/>
      <c r="B54" s="20" t="s">
        <v>27</v>
      </c>
      <c r="C54" s="34">
        <v>0</v>
      </c>
      <c r="D54" s="34">
        <v>0</v>
      </c>
      <c r="E54" s="34"/>
      <c r="F54" s="22" t="e">
        <f>(D54-E54)/E54*100</f>
        <v>#DIV/0!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1.1950000000000001</v>
      </c>
      <c r="M54" s="22">
        <f>(K54-L54)/L54*100</f>
        <v>-100</v>
      </c>
      <c r="N54" s="47">
        <f>D54/D210*100</f>
        <v>0</v>
      </c>
    </row>
    <row r="55" spans="1:16">
      <c r="A55" s="233"/>
      <c r="B55" s="24" t="s">
        <v>28</v>
      </c>
      <c r="C55" s="36">
        <v>0</v>
      </c>
      <c r="D55" s="36">
        <v>0</v>
      </c>
      <c r="E55" s="36"/>
      <c r="F55" s="22"/>
      <c r="G55" s="36">
        <v>0</v>
      </c>
      <c r="H55" s="36">
        <v>0</v>
      </c>
      <c r="I55" s="36">
        <v>0</v>
      </c>
      <c r="J55" s="34">
        <v>0</v>
      </c>
      <c r="K55" s="34">
        <v>0</v>
      </c>
      <c r="L55" s="34">
        <v>0</v>
      </c>
      <c r="M55" s="22"/>
      <c r="N55" s="47"/>
    </row>
    <row r="56" spans="1:16">
      <c r="A56" s="233"/>
      <c r="B56" s="24" t="s">
        <v>29</v>
      </c>
      <c r="C56" s="36">
        <v>0</v>
      </c>
      <c r="D56" s="36">
        <v>0</v>
      </c>
      <c r="E56" s="36"/>
      <c r="F56" s="22" t="e">
        <f>(D56-E56)/E56*100</f>
        <v>#DIV/0!</v>
      </c>
      <c r="G56" s="36">
        <v>0</v>
      </c>
      <c r="H56" s="36">
        <v>0</v>
      </c>
      <c r="I56" s="36">
        <v>0</v>
      </c>
      <c r="J56" s="34">
        <v>0</v>
      </c>
      <c r="K56" s="34">
        <v>0</v>
      </c>
      <c r="L56" s="34">
        <v>0</v>
      </c>
      <c r="M56" s="22" t="e">
        <f>(K56-L56)/L56*100</f>
        <v>#DIV/0!</v>
      </c>
      <c r="N56" s="47" t="e">
        <f>D56/D212*100</f>
        <v>#DIV/0!</v>
      </c>
    </row>
    <row r="57" spans="1:16">
      <c r="A57" s="233"/>
      <c r="B57" s="24" t="s">
        <v>30</v>
      </c>
      <c r="C57" s="36">
        <v>0</v>
      </c>
      <c r="D57" s="36">
        <v>0</v>
      </c>
      <c r="E57" s="36"/>
      <c r="F57" s="22"/>
      <c r="G57" s="36">
        <v>0</v>
      </c>
      <c r="H57" s="36">
        <v>0</v>
      </c>
      <c r="I57" s="36">
        <v>0</v>
      </c>
      <c r="J57" s="34">
        <v>0</v>
      </c>
      <c r="K57" s="34">
        <v>0</v>
      </c>
      <c r="L57" s="34">
        <v>1.1950000000000001</v>
      </c>
      <c r="M57" s="22">
        <f>(K57-L57)/L57*100</f>
        <v>-100</v>
      </c>
      <c r="N57" s="47"/>
    </row>
    <row r="58" spans="1:16">
      <c r="A58" s="234"/>
      <c r="B58" s="25" t="s">
        <v>31</v>
      </c>
      <c r="C58" s="26">
        <f t="shared" ref="C58:L58" si="9">C46+C48+C49+C50+C51+C52+C53+C54</f>
        <v>282.79710000000006</v>
      </c>
      <c r="D58" s="26">
        <f t="shared" si="9"/>
        <v>633.11159999999995</v>
      </c>
      <c r="E58" s="26">
        <f t="shared" si="9"/>
        <v>644.013554</v>
      </c>
      <c r="F58" s="27">
        <f>(D58-E58)/E58*100</f>
        <v>-1.6928143720403819</v>
      </c>
      <c r="G58" s="26">
        <f t="shared" si="9"/>
        <v>3618</v>
      </c>
      <c r="H58" s="26">
        <f t="shared" si="9"/>
        <v>250823.44</v>
      </c>
      <c r="I58" s="26">
        <f t="shared" si="9"/>
        <v>569</v>
      </c>
      <c r="J58" s="26">
        <f t="shared" si="9"/>
        <v>157.12050000000002</v>
      </c>
      <c r="K58" s="26">
        <f t="shared" si="9"/>
        <v>320.46839999999997</v>
      </c>
      <c r="L58" s="26">
        <f t="shared" si="9"/>
        <v>561.6398650000001</v>
      </c>
      <c r="M58" s="27">
        <f>(K58-L58)/L58*100</f>
        <v>-42.940588805960218</v>
      </c>
      <c r="N58" s="48">
        <f>D58/D214*100</f>
        <v>7.7005885367813676</v>
      </c>
    </row>
    <row r="59" spans="1:16">
      <c r="A59" s="226" t="s">
        <v>35</v>
      </c>
      <c r="B59" s="20" t="s">
        <v>19</v>
      </c>
      <c r="C59" s="37">
        <v>15.678001</v>
      </c>
      <c r="D59" s="37">
        <v>53.373398000000002</v>
      </c>
      <c r="E59" s="37">
        <v>73.282197999999994</v>
      </c>
      <c r="F59" s="22">
        <f>(D59-E59)/E59*100</f>
        <v>-27.167307399813517</v>
      </c>
      <c r="G59" s="34">
        <v>359</v>
      </c>
      <c r="H59" s="34">
        <v>20941.604340000002</v>
      </c>
      <c r="I59" s="34">
        <v>36</v>
      </c>
      <c r="J59" s="34">
        <v>20.414456999999999</v>
      </c>
      <c r="K59" s="34">
        <v>29.507746999999998</v>
      </c>
      <c r="L59" s="34">
        <v>40.707399000000002</v>
      </c>
      <c r="M59" s="22">
        <f>(K59-L59)/L59*100</f>
        <v>-27.512570871943954</v>
      </c>
      <c r="N59" s="47">
        <f>D59/D202*100</f>
        <v>0.83301592588060513</v>
      </c>
    </row>
    <row r="60" spans="1:16">
      <c r="A60" s="226"/>
      <c r="B60" s="20" t="s">
        <v>20</v>
      </c>
      <c r="C60" s="34">
        <v>3.6252849999999999</v>
      </c>
      <c r="D60" s="34">
        <v>14.071806</v>
      </c>
      <c r="E60" s="34">
        <v>22.662561</v>
      </c>
      <c r="F60" s="22">
        <f>(D60-E60)/E60*100</f>
        <v>-37.907255936343645</v>
      </c>
      <c r="G60" s="34">
        <v>162</v>
      </c>
      <c r="H60" s="34">
        <v>1976.4</v>
      </c>
      <c r="I60" s="34">
        <v>16</v>
      </c>
      <c r="J60" s="34">
        <v>8.7811219999999999</v>
      </c>
      <c r="K60" s="34">
        <v>9.4349519999999991</v>
      </c>
      <c r="L60" s="34">
        <v>16.595867999999999</v>
      </c>
      <c r="M60" s="22">
        <f>(K60-L60)/L60*100</f>
        <v>-43.148788602078547</v>
      </c>
      <c r="N60" s="47">
        <f>D60/D203*100</f>
        <v>0.96029788687344697</v>
      </c>
    </row>
    <row r="61" spans="1:16">
      <c r="A61" s="226"/>
      <c r="B61" s="20" t="s">
        <v>21</v>
      </c>
      <c r="C61" s="34">
        <v>0</v>
      </c>
      <c r="D61" s="34">
        <v>17.219749</v>
      </c>
      <c r="E61" s="34">
        <v>2.1229450000000001</v>
      </c>
      <c r="F61" s="22">
        <f>(D61-E61)/E61*100</f>
        <v>711.12553551787721</v>
      </c>
      <c r="G61" s="34">
        <v>1</v>
      </c>
      <c r="H61" s="34">
        <v>22816.166686</v>
      </c>
      <c r="I61" s="34"/>
      <c r="J61" s="34"/>
      <c r="K61" s="34"/>
      <c r="L61" s="34"/>
      <c r="M61" s="22"/>
      <c r="N61" s="47">
        <f>D61/D204*100</f>
        <v>7.6058607589085652</v>
      </c>
    </row>
    <row r="62" spans="1:16">
      <c r="A62" s="226"/>
      <c r="B62" s="20" t="s">
        <v>22</v>
      </c>
      <c r="C62" s="34"/>
      <c r="D62" s="34"/>
      <c r="E62" s="34"/>
      <c r="F62" s="22"/>
      <c r="G62" s="34"/>
      <c r="H62" s="34"/>
      <c r="I62" s="34"/>
      <c r="J62" s="34"/>
      <c r="K62" s="34"/>
      <c r="L62" s="34"/>
      <c r="M62" s="22"/>
      <c r="N62" s="47"/>
    </row>
    <row r="63" spans="1:16">
      <c r="A63" s="226"/>
      <c r="B63" s="20" t="s">
        <v>23</v>
      </c>
      <c r="C63" s="34"/>
      <c r="D63" s="34"/>
      <c r="E63" s="34"/>
      <c r="F63" s="22"/>
      <c r="G63" s="34"/>
      <c r="H63" s="34"/>
      <c r="I63" s="34"/>
      <c r="J63" s="34"/>
      <c r="K63" s="34"/>
      <c r="L63" s="34"/>
      <c r="M63" s="22"/>
      <c r="N63" s="47"/>
    </row>
    <row r="64" spans="1:16">
      <c r="A64" s="226"/>
      <c r="B64" s="20" t="s">
        <v>24</v>
      </c>
      <c r="C64" s="34">
        <v>0</v>
      </c>
      <c r="D64" s="34">
        <v>0.91132100000000005</v>
      </c>
      <c r="E64" s="34"/>
      <c r="F64" s="22" t="e">
        <f>(D64-E64)/E64*100</f>
        <v>#DIV/0!</v>
      </c>
      <c r="G64" s="34">
        <v>1</v>
      </c>
      <c r="H64" s="34">
        <v>1034</v>
      </c>
      <c r="I64" s="34"/>
      <c r="J64" s="34"/>
      <c r="K64" s="34"/>
      <c r="L64" s="34"/>
      <c r="M64" s="22"/>
      <c r="N64" s="47">
        <f>D64/D207*100</f>
        <v>0.13484525297555466</v>
      </c>
    </row>
    <row r="65" spans="1:14">
      <c r="A65" s="226"/>
      <c r="B65" s="20" t="s">
        <v>25</v>
      </c>
      <c r="C65" s="38"/>
      <c r="D65" s="38"/>
      <c r="E65" s="38"/>
      <c r="F65" s="22"/>
      <c r="G65" s="38"/>
      <c r="H65" s="38"/>
      <c r="I65" s="38"/>
      <c r="J65" s="38"/>
      <c r="K65" s="38"/>
      <c r="L65" s="38"/>
      <c r="M65" s="22"/>
      <c r="N65" s="47"/>
    </row>
    <row r="66" spans="1:14">
      <c r="A66" s="226"/>
      <c r="B66" s="20" t="s">
        <v>26</v>
      </c>
      <c r="C66" s="34">
        <v>0.78383800000000003</v>
      </c>
      <c r="D66" s="34">
        <v>6.0149270000000001</v>
      </c>
      <c r="E66" s="34">
        <v>5.9873329999999996</v>
      </c>
      <c r="F66" s="22">
        <f>(D66-E66)/E66*100</f>
        <v>0.46087297967226087</v>
      </c>
      <c r="G66" s="34">
        <v>1606</v>
      </c>
      <c r="H66" s="34">
        <v>32794.720000000001</v>
      </c>
      <c r="I66" s="34">
        <v>5</v>
      </c>
      <c r="J66" s="34">
        <v>1.9964310000000001</v>
      </c>
      <c r="K66" s="34">
        <v>2.1373479999999998</v>
      </c>
      <c r="L66" s="34">
        <v>0.96481600000000001</v>
      </c>
      <c r="M66" s="22">
        <f>(K66-L66)/L66*100</f>
        <v>121.52907911974924</v>
      </c>
      <c r="N66" s="47">
        <f>D66/D209*100</f>
        <v>1.3428758647608781</v>
      </c>
    </row>
    <row r="67" spans="1:14">
      <c r="A67" s="226"/>
      <c r="B67" s="20" t="s">
        <v>27</v>
      </c>
      <c r="C67" s="34"/>
      <c r="D67" s="34"/>
      <c r="E67" s="34"/>
      <c r="F67" s="22"/>
      <c r="G67" s="34"/>
      <c r="H67" s="34"/>
      <c r="I67" s="34"/>
      <c r="J67" s="34"/>
      <c r="K67" s="34"/>
      <c r="L67" s="34"/>
      <c r="M67" s="22"/>
      <c r="N67" s="47"/>
    </row>
    <row r="68" spans="1:14">
      <c r="A68" s="226"/>
      <c r="B68" s="24" t="s">
        <v>28</v>
      </c>
      <c r="C68" s="36"/>
      <c r="D68" s="36"/>
      <c r="E68" s="36"/>
      <c r="F68" s="22"/>
      <c r="G68" s="36"/>
      <c r="H68" s="36"/>
      <c r="I68" s="36"/>
      <c r="J68" s="36"/>
      <c r="K68" s="36"/>
      <c r="L68" s="36"/>
      <c r="M68" s="22"/>
      <c r="N68" s="47"/>
    </row>
    <row r="69" spans="1:14">
      <c r="A69" s="226"/>
      <c r="B69" s="24" t="s">
        <v>29</v>
      </c>
      <c r="C69" s="36"/>
      <c r="D69" s="36"/>
      <c r="E69" s="36"/>
      <c r="F69" s="22"/>
      <c r="G69" s="36"/>
      <c r="H69" s="36"/>
      <c r="I69" s="36"/>
      <c r="J69" s="36"/>
      <c r="K69" s="36"/>
      <c r="L69" s="36"/>
      <c r="M69" s="22"/>
      <c r="N69" s="47"/>
    </row>
    <row r="70" spans="1:14">
      <c r="A70" s="226"/>
      <c r="B70" s="24" t="s">
        <v>30</v>
      </c>
      <c r="C70" s="36"/>
      <c r="D70" s="36"/>
      <c r="E70" s="36"/>
      <c r="F70" s="22"/>
      <c r="G70" s="36"/>
      <c r="H70" s="36"/>
      <c r="I70" s="36"/>
      <c r="J70" s="36"/>
      <c r="K70" s="36"/>
      <c r="L70" s="36"/>
      <c r="M70" s="22"/>
      <c r="N70" s="47"/>
    </row>
    <row r="71" spans="1:14">
      <c r="A71" s="227"/>
      <c r="B71" s="25" t="s">
        <v>31</v>
      </c>
      <c r="C71" s="26">
        <f t="shared" ref="C71:L71" si="10">C59+C61+C62+C63+C64+C65+C66+C67</f>
        <v>16.461839000000001</v>
      </c>
      <c r="D71" s="26">
        <f t="shared" si="10"/>
        <v>77.519395000000003</v>
      </c>
      <c r="E71" s="26">
        <f t="shared" si="10"/>
        <v>81.392475999999988</v>
      </c>
      <c r="F71" s="27">
        <f t="shared" ref="F71:F77" si="11">(D71-E71)/E71*100</f>
        <v>-4.7585246085891102</v>
      </c>
      <c r="G71" s="26">
        <f t="shared" si="10"/>
        <v>1967</v>
      </c>
      <c r="H71" s="26">
        <f t="shared" si="10"/>
        <v>77586.491026000003</v>
      </c>
      <c r="I71" s="26">
        <f t="shared" si="10"/>
        <v>41</v>
      </c>
      <c r="J71" s="26">
        <f t="shared" si="10"/>
        <v>22.410888</v>
      </c>
      <c r="K71" s="26">
        <f t="shared" si="10"/>
        <v>31.645094999999998</v>
      </c>
      <c r="L71" s="26">
        <f t="shared" si="10"/>
        <v>41.672215000000001</v>
      </c>
      <c r="M71" s="27">
        <f>(K71-L71)/L71*100</f>
        <v>-24.061883919537284</v>
      </c>
      <c r="N71" s="48">
        <f>D71/D214*100</f>
        <v>0.94287478623867726</v>
      </c>
    </row>
    <row r="72" spans="1:14">
      <c r="A72" s="232" t="s">
        <v>36</v>
      </c>
      <c r="B72" s="28" t="s">
        <v>19</v>
      </c>
      <c r="C72" s="51">
        <v>83.539900000000003</v>
      </c>
      <c r="D72" s="51">
        <v>220.75319999999999</v>
      </c>
      <c r="E72" s="37">
        <v>260</v>
      </c>
      <c r="F72" s="30">
        <f t="shared" si="11"/>
        <v>-15.094923076923081</v>
      </c>
      <c r="G72" s="52">
        <v>1780</v>
      </c>
      <c r="H72" s="52">
        <v>90664.527199999997</v>
      </c>
      <c r="I72" s="53">
        <v>159</v>
      </c>
      <c r="J72" s="52">
        <v>14.8111</v>
      </c>
      <c r="K72" s="52">
        <v>93.535600000000002</v>
      </c>
      <c r="L72" s="52">
        <v>101.4881</v>
      </c>
      <c r="M72" s="30">
        <f>(K72-L72)/L72*100</f>
        <v>-7.8358940604859093</v>
      </c>
      <c r="N72" s="49">
        <f t="shared" ref="N72:N77" si="12">D72/D202*100</f>
        <v>3.4453667590942287</v>
      </c>
    </row>
    <row r="73" spans="1:14">
      <c r="A73" s="226"/>
      <c r="B73" s="20" t="s">
        <v>20</v>
      </c>
      <c r="C73" s="52">
        <v>28.733599999999999</v>
      </c>
      <c r="D73" s="52">
        <v>73.778000000000006</v>
      </c>
      <c r="E73" s="34">
        <v>92</v>
      </c>
      <c r="F73" s="22">
        <f t="shared" si="11"/>
        <v>-19.806521739130428</v>
      </c>
      <c r="G73" s="52">
        <v>881</v>
      </c>
      <c r="H73" s="52">
        <v>10748.2</v>
      </c>
      <c r="I73" s="53">
        <v>98</v>
      </c>
      <c r="J73" s="52">
        <v>7.6782000000000004</v>
      </c>
      <c r="K73" s="52">
        <v>50.6706</v>
      </c>
      <c r="L73" s="52">
        <v>44.700400000000002</v>
      </c>
      <c r="M73" s="22">
        <f>(K73-L73)/L73*100</f>
        <v>13.356032608209317</v>
      </c>
      <c r="N73" s="47">
        <f t="shared" si="12"/>
        <v>5.0348091423196975</v>
      </c>
    </row>
    <row r="74" spans="1:14">
      <c r="A74" s="226"/>
      <c r="B74" s="20" t="s">
        <v>21</v>
      </c>
      <c r="C74" s="52">
        <v>0.15079999999999999</v>
      </c>
      <c r="D74" s="52">
        <v>1.1054999999999999</v>
      </c>
      <c r="E74" s="34">
        <v>2.86</v>
      </c>
      <c r="F74" s="22">
        <f t="shared" si="11"/>
        <v>-61.346153846153854</v>
      </c>
      <c r="G74" s="52">
        <v>2</v>
      </c>
      <c r="H74" s="52">
        <v>2172.2667999999999</v>
      </c>
      <c r="I74" s="53">
        <v>0</v>
      </c>
      <c r="J74" s="52">
        <v>0</v>
      </c>
      <c r="K74" s="52">
        <v>0</v>
      </c>
      <c r="L74" s="52">
        <v>0</v>
      </c>
      <c r="M74" s="22" t="e">
        <f>(K74-L74)/L74*100</f>
        <v>#DIV/0!</v>
      </c>
      <c r="N74" s="47">
        <f t="shared" si="12"/>
        <v>0.48829277761095236</v>
      </c>
    </row>
    <row r="75" spans="1:14">
      <c r="A75" s="226"/>
      <c r="B75" s="20" t="s">
        <v>22</v>
      </c>
      <c r="C75" s="52">
        <v>9.4000000000000004E-3</v>
      </c>
      <c r="D75" s="52">
        <v>8.2600000000000007E-2</v>
      </c>
      <c r="E75" s="34">
        <v>0.13</v>
      </c>
      <c r="F75" s="22">
        <f t="shared" si="11"/>
        <v>-36.461538461538453</v>
      </c>
      <c r="G75" s="52">
        <v>8</v>
      </c>
      <c r="H75" s="52">
        <v>303.60000000000002</v>
      </c>
      <c r="I75" s="53">
        <v>0</v>
      </c>
      <c r="J75" s="52">
        <v>0</v>
      </c>
      <c r="K75" s="52">
        <v>0</v>
      </c>
      <c r="L75" s="52">
        <v>0</v>
      </c>
      <c r="M75" s="22"/>
      <c r="N75" s="47">
        <f t="shared" si="12"/>
        <v>7.3696676506511308E-2</v>
      </c>
    </row>
    <row r="76" spans="1:14">
      <c r="A76" s="226"/>
      <c r="B76" s="20" t="s">
        <v>23</v>
      </c>
      <c r="C76" s="52">
        <v>1.6286</v>
      </c>
      <c r="D76" s="52">
        <v>2.2250999999999999</v>
      </c>
      <c r="E76" s="34">
        <v>40.68</v>
      </c>
      <c r="F76" s="22">
        <f t="shared" si="11"/>
        <v>-94.530235988200602</v>
      </c>
      <c r="G76" s="52">
        <v>20</v>
      </c>
      <c r="H76" s="52">
        <v>16802.676800000001</v>
      </c>
      <c r="I76" s="53">
        <v>0</v>
      </c>
      <c r="J76" s="52">
        <v>0</v>
      </c>
      <c r="K76" s="52">
        <v>0</v>
      </c>
      <c r="L76" s="52">
        <v>0</v>
      </c>
      <c r="M76" s="22"/>
      <c r="N76" s="47">
        <f t="shared" si="12"/>
        <v>8.0429855666525683</v>
      </c>
    </row>
    <row r="77" spans="1:14">
      <c r="A77" s="226"/>
      <c r="B77" s="20" t="s">
        <v>24</v>
      </c>
      <c r="C77" s="52">
        <v>1.5329999999999999</v>
      </c>
      <c r="D77" s="52">
        <v>4.9622999999999999</v>
      </c>
      <c r="E77" s="34">
        <v>37</v>
      </c>
      <c r="F77" s="22">
        <f t="shared" si="11"/>
        <v>-86.58837837837838</v>
      </c>
      <c r="G77" s="52">
        <v>6</v>
      </c>
      <c r="H77" s="52">
        <v>2168</v>
      </c>
      <c r="I77" s="53">
        <v>3</v>
      </c>
      <c r="J77" s="52">
        <v>0</v>
      </c>
      <c r="K77" s="52">
        <v>60.1357</v>
      </c>
      <c r="L77" s="52">
        <v>7.8247999999999998</v>
      </c>
      <c r="M77" s="22">
        <f>(K77-L77)/L77*100</f>
        <v>668.52699110520405</v>
      </c>
      <c r="N77" s="47">
        <f t="shared" si="12"/>
        <v>0.73425565617449273</v>
      </c>
    </row>
    <row r="78" spans="1:14">
      <c r="A78" s="226"/>
      <c r="B78" s="20" t="s">
        <v>25</v>
      </c>
      <c r="C78" s="53">
        <v>0</v>
      </c>
      <c r="D78" s="53">
        <v>0</v>
      </c>
      <c r="E78" s="34"/>
      <c r="F78" s="22"/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2">
        <v>0</v>
      </c>
      <c r="M78" s="22"/>
      <c r="N78" s="47"/>
    </row>
    <row r="79" spans="1:14">
      <c r="A79" s="226"/>
      <c r="B79" s="20" t="s">
        <v>26</v>
      </c>
      <c r="C79" s="52">
        <v>7.2309000000000001</v>
      </c>
      <c r="D79" s="52">
        <v>14.936199999999999</v>
      </c>
      <c r="E79" s="34">
        <v>11.77</v>
      </c>
      <c r="F79" s="22">
        <f>(D79-E79)/E79*100</f>
        <v>26.900594732370429</v>
      </c>
      <c r="G79" s="52">
        <v>255</v>
      </c>
      <c r="H79" s="52">
        <v>102227.3</v>
      </c>
      <c r="I79" s="53">
        <v>143</v>
      </c>
      <c r="J79" s="52">
        <v>7.6468999999999996</v>
      </c>
      <c r="K79" s="52">
        <v>38.296100000000003</v>
      </c>
      <c r="L79" s="52">
        <v>65.612799999999993</v>
      </c>
      <c r="M79" s="22">
        <f>(K79-L79)/L79*100</f>
        <v>-41.633187426843534</v>
      </c>
      <c r="N79" s="47">
        <f>D79/D209*100</f>
        <v>3.3346144502238224</v>
      </c>
    </row>
    <row r="80" spans="1:14">
      <c r="A80" s="226"/>
      <c r="B80" s="20" t="s">
        <v>27</v>
      </c>
      <c r="C80" s="52">
        <v>0</v>
      </c>
      <c r="D80" s="52">
        <v>0</v>
      </c>
      <c r="E80" s="34"/>
      <c r="F80" s="22" t="e">
        <f>(D80-E80)/E80*100</f>
        <v>#DIV/0!</v>
      </c>
      <c r="G80" s="52">
        <v>0</v>
      </c>
      <c r="H80" s="52">
        <v>0</v>
      </c>
      <c r="I80" s="53">
        <v>0</v>
      </c>
      <c r="J80" s="52">
        <v>0</v>
      </c>
      <c r="K80" s="52">
        <v>0</v>
      </c>
      <c r="L80" s="52">
        <v>0</v>
      </c>
      <c r="M80" s="22"/>
      <c r="N80" s="47">
        <f>D80/D210*100</f>
        <v>0</v>
      </c>
    </row>
    <row r="81" spans="1:14">
      <c r="A81" s="226"/>
      <c r="B81" s="24" t="s">
        <v>28</v>
      </c>
      <c r="C81" s="54">
        <v>0</v>
      </c>
      <c r="D81" s="54">
        <v>0</v>
      </c>
      <c r="E81" s="36"/>
      <c r="F81" s="22" t="e">
        <f>(D81-E81)/E81*100</f>
        <v>#DIV/0!</v>
      </c>
      <c r="G81" s="54">
        <v>0</v>
      </c>
      <c r="H81" s="54">
        <v>0</v>
      </c>
      <c r="I81" s="53">
        <v>0</v>
      </c>
      <c r="J81" s="52">
        <v>0</v>
      </c>
      <c r="K81" s="52">
        <v>0</v>
      </c>
      <c r="L81" s="52">
        <v>0</v>
      </c>
      <c r="M81" s="22"/>
      <c r="N81" s="47">
        <f>D81/D211*100</f>
        <v>0</v>
      </c>
    </row>
    <row r="82" spans="1:14">
      <c r="A82" s="226"/>
      <c r="B82" s="24" t="s">
        <v>29</v>
      </c>
      <c r="C82" s="36">
        <v>0</v>
      </c>
      <c r="D82" s="36">
        <v>0</v>
      </c>
      <c r="E82" s="36"/>
      <c r="F82" s="22"/>
      <c r="G82" s="55">
        <v>0</v>
      </c>
      <c r="H82" s="55">
        <v>0</v>
      </c>
      <c r="I82" s="34">
        <v>0</v>
      </c>
      <c r="J82" s="34">
        <v>0</v>
      </c>
      <c r="K82" s="34">
        <v>0</v>
      </c>
      <c r="L82" s="34">
        <v>0</v>
      </c>
      <c r="M82" s="22"/>
      <c r="N82" s="47"/>
    </row>
    <row r="83" spans="1:14">
      <c r="A83" s="226"/>
      <c r="B83" s="24" t="s">
        <v>30</v>
      </c>
      <c r="C83" s="36">
        <v>0</v>
      </c>
      <c r="D83" s="36">
        <v>0</v>
      </c>
      <c r="E83" s="36"/>
      <c r="F83" s="22"/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22"/>
      <c r="N83" s="47"/>
    </row>
    <row r="84" spans="1:14">
      <c r="A84" s="227"/>
      <c r="B84" s="25" t="s">
        <v>31</v>
      </c>
      <c r="C84" s="26">
        <f t="shared" ref="C84:L84" si="13">C72+C74+C75+C76+C77+C78+C79+C80</f>
        <v>94.092600000000019</v>
      </c>
      <c r="D84" s="26">
        <f t="shared" si="13"/>
        <v>244.06490000000002</v>
      </c>
      <c r="E84" s="26">
        <f t="shared" si="13"/>
        <v>352.44</v>
      </c>
      <c r="F84" s="27">
        <f>(D84-E84)/E84*100</f>
        <v>-30.749943252752232</v>
      </c>
      <c r="G84" s="26">
        <f t="shared" si="13"/>
        <v>2071</v>
      </c>
      <c r="H84" s="26">
        <f t="shared" si="13"/>
        <v>214338.3708</v>
      </c>
      <c r="I84" s="26">
        <f t="shared" si="13"/>
        <v>305</v>
      </c>
      <c r="J84" s="26">
        <f t="shared" si="13"/>
        <v>22.457999999999998</v>
      </c>
      <c r="K84" s="26">
        <f t="shared" si="13"/>
        <v>191.9674</v>
      </c>
      <c r="L84" s="26">
        <f t="shared" si="13"/>
        <v>174.92570000000001</v>
      </c>
      <c r="M84" s="27">
        <f>(K84-L84)/L84*100</f>
        <v>9.7422505669549935</v>
      </c>
      <c r="N84" s="48">
        <f>D84/D214*100</f>
        <v>2.9685814810069679</v>
      </c>
    </row>
    <row r="85" spans="1:14">
      <c r="A85" s="233" t="s">
        <v>68</v>
      </c>
      <c r="B85" s="20" t="s">
        <v>19</v>
      </c>
      <c r="C85" s="37">
        <v>71.44</v>
      </c>
      <c r="D85" s="37">
        <v>139.46</v>
      </c>
      <c r="E85" s="34">
        <v>182.41</v>
      </c>
      <c r="F85" s="22">
        <f>(D85-E85)/E85*100</f>
        <v>-23.545858231456602</v>
      </c>
      <c r="G85" s="34">
        <v>1046</v>
      </c>
      <c r="H85" s="34">
        <v>59810.1</v>
      </c>
      <c r="I85" s="34">
        <v>119</v>
      </c>
      <c r="J85" s="34">
        <v>11.1</v>
      </c>
      <c r="K85" s="34">
        <v>56.4</v>
      </c>
      <c r="L85" s="34">
        <v>52.22</v>
      </c>
      <c r="M85" s="22">
        <f>(K85-L85)/L85*100</f>
        <v>8.0045959402527753</v>
      </c>
      <c r="N85" s="47">
        <f>D85/D202*100</f>
        <v>2.1765974319886694</v>
      </c>
    </row>
    <row r="86" spans="1:14">
      <c r="A86" s="233"/>
      <c r="B86" s="20" t="s">
        <v>20</v>
      </c>
      <c r="C86" s="34">
        <v>23.54</v>
      </c>
      <c r="D86" s="34">
        <v>38.49</v>
      </c>
      <c r="E86" s="34">
        <v>67.16</v>
      </c>
      <c r="F86" s="22">
        <f>(D86-E86)/E86*100</f>
        <v>-42.689100655151869</v>
      </c>
      <c r="G86" s="34">
        <v>433</v>
      </c>
      <c r="H86" s="34">
        <v>5282.6</v>
      </c>
      <c r="I86" s="34">
        <v>60</v>
      </c>
      <c r="J86" s="34">
        <v>5.96</v>
      </c>
      <c r="K86" s="34">
        <v>26.9</v>
      </c>
      <c r="L86" s="34">
        <v>20.83</v>
      </c>
      <c r="M86" s="22">
        <f>(K86-L86)/L86*100</f>
        <v>29.140662506000965</v>
      </c>
      <c r="N86" s="47">
        <f>D86/D203*100</f>
        <v>2.6266611169709826</v>
      </c>
    </row>
    <row r="87" spans="1:14">
      <c r="A87" s="233"/>
      <c r="B87" s="20" t="s">
        <v>21</v>
      </c>
      <c r="C87" s="34"/>
      <c r="D87" s="34"/>
      <c r="E87" s="34"/>
      <c r="F87" s="22"/>
      <c r="G87" s="34"/>
      <c r="H87" s="34"/>
      <c r="I87" s="34"/>
      <c r="J87" s="34"/>
      <c r="K87" s="34"/>
      <c r="L87" s="34"/>
      <c r="M87" s="22"/>
      <c r="N87" s="47"/>
    </row>
    <row r="88" spans="1:14">
      <c r="A88" s="233"/>
      <c r="B88" s="20" t="s">
        <v>22</v>
      </c>
      <c r="C88" s="34"/>
      <c r="D88" s="34"/>
      <c r="E88" s="34"/>
      <c r="F88" s="22"/>
      <c r="G88" s="34"/>
      <c r="H88" s="34"/>
      <c r="I88" s="34"/>
      <c r="J88" s="34"/>
      <c r="K88" s="34"/>
      <c r="L88" s="34"/>
      <c r="M88" s="22"/>
      <c r="N88" s="47">
        <f>D88/D205*100</f>
        <v>0</v>
      </c>
    </row>
    <row r="89" spans="1:14">
      <c r="A89" s="233"/>
      <c r="B89" s="20" t="s">
        <v>23</v>
      </c>
      <c r="C89" s="34"/>
      <c r="D89" s="34"/>
      <c r="E89" s="34"/>
      <c r="F89" s="22"/>
      <c r="G89" s="34"/>
      <c r="H89" s="34"/>
      <c r="I89" s="34"/>
      <c r="J89" s="34"/>
      <c r="K89" s="34"/>
      <c r="L89" s="34"/>
      <c r="M89" s="22"/>
      <c r="N89" s="47"/>
    </row>
    <row r="90" spans="1:14">
      <c r="A90" s="233"/>
      <c r="B90" s="20" t="s">
        <v>24</v>
      </c>
      <c r="C90" s="34">
        <v>0.7</v>
      </c>
      <c r="D90" s="34">
        <v>1.83</v>
      </c>
      <c r="E90" s="34">
        <v>0.09</v>
      </c>
      <c r="F90" s="22"/>
      <c r="G90" s="34">
        <v>12</v>
      </c>
      <c r="H90" s="34">
        <v>10399</v>
      </c>
      <c r="I90" s="34"/>
      <c r="J90" s="34"/>
      <c r="K90" s="34"/>
      <c r="L90" s="34"/>
      <c r="M90" s="22"/>
      <c r="N90" s="47">
        <f>D90/D207*100</f>
        <v>0.27077924567223299</v>
      </c>
    </row>
    <row r="91" spans="1:14">
      <c r="A91" s="233"/>
      <c r="B91" s="20" t="s">
        <v>25</v>
      </c>
      <c r="C91" s="38"/>
      <c r="D91" s="38"/>
      <c r="E91" s="38"/>
      <c r="F91" s="22"/>
      <c r="G91" s="38"/>
      <c r="H91" s="38"/>
      <c r="I91" s="38"/>
      <c r="J91" s="38"/>
      <c r="K91" s="38"/>
      <c r="L91" s="38"/>
      <c r="M91" s="22"/>
      <c r="N91" s="47"/>
    </row>
    <row r="92" spans="1:14">
      <c r="A92" s="233"/>
      <c r="B92" s="20" t="s">
        <v>26</v>
      </c>
      <c r="C92" s="34">
        <v>0.31</v>
      </c>
      <c r="D92" s="34">
        <v>0.61</v>
      </c>
      <c r="E92" s="34">
        <v>0.2</v>
      </c>
      <c r="F92" s="22">
        <f>(D92-E92)/E92*100</f>
        <v>204.99999999999997</v>
      </c>
      <c r="G92" s="34">
        <v>150</v>
      </c>
      <c r="H92" s="34">
        <v>2244</v>
      </c>
      <c r="I92" s="34"/>
      <c r="J92" s="34"/>
      <c r="K92" s="34"/>
      <c r="L92" s="34">
        <v>0.22</v>
      </c>
      <c r="M92" s="22">
        <f>(K92-L92)/L92*100</f>
        <v>-100</v>
      </c>
      <c r="N92" s="47">
        <f>D92/D209*100</f>
        <v>0.13618690260150051</v>
      </c>
    </row>
    <row r="93" spans="1:14">
      <c r="A93" s="233"/>
      <c r="B93" s="20" t="s">
        <v>27</v>
      </c>
      <c r="C93" s="34"/>
      <c r="D93" s="34"/>
      <c r="E93" s="34"/>
      <c r="F93" s="22"/>
      <c r="G93" s="34"/>
      <c r="H93" s="34"/>
      <c r="I93" s="34"/>
      <c r="J93" s="34"/>
      <c r="K93" s="34"/>
      <c r="L93" s="34"/>
      <c r="M93" s="22"/>
      <c r="N93" s="47"/>
    </row>
    <row r="94" spans="1:14">
      <c r="A94" s="233"/>
      <c r="B94" s="24" t="s">
        <v>28</v>
      </c>
      <c r="C94" s="36"/>
      <c r="D94" s="36"/>
      <c r="E94" s="36"/>
      <c r="F94" s="22"/>
      <c r="G94" s="36"/>
      <c r="H94" s="36"/>
      <c r="I94" s="36"/>
      <c r="J94" s="36"/>
      <c r="K94" s="36"/>
      <c r="L94" s="36"/>
      <c r="M94" s="22"/>
      <c r="N94" s="47"/>
    </row>
    <row r="95" spans="1:14">
      <c r="A95" s="233"/>
      <c r="B95" s="24" t="s">
        <v>29</v>
      </c>
      <c r="C95" s="36"/>
      <c r="D95" s="36"/>
      <c r="E95" s="36"/>
      <c r="F95" s="22"/>
      <c r="G95" s="36"/>
      <c r="H95" s="36"/>
      <c r="I95" s="36"/>
      <c r="J95" s="36"/>
      <c r="K95" s="36"/>
      <c r="L95" s="36"/>
      <c r="M95" s="22"/>
      <c r="N95" s="47"/>
    </row>
    <row r="96" spans="1:14">
      <c r="A96" s="233"/>
      <c r="B96" s="24" t="s">
        <v>30</v>
      </c>
      <c r="C96" s="34"/>
      <c r="D96" s="34"/>
      <c r="E96" s="34"/>
      <c r="F96" s="22"/>
      <c r="G96" s="34"/>
      <c r="H96" s="34"/>
      <c r="I96" s="34"/>
      <c r="J96" s="34"/>
      <c r="K96" s="34"/>
      <c r="L96" s="34"/>
      <c r="M96" s="22"/>
      <c r="N96" s="47"/>
    </row>
    <row r="97" spans="1:14">
      <c r="A97" s="234"/>
      <c r="B97" s="25" t="s">
        <v>31</v>
      </c>
      <c r="C97" s="26">
        <f t="shared" ref="C97:L97" si="14">C85+C87+C88+C89+C90+C91+C92+C93</f>
        <v>72.45</v>
      </c>
      <c r="D97" s="26">
        <f t="shared" si="14"/>
        <v>141.90000000000003</v>
      </c>
      <c r="E97" s="26">
        <f t="shared" si="14"/>
        <v>182.7</v>
      </c>
      <c r="F97" s="27">
        <f>(D97-E97)/E97*100</f>
        <v>-22.331691297208515</v>
      </c>
      <c r="G97" s="26">
        <f t="shared" si="14"/>
        <v>1208</v>
      </c>
      <c r="H97" s="26">
        <f t="shared" si="14"/>
        <v>72453.100000000006</v>
      </c>
      <c r="I97" s="26">
        <f t="shared" si="14"/>
        <v>119</v>
      </c>
      <c r="J97" s="26">
        <f t="shared" si="14"/>
        <v>11.1</v>
      </c>
      <c r="K97" s="26">
        <f t="shared" si="14"/>
        <v>56.4</v>
      </c>
      <c r="L97" s="26">
        <f t="shared" si="14"/>
        <v>52.44</v>
      </c>
      <c r="M97" s="27">
        <f>(K97-L97)/L97*100</f>
        <v>7.5514874141876449</v>
      </c>
      <c r="N97" s="48">
        <f>D97/D214*100</f>
        <v>1.7259413875362202</v>
      </c>
    </row>
    <row r="98" spans="1:14">
      <c r="A98" s="226" t="s">
        <v>94</v>
      </c>
      <c r="B98" s="20" t="s">
        <v>19</v>
      </c>
      <c r="C98" s="34">
        <v>9.8437160000000006</v>
      </c>
      <c r="D98" s="34">
        <v>21.889766999999999</v>
      </c>
      <c r="E98" s="34">
        <v>8.4467470000000002</v>
      </c>
      <c r="F98" s="22">
        <f>(D98-E98)/E98*100</f>
        <v>159.1502622252093</v>
      </c>
      <c r="G98" s="34">
        <v>72891.61</v>
      </c>
      <c r="H98" s="34">
        <v>5.032</v>
      </c>
      <c r="I98" s="34">
        <v>5</v>
      </c>
      <c r="J98" s="34">
        <v>1.329</v>
      </c>
      <c r="K98" s="34">
        <v>1.5389999999999999</v>
      </c>
      <c r="L98" s="34">
        <v>3.0999999999999999E-3</v>
      </c>
      <c r="M98" s="22">
        <f>(K98-L98)/L98*100</f>
        <v>49545.161290322576</v>
      </c>
      <c r="N98" s="47">
        <f>D98/D202*100</f>
        <v>0.34164069008339537</v>
      </c>
    </row>
    <row r="99" spans="1:14">
      <c r="A99" s="226"/>
      <c r="B99" s="20" t="s">
        <v>20</v>
      </c>
      <c r="C99" s="56">
        <v>3.6405699999999999</v>
      </c>
      <c r="D99" s="56">
        <v>7.289161</v>
      </c>
      <c r="E99" s="38">
        <v>0.59952799999999995</v>
      </c>
      <c r="F99" s="22">
        <f>(D99-E99)/E99*100</f>
        <v>1115.8166090657985</v>
      </c>
      <c r="G99" s="34">
        <v>101608.66</v>
      </c>
      <c r="H99" s="34">
        <v>5.1999999999999998E-2</v>
      </c>
      <c r="I99" s="34">
        <v>3</v>
      </c>
      <c r="J99" s="34">
        <v>0.23900000000000002</v>
      </c>
      <c r="K99" s="34">
        <v>0.38400000000000001</v>
      </c>
      <c r="L99" s="34">
        <v>2.0000000000000001E-4</v>
      </c>
      <c r="M99" s="22">
        <f>(K99-L99)/L99*100</f>
        <v>191900</v>
      </c>
      <c r="N99" s="47">
        <f>D99/D203*100</f>
        <v>0.4974319504817179</v>
      </c>
    </row>
    <row r="100" spans="1:14">
      <c r="A100" s="226"/>
      <c r="B100" s="20" t="s">
        <v>21</v>
      </c>
      <c r="C100" s="34"/>
      <c r="D100" s="34"/>
      <c r="E100" s="34"/>
      <c r="F100" s="22"/>
      <c r="G100" s="34"/>
      <c r="H100" s="34"/>
      <c r="I100" s="34"/>
      <c r="J100" s="34"/>
      <c r="K100" s="34"/>
      <c r="L100" s="34"/>
      <c r="M100" s="22"/>
      <c r="N100" s="47"/>
    </row>
    <row r="101" spans="1:14">
      <c r="A101" s="226"/>
      <c r="B101" s="20" t="s">
        <v>22</v>
      </c>
      <c r="C101" s="34"/>
      <c r="D101" s="34"/>
      <c r="E101" s="34"/>
      <c r="F101" s="22"/>
      <c r="G101" s="34"/>
      <c r="H101" s="34"/>
      <c r="I101" s="34"/>
      <c r="J101" s="34"/>
      <c r="K101" s="34"/>
      <c r="L101" s="34"/>
      <c r="M101" s="22"/>
      <c r="N101" s="47"/>
    </row>
    <row r="102" spans="1:14">
      <c r="A102" s="226"/>
      <c r="B102" s="20" t="s">
        <v>23</v>
      </c>
      <c r="C102" s="34"/>
      <c r="D102" s="34"/>
      <c r="E102" s="34"/>
      <c r="F102" s="22"/>
      <c r="G102" s="34"/>
      <c r="H102" s="34"/>
      <c r="I102" s="34"/>
      <c r="J102" s="34"/>
      <c r="K102" s="34"/>
      <c r="L102" s="34"/>
      <c r="M102" s="22"/>
      <c r="N102" s="47"/>
    </row>
    <row r="103" spans="1:14">
      <c r="A103" s="226"/>
      <c r="B103" s="20" t="s">
        <v>24</v>
      </c>
      <c r="C103" s="34">
        <v>4.7301890000000002</v>
      </c>
      <c r="D103" s="34">
        <v>4.9188689999999999</v>
      </c>
      <c r="E103" s="34">
        <v>0.93820800000000004</v>
      </c>
      <c r="F103" s="22"/>
      <c r="G103" s="34">
        <v>3</v>
      </c>
      <c r="H103" s="34">
        <v>939.4</v>
      </c>
      <c r="I103" s="34">
        <v>0</v>
      </c>
      <c r="J103" s="34"/>
      <c r="K103" s="34"/>
      <c r="L103" s="34"/>
      <c r="M103" s="22"/>
      <c r="N103" s="47">
        <f>D103/D207*100</f>
        <v>0.72782931004400597</v>
      </c>
    </row>
    <row r="104" spans="1:14">
      <c r="A104" s="226"/>
      <c r="B104" s="20" t="s">
        <v>25</v>
      </c>
      <c r="C104" s="56"/>
      <c r="D104" s="56"/>
      <c r="E104" s="38"/>
      <c r="F104" s="22"/>
      <c r="G104" s="34"/>
      <c r="H104" s="34"/>
      <c r="I104" s="34"/>
      <c r="J104" s="34"/>
      <c r="K104" s="34"/>
      <c r="L104" s="34"/>
      <c r="M104" s="22"/>
      <c r="N104" s="47"/>
    </row>
    <row r="105" spans="1:14">
      <c r="A105" s="226"/>
      <c r="B105" s="20" t="s">
        <v>26</v>
      </c>
      <c r="C105" s="34">
        <v>0.204156</v>
      </c>
      <c r="D105" s="34">
        <v>0.44630399999999998</v>
      </c>
      <c r="E105" s="34">
        <v>0.10027800000000001</v>
      </c>
      <c r="F105" s="22">
        <f>(D105-E105)/E105*100</f>
        <v>345.0667145335965</v>
      </c>
      <c r="G105" s="34">
        <v>3</v>
      </c>
      <c r="H105" s="34">
        <v>1481.88</v>
      </c>
      <c r="I105" s="34"/>
      <c r="J105" s="34"/>
      <c r="K105" s="34"/>
      <c r="L105" s="34"/>
      <c r="M105" s="22"/>
      <c r="N105" s="47">
        <f>D105/D209*100</f>
        <v>9.9640589145344391E-2</v>
      </c>
    </row>
    <row r="106" spans="1:14">
      <c r="A106" s="226"/>
      <c r="B106" s="20" t="s">
        <v>27</v>
      </c>
      <c r="C106" s="34"/>
      <c r="D106" s="34"/>
      <c r="E106" s="34"/>
      <c r="F106" s="22"/>
      <c r="G106" s="34"/>
      <c r="H106" s="34"/>
      <c r="I106" s="34">
        <v>0</v>
      </c>
      <c r="J106" s="34">
        <v>0</v>
      </c>
      <c r="K106" s="34">
        <v>0</v>
      </c>
      <c r="L106" s="34">
        <v>0</v>
      </c>
      <c r="M106" s="22"/>
      <c r="N106" s="47"/>
    </row>
    <row r="107" spans="1:14">
      <c r="A107" s="226"/>
      <c r="B107" s="24" t="s">
        <v>28</v>
      </c>
      <c r="C107" s="34"/>
      <c r="D107" s="34"/>
      <c r="E107" s="34"/>
      <c r="F107" s="22"/>
      <c r="G107" s="34"/>
      <c r="H107" s="34"/>
      <c r="I107" s="34"/>
      <c r="J107" s="34"/>
      <c r="K107" s="34"/>
      <c r="L107" s="34"/>
      <c r="M107" s="22"/>
      <c r="N107" s="47"/>
    </row>
    <row r="108" spans="1:14">
      <c r="A108" s="226"/>
      <c r="B108" s="24" t="s">
        <v>29</v>
      </c>
      <c r="C108" s="34"/>
      <c r="D108" s="34"/>
      <c r="E108" s="34"/>
      <c r="F108" s="22"/>
      <c r="G108" s="34"/>
      <c r="H108" s="34"/>
      <c r="I108" s="34"/>
      <c r="J108" s="34"/>
      <c r="K108" s="34"/>
      <c r="L108" s="34"/>
      <c r="M108" s="22"/>
      <c r="N108" s="47"/>
    </row>
    <row r="109" spans="1:14">
      <c r="A109" s="226"/>
      <c r="B109" s="24" t="s">
        <v>30</v>
      </c>
      <c r="C109" s="34"/>
      <c r="D109" s="34"/>
      <c r="E109" s="34"/>
      <c r="F109" s="22"/>
      <c r="G109" s="34"/>
      <c r="H109" s="34"/>
      <c r="I109" s="34"/>
      <c r="J109" s="34"/>
      <c r="K109" s="34"/>
      <c r="L109" s="34"/>
      <c r="M109" s="22"/>
      <c r="N109" s="47"/>
    </row>
    <row r="110" spans="1:14">
      <c r="A110" s="227"/>
      <c r="B110" s="25" t="s">
        <v>31</v>
      </c>
      <c r="C110" s="26">
        <f t="shared" ref="C110:L110" si="15">C98+C100+C101+C102+C103+C104+C105+C106</f>
        <v>14.778060999999999</v>
      </c>
      <c r="D110" s="26">
        <f t="shared" si="15"/>
        <v>27.254940000000001</v>
      </c>
      <c r="E110" s="26">
        <f t="shared" si="15"/>
        <v>9.4852329999999991</v>
      </c>
      <c r="F110" s="27">
        <f t="shared" ref="F110:F116" si="16">(D110-E110)/E110*100</f>
        <v>187.34075378011278</v>
      </c>
      <c r="G110" s="26">
        <f t="shared" si="15"/>
        <v>72897.61</v>
      </c>
      <c r="H110" s="26">
        <f t="shared" si="15"/>
        <v>2426.3119999999999</v>
      </c>
      <c r="I110" s="26">
        <f t="shared" si="15"/>
        <v>5</v>
      </c>
      <c r="J110" s="26">
        <f t="shared" si="15"/>
        <v>1.329</v>
      </c>
      <c r="K110" s="26">
        <f t="shared" si="15"/>
        <v>1.5389999999999999</v>
      </c>
      <c r="L110" s="26">
        <f t="shared" si="15"/>
        <v>3.0999999999999999E-3</v>
      </c>
      <c r="M110" s="27">
        <f>(K110-L110)/L110*100</f>
        <v>49545.161290322576</v>
      </c>
      <c r="N110" s="48">
        <f>D110/D214*100</f>
        <v>0.33150408006213122</v>
      </c>
    </row>
    <row r="111" spans="1:14">
      <c r="A111" s="232" t="s">
        <v>38</v>
      </c>
      <c r="B111" s="28" t="s">
        <v>19</v>
      </c>
      <c r="C111" s="37">
        <v>49</v>
      </c>
      <c r="D111" s="37">
        <v>141</v>
      </c>
      <c r="E111" s="37">
        <v>219</v>
      </c>
      <c r="F111" s="30">
        <f t="shared" si="16"/>
        <v>-35.61643835616438</v>
      </c>
      <c r="G111" s="34">
        <v>963</v>
      </c>
      <c r="H111" s="34">
        <v>58439</v>
      </c>
      <c r="I111" s="34">
        <v>195</v>
      </c>
      <c r="J111" s="34">
        <v>17</v>
      </c>
      <c r="K111" s="34">
        <v>124</v>
      </c>
      <c r="L111" s="34">
        <v>93</v>
      </c>
      <c r="M111" s="30">
        <f>(K111-L111)/L111*100</f>
        <v>33.333333333333329</v>
      </c>
      <c r="N111" s="49">
        <f t="shared" ref="N111:N116" si="17">D111/D202*100</f>
        <v>2.2006327112462523</v>
      </c>
    </row>
    <row r="112" spans="1:14">
      <c r="A112" s="226"/>
      <c r="B112" s="20" t="s">
        <v>20</v>
      </c>
      <c r="C112" s="34">
        <v>12</v>
      </c>
      <c r="D112" s="34">
        <v>34</v>
      </c>
      <c r="E112" s="34">
        <v>62</v>
      </c>
      <c r="F112" s="22">
        <f t="shared" si="16"/>
        <v>-45.161290322580641</v>
      </c>
      <c r="G112" s="34">
        <v>434</v>
      </c>
      <c r="H112" s="34">
        <v>5270</v>
      </c>
      <c r="I112" s="34">
        <v>90</v>
      </c>
      <c r="J112" s="34">
        <v>4</v>
      </c>
      <c r="K112" s="34">
        <v>52</v>
      </c>
      <c r="L112" s="34">
        <v>43</v>
      </c>
      <c r="M112" s="22">
        <f>(K112-L112)/L112*100</f>
        <v>20.930232558139537</v>
      </c>
      <c r="N112" s="47">
        <f t="shared" si="17"/>
        <v>2.3202514413357598</v>
      </c>
    </row>
    <row r="113" spans="1:14">
      <c r="A113" s="226"/>
      <c r="B113" s="20" t="s">
        <v>21</v>
      </c>
      <c r="C113" s="34">
        <v>0</v>
      </c>
      <c r="D113" s="34">
        <v>0.2</v>
      </c>
      <c r="E113" s="34">
        <v>0.13</v>
      </c>
      <c r="F113" s="22">
        <f t="shared" si="16"/>
        <v>53.846153846153854</v>
      </c>
      <c r="G113" s="34">
        <v>1</v>
      </c>
      <c r="H113" s="34">
        <v>100</v>
      </c>
      <c r="I113" s="34"/>
      <c r="J113" s="34"/>
      <c r="K113" s="34"/>
      <c r="L113" s="34"/>
      <c r="M113" s="22"/>
      <c r="N113" s="47">
        <f t="shared" si="17"/>
        <v>8.8338810965346432E-2</v>
      </c>
    </row>
    <row r="114" spans="1:14">
      <c r="A114" s="226"/>
      <c r="B114" s="20" t="s">
        <v>22</v>
      </c>
      <c r="C114" s="34"/>
      <c r="D114" s="34">
        <v>0.02</v>
      </c>
      <c r="E114" s="34"/>
      <c r="F114" s="22" t="e">
        <f t="shared" si="16"/>
        <v>#DIV/0!</v>
      </c>
      <c r="G114" s="34">
        <v>1</v>
      </c>
      <c r="H114" s="34">
        <v>635</v>
      </c>
      <c r="I114" s="34"/>
      <c r="J114" s="34"/>
      <c r="K114" s="34"/>
      <c r="L114" s="34"/>
      <c r="M114" s="22"/>
      <c r="N114" s="47">
        <f t="shared" si="17"/>
        <v>1.7844231599639541E-2</v>
      </c>
    </row>
    <row r="115" spans="1:14">
      <c r="A115" s="226"/>
      <c r="B115" s="20" t="s">
        <v>23</v>
      </c>
      <c r="C115" s="34"/>
      <c r="D115" s="36">
        <v>0.39</v>
      </c>
      <c r="E115" s="36">
        <v>0.16</v>
      </c>
      <c r="F115" s="22">
        <f t="shared" si="16"/>
        <v>143.75</v>
      </c>
      <c r="G115" s="34">
        <v>1</v>
      </c>
      <c r="H115" s="34">
        <v>832</v>
      </c>
      <c r="I115" s="34"/>
      <c r="J115" s="34"/>
      <c r="K115" s="34"/>
      <c r="L115" s="34"/>
      <c r="M115" s="22"/>
      <c r="N115" s="47">
        <f t="shared" si="17"/>
        <v>1.4097183816432979</v>
      </c>
    </row>
    <row r="116" spans="1:14">
      <c r="A116" s="226"/>
      <c r="B116" s="20" t="s">
        <v>24</v>
      </c>
      <c r="C116" s="34">
        <v>0.2</v>
      </c>
      <c r="D116" s="34">
        <v>2</v>
      </c>
      <c r="E116" s="34">
        <v>1.4</v>
      </c>
      <c r="F116" s="22">
        <f t="shared" si="16"/>
        <v>42.857142857142868</v>
      </c>
      <c r="G116" s="34">
        <v>1</v>
      </c>
      <c r="H116" s="34">
        <v>6230</v>
      </c>
      <c r="I116" s="34">
        <v>1</v>
      </c>
      <c r="J116" s="34"/>
      <c r="K116" s="34">
        <v>0.3</v>
      </c>
      <c r="L116" s="34">
        <v>1.6</v>
      </c>
      <c r="M116" s="22">
        <f>(K116-L116)/L116*100</f>
        <v>-81.25</v>
      </c>
      <c r="N116" s="47">
        <f t="shared" si="17"/>
        <v>0.295933601827577</v>
      </c>
    </row>
    <row r="117" spans="1:14">
      <c r="A117" s="226"/>
      <c r="B117" s="20" t="s">
        <v>25</v>
      </c>
      <c r="C117" s="38"/>
      <c r="D117" s="38"/>
      <c r="E117" s="38"/>
      <c r="F117" s="22"/>
      <c r="G117" s="38"/>
      <c r="H117" s="38"/>
      <c r="I117" s="38"/>
      <c r="J117" s="38"/>
      <c r="K117" s="38"/>
      <c r="L117" s="38"/>
      <c r="M117" s="22"/>
      <c r="N117" s="47"/>
    </row>
    <row r="118" spans="1:14">
      <c r="A118" s="226"/>
      <c r="B118" s="20" t="s">
        <v>26</v>
      </c>
      <c r="C118" s="34">
        <v>2</v>
      </c>
      <c r="D118" s="34">
        <v>11</v>
      </c>
      <c r="E118" s="34">
        <v>13</v>
      </c>
      <c r="F118" s="22">
        <f>(D118-E118)/E118*100</f>
        <v>-15.384615384615385</v>
      </c>
      <c r="G118" s="34">
        <v>683</v>
      </c>
      <c r="H118" s="34">
        <v>79837</v>
      </c>
      <c r="I118" s="34">
        <v>18</v>
      </c>
      <c r="J118" s="34">
        <v>1</v>
      </c>
      <c r="K118" s="34">
        <v>3</v>
      </c>
      <c r="L118" s="34">
        <v>1.4</v>
      </c>
      <c r="M118" s="22">
        <f>(K118-L118)/L118*100</f>
        <v>114.28571428571431</v>
      </c>
      <c r="N118" s="47">
        <f>D118/D209*100</f>
        <v>2.4558293911745994</v>
      </c>
    </row>
    <row r="119" spans="1:14">
      <c r="A119" s="226"/>
      <c r="B119" s="20" t="s">
        <v>27</v>
      </c>
      <c r="C119" s="34"/>
      <c r="D119" s="34"/>
      <c r="E119" s="34"/>
      <c r="F119" s="22"/>
      <c r="G119" s="34"/>
      <c r="H119" s="34"/>
      <c r="I119" s="34"/>
      <c r="J119" s="34"/>
      <c r="K119" s="34"/>
      <c r="L119" s="34"/>
      <c r="M119" s="22"/>
      <c r="N119" s="47"/>
    </row>
    <row r="120" spans="1:14">
      <c r="A120" s="226"/>
      <c r="B120" s="24" t="s">
        <v>28</v>
      </c>
      <c r="C120" s="36"/>
      <c r="D120" s="36"/>
      <c r="E120" s="36"/>
      <c r="F120" s="22"/>
      <c r="G120" s="36"/>
      <c r="H120" s="36"/>
      <c r="I120" s="36"/>
      <c r="J120" s="36"/>
      <c r="K120" s="36"/>
      <c r="L120" s="36"/>
      <c r="M120" s="22"/>
      <c r="N120" s="47"/>
    </row>
    <row r="121" spans="1:14">
      <c r="A121" s="226"/>
      <c r="B121" s="24" t="s">
        <v>29</v>
      </c>
      <c r="C121" s="34"/>
      <c r="D121" s="34"/>
      <c r="E121" s="34"/>
      <c r="F121" s="22"/>
      <c r="G121" s="34"/>
      <c r="H121" s="34"/>
      <c r="I121" s="34"/>
      <c r="J121" s="34"/>
      <c r="K121" s="34"/>
      <c r="L121" s="34"/>
      <c r="M121" s="22"/>
      <c r="N121" s="47"/>
    </row>
    <row r="122" spans="1:14">
      <c r="A122" s="226"/>
      <c r="B122" s="24" t="s">
        <v>30</v>
      </c>
      <c r="C122" s="34"/>
      <c r="D122" s="34"/>
      <c r="E122" s="34"/>
      <c r="F122" s="22"/>
      <c r="G122" s="34"/>
      <c r="H122" s="34"/>
      <c r="I122" s="34"/>
      <c r="J122" s="34"/>
      <c r="K122" s="34"/>
      <c r="L122" s="34"/>
      <c r="M122" s="22"/>
      <c r="N122" s="47"/>
    </row>
    <row r="123" spans="1:14">
      <c r="A123" s="227"/>
      <c r="B123" s="25" t="s">
        <v>31</v>
      </c>
      <c r="C123" s="26">
        <f t="shared" ref="C123:L123" si="18">C111+C113+C114+C115+C116+C117+C118+C119</f>
        <v>51.2</v>
      </c>
      <c r="D123" s="26">
        <f t="shared" si="18"/>
        <v>154.60999999999999</v>
      </c>
      <c r="E123" s="26">
        <f t="shared" si="18"/>
        <v>233.69</v>
      </c>
      <c r="F123" s="27">
        <f t="shared" ref="F123:F129" si="19">(D123-E123)/E123*100</f>
        <v>-33.83970216954085</v>
      </c>
      <c r="G123" s="26">
        <f t="shared" si="18"/>
        <v>1650</v>
      </c>
      <c r="H123" s="26">
        <f t="shared" si="18"/>
        <v>146073</v>
      </c>
      <c r="I123" s="26">
        <f t="shared" si="18"/>
        <v>214</v>
      </c>
      <c r="J123" s="26">
        <f t="shared" si="18"/>
        <v>18</v>
      </c>
      <c r="K123" s="26">
        <f t="shared" si="18"/>
        <v>127.3</v>
      </c>
      <c r="L123" s="26">
        <f t="shared" si="18"/>
        <v>96</v>
      </c>
      <c r="M123" s="27">
        <f>(K123-L123)/L123*100</f>
        <v>32.604166666666664</v>
      </c>
      <c r="N123" s="48">
        <f>D123/D214*100</f>
        <v>1.8805341643902389</v>
      </c>
    </row>
    <row r="124" spans="1:14">
      <c r="A124" s="233" t="s">
        <v>40</v>
      </c>
      <c r="B124" s="20" t="s">
        <v>19</v>
      </c>
      <c r="C124" s="57">
        <v>192.13333900000001</v>
      </c>
      <c r="D124" s="57">
        <v>514.24874499999999</v>
      </c>
      <c r="E124" s="180">
        <v>416.91498100000001</v>
      </c>
      <c r="F124" s="22">
        <f t="shared" si="19"/>
        <v>23.346190095289469</v>
      </c>
      <c r="G124" s="58">
        <v>3023</v>
      </c>
      <c r="H124" s="57">
        <v>208171.73323799999</v>
      </c>
      <c r="I124" s="59">
        <v>275</v>
      </c>
      <c r="J124" s="57">
        <v>59.28</v>
      </c>
      <c r="K124" s="59">
        <v>165.17</v>
      </c>
      <c r="L124" s="57">
        <v>291.58999999999997</v>
      </c>
      <c r="M124" s="22">
        <f>(K124-L124)/L124*100</f>
        <v>-43.35539627559244</v>
      </c>
      <c r="N124" s="47">
        <f t="shared" ref="N124:N129" si="20">D124/D202*100</f>
        <v>8.0260468791796651</v>
      </c>
    </row>
    <row r="125" spans="1:14">
      <c r="A125" s="233"/>
      <c r="B125" s="20" t="s">
        <v>20</v>
      </c>
      <c r="C125" s="57">
        <v>43.678314</v>
      </c>
      <c r="D125" s="57">
        <v>89.130804999999995</v>
      </c>
      <c r="E125" s="180">
        <v>127.755162</v>
      </c>
      <c r="F125" s="22">
        <f t="shared" si="19"/>
        <v>-30.23310870209691</v>
      </c>
      <c r="G125" s="58">
        <v>1029</v>
      </c>
      <c r="H125" s="57">
        <v>12553.8</v>
      </c>
      <c r="I125" s="59">
        <v>118</v>
      </c>
      <c r="J125" s="57">
        <v>22.81</v>
      </c>
      <c r="K125" s="59">
        <v>54.87</v>
      </c>
      <c r="L125" s="57">
        <v>108.11</v>
      </c>
      <c r="M125" s="22">
        <f>(K125-L125)/L125*100</f>
        <v>-49.246138192581633</v>
      </c>
      <c r="N125" s="47">
        <f t="shared" si="20"/>
        <v>6.0825258461372513</v>
      </c>
    </row>
    <row r="126" spans="1:14">
      <c r="A126" s="233"/>
      <c r="B126" s="20" t="s">
        <v>21</v>
      </c>
      <c r="C126" s="57">
        <v>1.6981E-2</v>
      </c>
      <c r="D126" s="57">
        <v>24.379615999999999</v>
      </c>
      <c r="E126" s="180">
        <v>9.4732559999999992</v>
      </c>
      <c r="F126" s="22">
        <f t="shared" si="19"/>
        <v>157.35202342256983</v>
      </c>
      <c r="G126" s="58">
        <v>8</v>
      </c>
      <c r="H126" s="57">
        <v>33635.046930999997</v>
      </c>
      <c r="I126" s="59"/>
      <c r="J126" s="57"/>
      <c r="K126" s="59"/>
      <c r="L126" s="57"/>
      <c r="M126" s="22"/>
      <c r="N126" s="47">
        <f t="shared" si="20"/>
        <v>10.768331446158674</v>
      </c>
    </row>
    <row r="127" spans="1:14">
      <c r="A127" s="233"/>
      <c r="B127" s="20" t="s">
        <v>22</v>
      </c>
      <c r="C127" s="57">
        <v>0.68659700000000001</v>
      </c>
      <c r="D127" s="57">
        <v>1.519801</v>
      </c>
      <c r="E127" s="180">
        <v>6.6724589999999999</v>
      </c>
      <c r="F127" s="22">
        <f t="shared" si="19"/>
        <v>-77.222774991948242</v>
      </c>
      <c r="G127" s="58">
        <v>87</v>
      </c>
      <c r="H127" s="57">
        <v>6183.8</v>
      </c>
      <c r="I127" s="59">
        <v>6</v>
      </c>
      <c r="J127" s="57"/>
      <c r="K127" s="59">
        <v>0.35</v>
      </c>
      <c r="L127" s="57">
        <v>0.09</v>
      </c>
      <c r="M127" s="22">
        <f>(K127-L127)/L127*100</f>
        <v>288.88888888888891</v>
      </c>
      <c r="N127" s="47">
        <f t="shared" si="20"/>
        <v>1.3559840514681887</v>
      </c>
    </row>
    <row r="128" spans="1:14">
      <c r="A128" s="233"/>
      <c r="B128" s="20" t="s">
        <v>23</v>
      </c>
      <c r="C128" s="57"/>
      <c r="D128" s="57"/>
      <c r="E128" s="180">
        <v>7.6600000000000001E-2</v>
      </c>
      <c r="F128" s="22">
        <f t="shared" si="19"/>
        <v>-100</v>
      </c>
      <c r="G128" s="58"/>
      <c r="H128" s="57"/>
      <c r="I128" s="59"/>
      <c r="J128" s="57"/>
      <c r="K128" s="59"/>
      <c r="L128" s="57"/>
      <c r="M128" s="22"/>
      <c r="N128" s="47">
        <f t="shared" si="20"/>
        <v>0</v>
      </c>
    </row>
    <row r="129" spans="1:14">
      <c r="A129" s="233"/>
      <c r="B129" s="20" t="s">
        <v>24</v>
      </c>
      <c r="C129" s="57">
        <v>8.9569569999999992</v>
      </c>
      <c r="D129" s="57">
        <v>15.523346999999999</v>
      </c>
      <c r="E129" s="180">
        <v>6.9166800000000004</v>
      </c>
      <c r="F129" s="22">
        <f t="shared" si="19"/>
        <v>124.43349988722909</v>
      </c>
      <c r="G129" s="58">
        <v>83</v>
      </c>
      <c r="H129" s="57">
        <v>5545.82</v>
      </c>
      <c r="I129" s="59">
        <v>5</v>
      </c>
      <c r="J129" s="57">
        <v>1.41</v>
      </c>
      <c r="K129" s="59">
        <v>1.71</v>
      </c>
      <c r="L129" s="57">
        <v>0.55000000000000004</v>
      </c>
      <c r="M129" s="22">
        <f>(K129-L129)/L129*100</f>
        <v>210.90909090909088</v>
      </c>
      <c r="N129" s="47">
        <f t="shared" si="20"/>
        <v>2.2969399950646561</v>
      </c>
    </row>
    <row r="130" spans="1:14">
      <c r="A130" s="233"/>
      <c r="B130" s="20" t="s">
        <v>25</v>
      </c>
      <c r="C130" s="57"/>
      <c r="D130" s="57"/>
      <c r="E130" s="180"/>
      <c r="F130" s="22"/>
      <c r="G130" s="58"/>
      <c r="H130" s="57"/>
      <c r="I130" s="59"/>
      <c r="J130" s="57"/>
      <c r="K130" s="59"/>
      <c r="L130" s="57"/>
      <c r="M130" s="22"/>
      <c r="N130" s="47"/>
    </row>
    <row r="131" spans="1:14">
      <c r="A131" s="233"/>
      <c r="B131" s="20" t="s">
        <v>26</v>
      </c>
      <c r="C131" s="57">
        <v>10.373730999999999</v>
      </c>
      <c r="D131" s="57">
        <v>17.076961999999998</v>
      </c>
      <c r="E131" s="180">
        <v>27.941476999999999</v>
      </c>
      <c r="F131" s="22">
        <f>(D131-E131)/E131*100</f>
        <v>-38.883109149884959</v>
      </c>
      <c r="G131" s="58">
        <v>756</v>
      </c>
      <c r="H131" s="57">
        <v>38332.800000000003</v>
      </c>
      <c r="I131" s="59">
        <v>8</v>
      </c>
      <c r="J131" s="57">
        <v>1.62</v>
      </c>
      <c r="K131" s="59">
        <v>2.16</v>
      </c>
      <c r="L131" s="57">
        <v>1.48</v>
      </c>
      <c r="M131" s="22">
        <f>(K131-L131)/L131*100</f>
        <v>45.945945945945958</v>
      </c>
      <c r="N131" s="47">
        <f t="shared" ref="N131:N136" si="21">D131/D209*100</f>
        <v>3.8125550174156149</v>
      </c>
    </row>
    <row r="132" spans="1:14">
      <c r="A132" s="233"/>
      <c r="B132" s="20" t="s">
        <v>27</v>
      </c>
      <c r="C132" s="57">
        <v>1.217619</v>
      </c>
      <c r="D132" s="57">
        <v>5.3467370000000001</v>
      </c>
      <c r="E132" s="180">
        <v>2.7746400000000002</v>
      </c>
      <c r="F132" s="22">
        <f>(D132-E132)/E132*100</f>
        <v>92.700206152870265</v>
      </c>
      <c r="G132" s="58">
        <v>96</v>
      </c>
      <c r="H132" s="57">
        <v>5001.0985000000001</v>
      </c>
      <c r="I132" s="59"/>
      <c r="J132" s="57"/>
      <c r="K132" s="57"/>
      <c r="L132" s="57"/>
      <c r="M132" s="22"/>
      <c r="N132" s="47">
        <f t="shared" si="21"/>
        <v>17.595627329120596</v>
      </c>
    </row>
    <row r="133" spans="1:14">
      <c r="A133" s="233"/>
      <c r="B133" s="24" t="s">
        <v>28</v>
      </c>
      <c r="C133" s="57"/>
      <c r="D133" s="57"/>
      <c r="E133" s="180"/>
      <c r="F133" s="22"/>
      <c r="G133" s="58"/>
      <c r="H133" s="57"/>
      <c r="I133" s="57"/>
      <c r="J133" s="57"/>
      <c r="K133" s="57"/>
      <c r="L133" s="57"/>
      <c r="M133" s="22"/>
      <c r="N133" s="47"/>
    </row>
    <row r="134" spans="1:14">
      <c r="A134" s="233"/>
      <c r="B134" s="24" t="s">
        <v>29</v>
      </c>
      <c r="C134" s="57"/>
      <c r="D134" s="57"/>
      <c r="E134" s="180"/>
      <c r="F134" s="22"/>
      <c r="G134" s="58"/>
      <c r="H134" s="57"/>
      <c r="I134" s="57"/>
      <c r="J134" s="57"/>
      <c r="K134" s="57"/>
      <c r="L134" s="57"/>
      <c r="M134" s="22"/>
      <c r="N134" s="47" t="e">
        <f>D134/D212*100</f>
        <v>#DIV/0!</v>
      </c>
    </row>
    <row r="135" spans="1:14">
      <c r="A135" s="233"/>
      <c r="B135" s="24" t="s">
        <v>30</v>
      </c>
      <c r="C135" s="36"/>
      <c r="D135" s="36"/>
      <c r="E135" s="36"/>
      <c r="F135" s="22"/>
      <c r="G135" s="58"/>
      <c r="H135" s="57"/>
      <c r="I135" s="57"/>
      <c r="J135" s="57"/>
      <c r="K135" s="57"/>
      <c r="L135" s="57"/>
      <c r="M135" s="22"/>
      <c r="N135" s="47"/>
    </row>
    <row r="136" spans="1:14">
      <c r="A136" s="234"/>
      <c r="B136" s="25" t="s">
        <v>31</v>
      </c>
      <c r="C136" s="26">
        <f t="shared" ref="C136:L136" si="22">C124+C126+C127+C128+C129+C130+C131+C132</f>
        <v>213.38522399999999</v>
      </c>
      <c r="D136" s="26">
        <f t="shared" si="22"/>
        <v>578.09520799999996</v>
      </c>
      <c r="E136" s="26">
        <f t="shared" si="22"/>
        <v>470.77009299999997</v>
      </c>
      <c r="F136" s="27">
        <f>(D136-E136)/E136*100</f>
        <v>22.797776790803912</v>
      </c>
      <c r="G136" s="26">
        <f t="shared" si="22"/>
        <v>4053</v>
      </c>
      <c r="H136" s="26">
        <f t="shared" si="22"/>
        <v>296870.29866899998</v>
      </c>
      <c r="I136" s="26">
        <f t="shared" si="22"/>
        <v>294</v>
      </c>
      <c r="J136" s="26">
        <f t="shared" si="22"/>
        <v>62.309999999999995</v>
      </c>
      <c r="K136" s="26">
        <f t="shared" si="22"/>
        <v>169.39</v>
      </c>
      <c r="L136" s="26">
        <f t="shared" si="22"/>
        <v>293.70999999999998</v>
      </c>
      <c r="M136" s="27">
        <f>(K136-L136)/L136*100</f>
        <v>-42.327465867692624</v>
      </c>
      <c r="N136" s="48">
        <f t="shared" si="21"/>
        <v>7.0314196294824498</v>
      </c>
    </row>
    <row r="137" spans="1:14">
      <c r="A137" s="226" t="s">
        <v>41</v>
      </c>
      <c r="B137" s="20" t="s">
        <v>19</v>
      </c>
      <c r="C137" s="60">
        <v>18.45</v>
      </c>
      <c r="D137" s="60">
        <v>34.51</v>
      </c>
      <c r="E137" s="60">
        <v>74.13</v>
      </c>
      <c r="F137" s="61">
        <f>(D137-E137)/E137*100</f>
        <v>-53.446647780925403</v>
      </c>
      <c r="G137" s="59">
        <v>138</v>
      </c>
      <c r="H137" s="59">
        <v>8446.93</v>
      </c>
      <c r="I137" s="59">
        <v>55</v>
      </c>
      <c r="J137" s="59">
        <v>7.66</v>
      </c>
      <c r="K137" s="59">
        <v>15.19</v>
      </c>
      <c r="L137" s="59">
        <v>2.8849999999999998</v>
      </c>
      <c r="M137" s="61">
        <f>(K137-L137)/L137*100</f>
        <v>426.51646447140382</v>
      </c>
      <c r="N137" s="47">
        <f>D137/D202*100</f>
        <v>0.53860875790856855</v>
      </c>
    </row>
    <row r="138" spans="1:14">
      <c r="A138" s="226"/>
      <c r="B138" s="20" t="s">
        <v>20</v>
      </c>
      <c r="C138" s="59">
        <v>15.05</v>
      </c>
      <c r="D138" s="59">
        <v>19.21</v>
      </c>
      <c r="E138" s="59">
        <v>22.27</v>
      </c>
      <c r="F138" s="22">
        <f>(D138-E138)/E138*100</f>
        <v>-13.740458015267171</v>
      </c>
      <c r="G138" s="59">
        <v>48</v>
      </c>
      <c r="H138" s="59">
        <v>585.6</v>
      </c>
      <c r="I138" s="59">
        <v>23</v>
      </c>
      <c r="J138" s="59">
        <v>0.72</v>
      </c>
      <c r="K138" s="59">
        <v>4.13</v>
      </c>
      <c r="L138" s="59">
        <v>0.97</v>
      </c>
      <c r="M138" s="22">
        <f>(K138-L138)/L138*100</f>
        <v>325.7731958762887</v>
      </c>
      <c r="N138" s="47">
        <f>D138/D203*100</f>
        <v>1.3109420643547043</v>
      </c>
    </row>
    <row r="139" spans="1:14">
      <c r="A139" s="226"/>
      <c r="B139" s="20" t="s">
        <v>21</v>
      </c>
      <c r="C139" s="59"/>
      <c r="D139" s="59">
        <v>0</v>
      </c>
      <c r="E139" s="59">
        <v>4</v>
      </c>
      <c r="F139" s="22"/>
      <c r="G139" s="59"/>
      <c r="H139" s="59"/>
      <c r="I139" s="59"/>
      <c r="J139" s="59"/>
      <c r="K139" s="59"/>
      <c r="L139" s="59">
        <v>0</v>
      </c>
      <c r="M139" s="22"/>
      <c r="N139" s="47">
        <f>D139/D204*100</f>
        <v>0</v>
      </c>
    </row>
    <row r="140" spans="1:14">
      <c r="A140" s="226"/>
      <c r="B140" s="20" t="s">
        <v>22</v>
      </c>
      <c r="C140" s="59"/>
      <c r="D140" s="59">
        <v>0</v>
      </c>
      <c r="E140" s="59"/>
      <c r="F140" s="22"/>
      <c r="G140" s="59"/>
      <c r="H140" s="59"/>
      <c r="I140" s="59"/>
      <c r="J140" s="59"/>
      <c r="K140" s="59"/>
      <c r="L140" s="59">
        <v>0</v>
      </c>
      <c r="M140" s="22"/>
      <c r="N140" s="47"/>
    </row>
    <row r="141" spans="1:14">
      <c r="A141" s="226"/>
      <c r="B141" s="20" t="s">
        <v>23</v>
      </c>
      <c r="C141" s="59"/>
      <c r="D141" s="59">
        <v>0</v>
      </c>
      <c r="E141" s="59"/>
      <c r="F141" s="22"/>
      <c r="G141" s="59"/>
      <c r="H141" s="59"/>
      <c r="I141" s="59"/>
      <c r="J141" s="59"/>
      <c r="K141" s="59"/>
      <c r="L141" s="59">
        <v>0</v>
      </c>
      <c r="M141" s="22"/>
      <c r="N141" s="47">
        <f>D141/D206*100</f>
        <v>0</v>
      </c>
    </row>
    <row r="142" spans="1:14">
      <c r="A142" s="226"/>
      <c r="B142" s="20" t="s">
        <v>24</v>
      </c>
      <c r="C142" s="59">
        <v>1.1000000000000001</v>
      </c>
      <c r="D142" s="59">
        <v>0</v>
      </c>
      <c r="E142" s="59"/>
      <c r="F142" s="22"/>
      <c r="G142" s="59">
        <v>1</v>
      </c>
      <c r="H142" s="59">
        <v>828.96</v>
      </c>
      <c r="I142" s="59"/>
      <c r="J142" s="59"/>
      <c r="K142" s="59"/>
      <c r="L142" s="59">
        <v>0</v>
      </c>
      <c r="M142" s="22"/>
      <c r="N142" s="47">
        <f>D142/D207*100</f>
        <v>0</v>
      </c>
    </row>
    <row r="143" spans="1:14">
      <c r="A143" s="226"/>
      <c r="B143" s="20" t="s">
        <v>25</v>
      </c>
      <c r="C143" s="62"/>
      <c r="D143" s="62">
        <v>0</v>
      </c>
      <c r="E143" s="62"/>
      <c r="F143" s="22"/>
      <c r="G143" s="62"/>
      <c r="H143" s="62"/>
      <c r="I143" s="62"/>
      <c r="J143" s="62"/>
      <c r="K143" s="62"/>
      <c r="L143" s="62">
        <v>0</v>
      </c>
      <c r="M143" s="22"/>
      <c r="N143" s="47"/>
    </row>
    <row r="144" spans="1:14">
      <c r="A144" s="226"/>
      <c r="B144" s="20" t="s">
        <v>26</v>
      </c>
      <c r="C144" s="59"/>
      <c r="D144" s="59">
        <v>0</v>
      </c>
      <c r="E144" s="59">
        <v>0.37</v>
      </c>
      <c r="F144" s="22"/>
      <c r="G144" s="59"/>
      <c r="H144" s="59"/>
      <c r="I144" s="59"/>
      <c r="J144" s="59"/>
      <c r="K144" s="59"/>
      <c r="L144" s="59">
        <v>0</v>
      </c>
      <c r="M144" s="22"/>
      <c r="N144" s="47">
        <f>D144/D209*100</f>
        <v>0</v>
      </c>
    </row>
    <row r="145" spans="1:14">
      <c r="A145" s="226"/>
      <c r="B145" s="20" t="s">
        <v>27</v>
      </c>
      <c r="C145" s="34"/>
      <c r="D145" s="34">
        <v>0</v>
      </c>
      <c r="E145" s="34"/>
      <c r="F145" s="22"/>
      <c r="G145" s="59"/>
      <c r="H145" s="59"/>
      <c r="I145" s="59"/>
      <c r="J145" s="59"/>
      <c r="K145" s="59"/>
      <c r="L145" s="59">
        <v>0</v>
      </c>
      <c r="M145" s="22"/>
      <c r="N145" s="47"/>
    </row>
    <row r="146" spans="1:14">
      <c r="A146" s="226"/>
      <c r="B146" s="24" t="s">
        <v>28</v>
      </c>
      <c r="C146" s="34"/>
      <c r="D146" s="37">
        <v>0</v>
      </c>
      <c r="E146" s="36"/>
      <c r="F146" s="22"/>
      <c r="G146" s="34"/>
      <c r="H146" s="34"/>
      <c r="I146" s="34"/>
      <c r="J146" s="34"/>
      <c r="K146" s="34"/>
      <c r="L146" s="34">
        <v>0</v>
      </c>
      <c r="M146" s="22"/>
      <c r="N146" s="47"/>
    </row>
    <row r="147" spans="1:14">
      <c r="A147" s="226"/>
      <c r="B147" s="24" t="s">
        <v>29</v>
      </c>
      <c r="C147" s="34"/>
      <c r="D147" s="34">
        <v>0</v>
      </c>
      <c r="E147" s="34"/>
      <c r="F147" s="22"/>
      <c r="G147" s="34"/>
      <c r="H147" s="34"/>
      <c r="I147" s="34"/>
      <c r="J147" s="34"/>
      <c r="K147" s="34"/>
      <c r="L147" s="34">
        <v>0</v>
      </c>
      <c r="M147" s="22"/>
      <c r="N147" s="47"/>
    </row>
    <row r="148" spans="1:14">
      <c r="A148" s="226"/>
      <c r="B148" s="24" t="s">
        <v>30</v>
      </c>
      <c r="C148" s="34"/>
      <c r="D148" s="34">
        <v>0</v>
      </c>
      <c r="E148" s="34"/>
      <c r="F148" s="22"/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22"/>
      <c r="N148" s="47"/>
    </row>
    <row r="149" spans="1:14" ht="14.25" thickBot="1">
      <c r="A149" s="227"/>
      <c r="B149" s="25" t="s">
        <v>31</v>
      </c>
      <c r="C149" s="26">
        <f t="shared" ref="C149:L149" si="23">C137+C139+C140+C141+C142+C143+C144+C145</f>
        <v>19.55</v>
      </c>
      <c r="D149" s="26">
        <f t="shared" si="23"/>
        <v>34.51</v>
      </c>
      <c r="E149" s="26">
        <f t="shared" si="23"/>
        <v>78.5</v>
      </c>
      <c r="F149" s="27">
        <f>(D149-E149)/E149*100</f>
        <v>-56.038216560509554</v>
      </c>
      <c r="G149" s="26">
        <f t="shared" si="23"/>
        <v>139</v>
      </c>
      <c r="H149" s="26">
        <f t="shared" si="23"/>
        <v>9275.89</v>
      </c>
      <c r="I149" s="26">
        <f t="shared" si="23"/>
        <v>55</v>
      </c>
      <c r="J149" s="26">
        <f t="shared" si="23"/>
        <v>7.66</v>
      </c>
      <c r="K149" s="26">
        <f t="shared" si="23"/>
        <v>15.19</v>
      </c>
      <c r="L149" s="26">
        <f t="shared" si="23"/>
        <v>2.8849999999999998</v>
      </c>
      <c r="M149" s="27">
        <f>(K149-L149)/L149*100</f>
        <v>426.51646447140382</v>
      </c>
      <c r="N149" s="48">
        <f>D149/D214*100</f>
        <v>0.41974797240221945</v>
      </c>
    </row>
    <row r="150" spans="1:14" ht="15" thickTop="1" thickBot="1">
      <c r="A150" s="226" t="s">
        <v>69</v>
      </c>
      <c r="B150" s="20" t="s">
        <v>19</v>
      </c>
      <c r="C150" s="169">
        <v>42.317137000000002</v>
      </c>
      <c r="D150" s="167">
        <v>136.37102899999999</v>
      </c>
      <c r="E150" s="37">
        <v>158.64676600000001</v>
      </c>
      <c r="F150" s="46">
        <f t="shared" ref="F150:F155" si="24">(D150-E150)/E150*100</f>
        <v>-14.041091137023255</v>
      </c>
      <c r="G150" s="169">
        <v>876</v>
      </c>
      <c r="H150" s="169">
        <v>3207.7185549999999</v>
      </c>
      <c r="I150" s="169">
        <v>134</v>
      </c>
      <c r="J150" s="169">
        <v>58.870404999999998</v>
      </c>
      <c r="K150" s="169">
        <v>173.437285</v>
      </c>
      <c r="L150" s="169">
        <v>108.076891</v>
      </c>
      <c r="M150" s="46">
        <f>(K150-L150)/L150*100</f>
        <v>60.475827344071178</v>
      </c>
      <c r="N150" s="64">
        <f t="shared" ref="N150:N155" si="25">D150/D202*100</f>
        <v>2.1283868601681655</v>
      </c>
    </row>
    <row r="151" spans="1:14" ht="14.25" thickBot="1">
      <c r="A151" s="226"/>
      <c r="B151" s="20" t="s">
        <v>20</v>
      </c>
      <c r="C151" s="169">
        <v>11.999449</v>
      </c>
      <c r="D151" s="167">
        <v>32.394678999999996</v>
      </c>
      <c r="E151" s="34">
        <v>50.803407</v>
      </c>
      <c r="F151" s="46">
        <f t="shared" si="24"/>
        <v>-36.23522335814998</v>
      </c>
      <c r="G151" s="169">
        <v>405</v>
      </c>
      <c r="H151" s="169">
        <v>0</v>
      </c>
      <c r="I151" s="169">
        <v>68</v>
      </c>
      <c r="J151" s="169">
        <v>16.725000000000001</v>
      </c>
      <c r="K151" s="169">
        <v>55.982013999999999</v>
      </c>
      <c r="L151" s="169">
        <v>44.293931000000001</v>
      </c>
      <c r="M151" s="22">
        <f>(K151-L151)/L151*100</f>
        <v>26.387549571971832</v>
      </c>
      <c r="N151" s="47">
        <f t="shared" si="25"/>
        <v>2.2107000188635078</v>
      </c>
    </row>
    <row r="152" spans="1:14" ht="14.25" thickBot="1">
      <c r="A152" s="226"/>
      <c r="B152" s="20" t="s">
        <v>21</v>
      </c>
      <c r="C152" s="169">
        <v>2.651834</v>
      </c>
      <c r="D152" s="167">
        <v>2.651834</v>
      </c>
      <c r="E152" s="34"/>
      <c r="F152" s="46" t="e">
        <f t="shared" si="24"/>
        <v>#DIV/0!</v>
      </c>
      <c r="G152" s="169">
        <v>3</v>
      </c>
      <c r="H152" s="169">
        <v>3151.05</v>
      </c>
      <c r="I152" s="169">
        <v>1</v>
      </c>
      <c r="J152" s="169">
        <v>0</v>
      </c>
      <c r="K152" s="169">
        <v>0</v>
      </c>
      <c r="L152" s="169">
        <v>0</v>
      </c>
      <c r="M152" s="22"/>
      <c r="N152" s="47">
        <f t="shared" si="25"/>
        <v>1.1712993121873925</v>
      </c>
    </row>
    <row r="153" spans="1:14" ht="14.25" thickBot="1">
      <c r="A153" s="226"/>
      <c r="B153" s="20" t="s">
        <v>22</v>
      </c>
      <c r="C153" s="169">
        <v>1.8867999999999999E-2</v>
      </c>
      <c r="D153" s="167">
        <v>0.16509499999999999</v>
      </c>
      <c r="E153" s="34">
        <v>0.21698200000000001</v>
      </c>
      <c r="F153" s="46">
        <f t="shared" si="24"/>
        <v>-23.913043478260875</v>
      </c>
      <c r="G153" s="169">
        <v>25</v>
      </c>
      <c r="H153" s="169">
        <v>2171.4</v>
      </c>
      <c r="I153" s="169">
        <v>0</v>
      </c>
      <c r="J153" s="169">
        <v>0</v>
      </c>
      <c r="K153" s="169">
        <v>0</v>
      </c>
      <c r="L153" s="169">
        <v>0</v>
      </c>
      <c r="M153" s="22" t="e">
        <f>(K153-L153)/L153*100</f>
        <v>#DIV/0!</v>
      </c>
      <c r="N153" s="47">
        <f t="shared" si="25"/>
        <v>0.14729967079712447</v>
      </c>
    </row>
    <row r="154" spans="1:14" ht="14.25" thickBot="1">
      <c r="A154" s="226"/>
      <c r="B154" s="20" t="s">
        <v>23</v>
      </c>
      <c r="C154" s="169">
        <v>0</v>
      </c>
      <c r="D154" s="167">
        <v>0</v>
      </c>
      <c r="E154" s="34">
        <v>2.2155999999999999E-2</v>
      </c>
      <c r="F154" s="46">
        <f t="shared" si="24"/>
        <v>-100</v>
      </c>
      <c r="G154" s="169">
        <v>0</v>
      </c>
      <c r="H154" s="169">
        <v>0</v>
      </c>
      <c r="I154" s="169">
        <v>0</v>
      </c>
      <c r="J154" s="169">
        <v>0</v>
      </c>
      <c r="K154" s="169">
        <v>0</v>
      </c>
      <c r="L154" s="169">
        <v>0</v>
      </c>
      <c r="M154" s="22"/>
      <c r="N154" s="47">
        <f t="shared" si="25"/>
        <v>0</v>
      </c>
    </row>
    <row r="155" spans="1:14" ht="14.25" thickBot="1">
      <c r="A155" s="226"/>
      <c r="B155" s="20" t="s">
        <v>24</v>
      </c>
      <c r="C155" s="169">
        <v>0</v>
      </c>
      <c r="D155" s="167">
        <v>6.1358509999999997</v>
      </c>
      <c r="E155" s="34">
        <v>9.3429999999999999E-2</v>
      </c>
      <c r="F155" s="46">
        <f t="shared" si="24"/>
        <v>6467.3241999357815</v>
      </c>
      <c r="G155" s="169">
        <v>4</v>
      </c>
      <c r="H155" s="169">
        <v>600</v>
      </c>
      <c r="I155" s="169">
        <v>0</v>
      </c>
      <c r="J155" s="169">
        <v>0</v>
      </c>
      <c r="K155" s="169">
        <v>0</v>
      </c>
      <c r="L155" s="169">
        <v>0</v>
      </c>
      <c r="M155" s="22"/>
      <c r="N155" s="47">
        <f t="shared" si="25"/>
        <v>0.90790224335367009</v>
      </c>
    </row>
    <row r="156" spans="1:14" ht="14.25" thickBot="1">
      <c r="A156" s="226"/>
      <c r="B156" s="20" t="s">
        <v>25</v>
      </c>
      <c r="C156" s="169">
        <v>0</v>
      </c>
      <c r="D156" s="167">
        <v>0</v>
      </c>
      <c r="E156" s="38"/>
      <c r="F156" s="46"/>
      <c r="G156" s="169">
        <v>0</v>
      </c>
      <c r="H156" s="169">
        <v>0</v>
      </c>
      <c r="I156" s="169">
        <v>0</v>
      </c>
      <c r="J156" s="169">
        <v>0</v>
      </c>
      <c r="K156" s="169">
        <v>0</v>
      </c>
      <c r="L156" s="169">
        <v>0</v>
      </c>
      <c r="M156" s="22"/>
      <c r="N156" s="47"/>
    </row>
    <row r="157" spans="1:14" ht="14.25" thickBot="1">
      <c r="A157" s="226"/>
      <c r="B157" s="20" t="s">
        <v>26</v>
      </c>
      <c r="C157" s="169">
        <v>7.8600709999999996</v>
      </c>
      <c r="D157" s="167">
        <v>13.117604999999999</v>
      </c>
      <c r="E157" s="34">
        <v>2.9472360000000002</v>
      </c>
      <c r="F157" s="46">
        <f>(D157-E157)/E157*100</f>
        <v>345.08159509452241</v>
      </c>
      <c r="G157" s="169">
        <v>357</v>
      </c>
      <c r="H157" s="169">
        <v>65777.300004999997</v>
      </c>
      <c r="I157" s="169">
        <v>9</v>
      </c>
      <c r="J157" s="169">
        <v>0.134461</v>
      </c>
      <c r="K157" s="169">
        <v>3.1995140000000002</v>
      </c>
      <c r="L157" s="169">
        <v>12.518869</v>
      </c>
      <c r="M157" s="22">
        <f>(K157-L157)/L157*100</f>
        <v>-74.442467606298933</v>
      </c>
      <c r="N157" s="47">
        <f>D157/D209*100</f>
        <v>2.9285999909835345</v>
      </c>
    </row>
    <row r="158" spans="1:14" ht="14.25" thickBot="1">
      <c r="A158" s="226"/>
      <c r="B158" s="20" t="s">
        <v>27</v>
      </c>
      <c r="C158" s="169">
        <v>0</v>
      </c>
      <c r="D158" s="167">
        <v>0</v>
      </c>
      <c r="E158" s="34"/>
      <c r="F158" s="46" t="e">
        <f>(D158-E158)/E158*100</f>
        <v>#DIV/0!</v>
      </c>
      <c r="G158" s="169">
        <v>0</v>
      </c>
      <c r="H158" s="169">
        <v>0</v>
      </c>
      <c r="I158" s="169">
        <v>0</v>
      </c>
      <c r="J158" s="169">
        <v>0</v>
      </c>
      <c r="K158" s="169">
        <v>0</v>
      </c>
      <c r="L158" s="169">
        <v>0</v>
      </c>
      <c r="M158" s="22"/>
      <c r="N158" s="47">
        <f>D158/D210*100</f>
        <v>0</v>
      </c>
    </row>
    <row r="159" spans="1:14" ht="14.25" thickBot="1">
      <c r="A159" s="226"/>
      <c r="B159" s="24" t="s">
        <v>28</v>
      </c>
      <c r="C159" s="169">
        <v>0</v>
      </c>
      <c r="D159" s="167">
        <v>0</v>
      </c>
      <c r="E159" s="36"/>
      <c r="F159" s="46"/>
      <c r="G159" s="169">
        <v>0</v>
      </c>
      <c r="H159" s="169">
        <v>0</v>
      </c>
      <c r="I159" s="169">
        <v>0</v>
      </c>
      <c r="J159" s="169">
        <v>0</v>
      </c>
      <c r="K159" s="169">
        <v>0</v>
      </c>
      <c r="L159" s="169">
        <v>0</v>
      </c>
      <c r="M159" s="22"/>
      <c r="N159" s="47"/>
    </row>
    <row r="160" spans="1:14" ht="14.25" thickBot="1">
      <c r="A160" s="226"/>
      <c r="B160" s="24" t="s">
        <v>29</v>
      </c>
      <c r="C160" s="169">
        <v>0</v>
      </c>
      <c r="D160" s="167">
        <v>0</v>
      </c>
      <c r="E160" s="34"/>
      <c r="F160" s="46"/>
      <c r="G160" s="169">
        <v>0</v>
      </c>
      <c r="H160" s="169">
        <v>0</v>
      </c>
      <c r="I160" s="169">
        <v>0</v>
      </c>
      <c r="J160" s="169">
        <v>0</v>
      </c>
      <c r="K160" s="169">
        <v>0</v>
      </c>
      <c r="L160" s="175">
        <v>0</v>
      </c>
      <c r="M160" s="22"/>
      <c r="N160" s="47"/>
    </row>
    <row r="161" spans="1:14" ht="14.25" thickBot="1">
      <c r="A161" s="226"/>
      <c r="B161" s="24" t="s">
        <v>30</v>
      </c>
      <c r="C161" s="169">
        <v>0</v>
      </c>
      <c r="D161" s="167">
        <v>0</v>
      </c>
      <c r="E161" s="34"/>
      <c r="F161" s="46"/>
      <c r="G161" s="169">
        <v>0</v>
      </c>
      <c r="H161" s="169">
        <v>0</v>
      </c>
      <c r="I161" s="169">
        <v>0</v>
      </c>
      <c r="J161" s="169">
        <v>0</v>
      </c>
      <c r="K161" s="169">
        <v>0</v>
      </c>
      <c r="L161" s="175">
        <v>0</v>
      </c>
      <c r="M161" s="22"/>
      <c r="N161" s="47"/>
    </row>
    <row r="162" spans="1:14" ht="14.25" thickBot="1">
      <c r="A162" s="227"/>
      <c r="B162" s="25" t="s">
        <v>31</v>
      </c>
      <c r="C162" s="26">
        <f t="shared" ref="C162:L162" si="26">C150+C152+C153+C154+C155+C156+C157+C158</f>
        <v>52.847909999999999</v>
      </c>
      <c r="D162" s="26">
        <f t="shared" si="26"/>
        <v>158.44141400000001</v>
      </c>
      <c r="E162" s="26">
        <f t="shared" si="26"/>
        <v>161.92657000000003</v>
      </c>
      <c r="F162" s="27">
        <f t="shared" ref="F162:F168" si="27">(D162-E162)/E162*100</f>
        <v>-2.1523064435935479</v>
      </c>
      <c r="G162" s="26">
        <f t="shared" si="26"/>
        <v>1265</v>
      </c>
      <c r="H162" s="26">
        <f t="shared" si="26"/>
        <v>74907.468559999994</v>
      </c>
      <c r="I162" s="26">
        <f t="shared" si="26"/>
        <v>144</v>
      </c>
      <c r="J162" s="26">
        <f t="shared" si="26"/>
        <v>59.004866</v>
      </c>
      <c r="K162" s="26">
        <f t="shared" si="26"/>
        <v>176.636799</v>
      </c>
      <c r="L162" s="26">
        <f t="shared" si="26"/>
        <v>120.59576</v>
      </c>
      <c r="M162" s="27">
        <f>(K162-L162)/L162*100</f>
        <v>46.470156993910891</v>
      </c>
      <c r="N162" s="48">
        <f>D162/D214*100</f>
        <v>1.9271359684451066</v>
      </c>
    </row>
    <row r="163" spans="1:14" ht="15" thickTop="1" thickBot="1">
      <c r="A163" s="232" t="s">
        <v>43</v>
      </c>
      <c r="B163" s="28" t="s">
        <v>19</v>
      </c>
      <c r="C163" s="35">
        <v>33.47</v>
      </c>
      <c r="D163" s="35">
        <v>52.6</v>
      </c>
      <c r="E163" s="181">
        <v>85.28</v>
      </c>
      <c r="F163" s="30">
        <f t="shared" si="27"/>
        <v>-38.320825515947462</v>
      </c>
      <c r="G163" s="35">
        <v>249</v>
      </c>
      <c r="H163" s="35">
        <v>14329</v>
      </c>
      <c r="I163" s="35">
        <v>40</v>
      </c>
      <c r="J163" s="35">
        <v>11</v>
      </c>
      <c r="K163" s="35">
        <v>21.8</v>
      </c>
      <c r="L163" s="35">
        <v>73.709999999999994</v>
      </c>
      <c r="M163" s="61">
        <f>(K163-L163)/L163*100</f>
        <v>-70.424637091303751</v>
      </c>
      <c r="N163" s="49">
        <f t="shared" ref="N163:N168" si="28">D163/D202*100</f>
        <v>0.82094525256420481</v>
      </c>
    </row>
    <row r="164" spans="1:14">
      <c r="A164" s="226"/>
      <c r="B164" s="20" t="s">
        <v>20</v>
      </c>
      <c r="C164" s="35">
        <v>7.9</v>
      </c>
      <c r="D164" s="35">
        <v>13.2</v>
      </c>
      <c r="E164" s="35">
        <v>19.11</v>
      </c>
      <c r="F164" s="46">
        <f t="shared" si="27"/>
        <v>-30.926216640502357</v>
      </c>
      <c r="G164" s="35">
        <v>106</v>
      </c>
      <c r="H164" s="35">
        <v>1293.2</v>
      </c>
      <c r="I164" s="35">
        <v>20</v>
      </c>
      <c r="J164" s="35">
        <v>3.37</v>
      </c>
      <c r="K164" s="35">
        <v>9.84</v>
      </c>
      <c r="L164" s="35">
        <v>6.1</v>
      </c>
      <c r="M164" s="61">
        <f>(K164-L164)/L164*100</f>
        <v>61.311475409836071</v>
      </c>
      <c r="N164" s="47">
        <f t="shared" si="28"/>
        <v>0.90080350075388316</v>
      </c>
    </row>
    <row r="165" spans="1:14">
      <c r="A165" s="226"/>
      <c r="B165" s="20" t="s">
        <v>21</v>
      </c>
      <c r="C165" s="35">
        <v>0</v>
      </c>
      <c r="D165" s="35">
        <v>0</v>
      </c>
      <c r="E165" s="35">
        <v>0.3</v>
      </c>
      <c r="F165" s="46">
        <f t="shared" si="27"/>
        <v>-100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61"/>
      <c r="N165" s="47">
        <f t="shared" si="28"/>
        <v>0</v>
      </c>
    </row>
    <row r="166" spans="1:14">
      <c r="A166" s="226"/>
      <c r="B166" s="20" t="s">
        <v>22</v>
      </c>
      <c r="C166" s="35">
        <v>0.02</v>
      </c>
      <c r="D166" s="35">
        <v>0</v>
      </c>
      <c r="E166" s="35">
        <v>0.01</v>
      </c>
      <c r="F166" s="46">
        <f t="shared" si="27"/>
        <v>-100</v>
      </c>
      <c r="G166" s="35">
        <v>0</v>
      </c>
      <c r="H166" s="63">
        <v>0</v>
      </c>
      <c r="I166" s="35">
        <v>0</v>
      </c>
      <c r="J166" s="35">
        <v>0</v>
      </c>
      <c r="K166" s="35">
        <v>0</v>
      </c>
      <c r="L166" s="35">
        <v>0</v>
      </c>
      <c r="M166" s="61"/>
      <c r="N166" s="47">
        <f t="shared" si="28"/>
        <v>0</v>
      </c>
    </row>
    <row r="167" spans="1:14">
      <c r="A167" s="226"/>
      <c r="B167" s="20" t="s">
        <v>23</v>
      </c>
      <c r="C167" s="35">
        <v>0</v>
      </c>
      <c r="D167" s="35">
        <v>0</v>
      </c>
      <c r="E167" s="35">
        <v>4.71</v>
      </c>
      <c r="F167" s="46">
        <f t="shared" si="27"/>
        <v>-100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0.97</v>
      </c>
      <c r="M167" s="61">
        <f>(K167-L167)/L167*100</f>
        <v>-100</v>
      </c>
      <c r="N167" s="47">
        <f t="shared" si="28"/>
        <v>0</v>
      </c>
    </row>
    <row r="168" spans="1:14">
      <c r="A168" s="226"/>
      <c r="B168" s="20" t="s">
        <v>24</v>
      </c>
      <c r="C168" s="35">
        <v>0</v>
      </c>
      <c r="D168" s="35">
        <v>2.2200000000000002</v>
      </c>
      <c r="E168" s="35">
        <v>2.52</v>
      </c>
      <c r="F168" s="46">
        <f t="shared" si="27"/>
        <v>-11.904761904761898</v>
      </c>
      <c r="G168" s="35">
        <v>2</v>
      </c>
      <c r="H168" s="35">
        <v>880</v>
      </c>
      <c r="I168" s="35">
        <v>2</v>
      </c>
      <c r="J168" s="35">
        <v>7.0000000000000007E-2</v>
      </c>
      <c r="K168" s="35">
        <v>5.61</v>
      </c>
      <c r="L168" s="35">
        <v>3.31</v>
      </c>
      <c r="M168" s="61"/>
      <c r="N168" s="47">
        <f t="shared" si="28"/>
        <v>0.32848629802861051</v>
      </c>
    </row>
    <row r="169" spans="1:14">
      <c r="A169" s="226"/>
      <c r="B169" s="20" t="s">
        <v>25</v>
      </c>
      <c r="C169" s="35">
        <v>0</v>
      </c>
      <c r="D169" s="35">
        <v>0</v>
      </c>
      <c r="E169" s="35"/>
      <c r="F169" s="46"/>
      <c r="G169" s="35"/>
      <c r="H169" s="35"/>
      <c r="I169" s="35"/>
      <c r="J169" s="35"/>
      <c r="K169" s="35"/>
      <c r="L169" s="35"/>
      <c r="M169" s="61"/>
      <c r="N169" s="47"/>
    </row>
    <row r="170" spans="1:14">
      <c r="A170" s="226"/>
      <c r="B170" s="20" t="s">
        <v>26</v>
      </c>
      <c r="C170" s="35">
        <v>0</v>
      </c>
      <c r="D170" s="35">
        <v>0</v>
      </c>
      <c r="E170" s="35">
        <v>0.2</v>
      </c>
      <c r="F170" s="46">
        <f>(D170-E170)/E170*100</f>
        <v>-100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0.09</v>
      </c>
      <c r="M170" s="61">
        <f>(K170-L170)/L170*100</f>
        <v>-100</v>
      </c>
      <c r="N170" s="47">
        <f>D170/D209*100</f>
        <v>0</v>
      </c>
    </row>
    <row r="171" spans="1:14">
      <c r="A171" s="226"/>
      <c r="B171" s="20" t="s">
        <v>27</v>
      </c>
      <c r="C171" s="35">
        <v>0</v>
      </c>
      <c r="D171" s="35">
        <v>0</v>
      </c>
      <c r="E171" s="35"/>
      <c r="F171" s="46"/>
      <c r="G171" s="35">
        <v>0</v>
      </c>
      <c r="H171" s="35">
        <v>0</v>
      </c>
      <c r="I171" s="35"/>
      <c r="J171" s="35"/>
      <c r="K171" s="35"/>
      <c r="L171" s="35"/>
      <c r="M171" s="22"/>
      <c r="N171" s="47">
        <f>D171/D210*100</f>
        <v>0</v>
      </c>
    </row>
    <row r="172" spans="1:14">
      <c r="A172" s="226"/>
      <c r="B172" s="24" t="s">
        <v>28</v>
      </c>
      <c r="C172" s="35"/>
      <c r="D172" s="35"/>
      <c r="E172" s="35"/>
      <c r="F172" s="46"/>
      <c r="G172" s="35"/>
      <c r="H172" s="35"/>
      <c r="I172" s="35"/>
      <c r="J172" s="35"/>
      <c r="K172" s="35"/>
      <c r="L172" s="35"/>
      <c r="M172" s="22"/>
      <c r="N172" s="47"/>
    </row>
    <row r="173" spans="1:14">
      <c r="A173" s="226"/>
      <c r="B173" s="24" t="s">
        <v>29</v>
      </c>
      <c r="C173" s="34"/>
      <c r="D173" s="34"/>
      <c r="E173" s="34"/>
      <c r="F173" s="46"/>
      <c r="G173" s="34"/>
      <c r="H173" s="34"/>
      <c r="I173" s="34"/>
      <c r="J173" s="34"/>
      <c r="K173" s="34"/>
      <c r="L173" s="34"/>
      <c r="M173" s="22"/>
      <c r="N173" s="47"/>
    </row>
    <row r="174" spans="1:14">
      <c r="A174" s="226"/>
      <c r="B174" s="24" t="s">
        <v>30</v>
      </c>
      <c r="C174" s="34"/>
      <c r="D174" s="34"/>
      <c r="E174" s="34"/>
      <c r="F174" s="46"/>
      <c r="G174" s="34"/>
      <c r="H174" s="34"/>
      <c r="I174" s="34"/>
      <c r="J174" s="34"/>
      <c r="K174" s="34"/>
      <c r="L174" s="34"/>
      <c r="M174" s="22"/>
      <c r="N174" s="47"/>
    </row>
    <row r="175" spans="1:14">
      <c r="A175" s="227"/>
      <c r="B175" s="25" t="s">
        <v>31</v>
      </c>
      <c r="C175" s="26">
        <f t="shared" ref="C175:L175" si="29">C163+C165+C166+C167+C168+C169+C170+C171</f>
        <v>33.49</v>
      </c>
      <c r="D175" s="26">
        <f t="shared" si="29"/>
        <v>54.82</v>
      </c>
      <c r="E175" s="26">
        <f t="shared" si="29"/>
        <v>93.02</v>
      </c>
      <c r="F175" s="27">
        <f>(D175-E175)/E175*100</f>
        <v>-41.066437325306381</v>
      </c>
      <c r="G175" s="26">
        <f t="shared" si="29"/>
        <v>251</v>
      </c>
      <c r="H175" s="26">
        <f t="shared" si="29"/>
        <v>15209</v>
      </c>
      <c r="I175" s="26">
        <f t="shared" si="29"/>
        <v>42</v>
      </c>
      <c r="J175" s="26">
        <f t="shared" si="29"/>
        <v>11.07</v>
      </c>
      <c r="K175" s="26">
        <f t="shared" si="29"/>
        <v>27.41</v>
      </c>
      <c r="L175" s="26">
        <f t="shared" si="29"/>
        <v>78.08</v>
      </c>
      <c r="M175" s="27">
        <f>(K175-L175)/L175*100</f>
        <v>-64.894979508196727</v>
      </c>
      <c r="N175" s="48">
        <f>D175/D214*100</f>
        <v>0.66678017522717103</v>
      </c>
    </row>
    <row r="176" spans="1:14">
      <c r="A176" s="226" t="s">
        <v>44</v>
      </c>
      <c r="B176" s="20" t="s">
        <v>19</v>
      </c>
      <c r="C176" s="36">
        <v>0.39</v>
      </c>
      <c r="D176" s="36">
        <v>4.7699999999999996</v>
      </c>
      <c r="E176" s="36">
        <v>17.82</v>
      </c>
      <c r="F176" s="46">
        <f>(D176-E176)/E176*100</f>
        <v>-73.232323232323239</v>
      </c>
      <c r="G176" s="36">
        <v>96</v>
      </c>
      <c r="H176" s="36">
        <v>4648</v>
      </c>
      <c r="I176" s="36">
        <v>17</v>
      </c>
      <c r="J176" s="36">
        <v>1.77</v>
      </c>
      <c r="K176" s="36">
        <v>2.89</v>
      </c>
      <c r="L176" s="36">
        <v>6.88</v>
      </c>
      <c r="M176" s="22">
        <f>(K176-L176)/L176*100</f>
        <v>-57.994186046511622</v>
      </c>
      <c r="N176" s="47">
        <f>D176/D202*100</f>
        <v>7.4446936401734928E-2</v>
      </c>
    </row>
    <row r="177" spans="1:14">
      <c r="A177" s="226"/>
      <c r="B177" s="20" t="s">
        <v>20</v>
      </c>
      <c r="C177" s="36"/>
      <c r="D177" s="36"/>
      <c r="E177" s="36">
        <v>3.1</v>
      </c>
      <c r="F177" s="46">
        <f>(D177-E177)/E177*100</f>
        <v>-100</v>
      </c>
      <c r="G177" s="36">
        <v>45</v>
      </c>
      <c r="H177" s="36">
        <v>598</v>
      </c>
      <c r="I177" s="36">
        <v>2</v>
      </c>
      <c r="J177" s="36">
        <v>0.53</v>
      </c>
      <c r="K177" s="36">
        <v>1.54</v>
      </c>
      <c r="L177" s="36">
        <v>1.2</v>
      </c>
      <c r="M177" s="22">
        <f>(K177-L177)/L177*100</f>
        <v>28.333333333333343</v>
      </c>
      <c r="N177" s="47">
        <f>D177/D203*100</f>
        <v>0</v>
      </c>
    </row>
    <row r="178" spans="1:14">
      <c r="A178" s="226"/>
      <c r="B178" s="20" t="s">
        <v>21</v>
      </c>
      <c r="C178" s="36"/>
      <c r="D178" s="36"/>
      <c r="E178" s="36"/>
      <c r="F178" s="46" t="e">
        <f>(D178-E178)/E178*100</f>
        <v>#DIV/0!</v>
      </c>
      <c r="G178" s="36"/>
      <c r="H178" s="36"/>
      <c r="I178" s="36"/>
      <c r="J178" s="36"/>
      <c r="K178" s="36"/>
      <c r="L178" s="36"/>
      <c r="M178" s="22" t="e">
        <f>(K178-L178)/L178*100</f>
        <v>#DIV/0!</v>
      </c>
      <c r="N178" s="47">
        <f>D178/D204*100</f>
        <v>0</v>
      </c>
    </row>
    <row r="179" spans="1:14">
      <c r="A179" s="226"/>
      <c r="B179" s="20" t="s">
        <v>22</v>
      </c>
      <c r="C179" s="36"/>
      <c r="D179" s="36"/>
      <c r="E179" s="36">
        <v>0.12</v>
      </c>
      <c r="F179" s="46">
        <f>(D179-E179)/E179*100</f>
        <v>-100</v>
      </c>
      <c r="G179" s="36"/>
      <c r="H179" s="36"/>
      <c r="I179" s="36"/>
      <c r="J179" s="36"/>
      <c r="K179" s="36"/>
      <c r="L179" s="36"/>
      <c r="M179" s="22"/>
      <c r="N179" s="47">
        <f>D179/D205*100</f>
        <v>0</v>
      </c>
    </row>
    <row r="180" spans="1:14">
      <c r="A180" s="226"/>
      <c r="B180" s="20" t="s">
        <v>23</v>
      </c>
      <c r="C180" s="36"/>
      <c r="D180" s="36"/>
      <c r="E180" s="36"/>
      <c r="F180" s="46"/>
      <c r="G180" s="36"/>
      <c r="H180" s="36"/>
      <c r="I180" s="36"/>
      <c r="J180" s="36"/>
      <c r="K180" s="36"/>
      <c r="L180" s="36"/>
      <c r="M180" s="22"/>
      <c r="N180" s="47"/>
    </row>
    <row r="181" spans="1:14">
      <c r="A181" s="226"/>
      <c r="B181" s="20" t="s">
        <v>24</v>
      </c>
      <c r="C181" s="36">
        <v>28.41</v>
      </c>
      <c r="D181" s="36">
        <v>28.41</v>
      </c>
      <c r="E181" s="36">
        <v>0.36</v>
      </c>
      <c r="F181" s="46">
        <f>(D181-E181)/E181*100</f>
        <v>7791.666666666667</v>
      </c>
      <c r="G181" s="36"/>
      <c r="H181" s="36"/>
      <c r="I181" s="36"/>
      <c r="J181" s="36"/>
      <c r="K181" s="36"/>
      <c r="L181" s="36"/>
      <c r="M181" s="22" t="e">
        <f>(K181-L181)/L181*100</f>
        <v>#DIV/0!</v>
      </c>
      <c r="N181" s="47">
        <f>D181/D207*100</f>
        <v>4.2037368139607318</v>
      </c>
    </row>
    <row r="182" spans="1:14">
      <c r="A182" s="226"/>
      <c r="B182" s="20" t="s">
        <v>25</v>
      </c>
      <c r="C182" s="36"/>
      <c r="D182" s="36">
        <v>1.22</v>
      </c>
      <c r="E182" s="36">
        <v>40.369999999999997</v>
      </c>
      <c r="F182" s="46">
        <f>(D182-E182)/E182*100</f>
        <v>-96.977953926182821</v>
      </c>
      <c r="G182" s="36">
        <v>6</v>
      </c>
      <c r="H182" s="36">
        <v>473.51</v>
      </c>
      <c r="I182" s="36">
        <v>156</v>
      </c>
      <c r="J182" s="36">
        <v>10.14</v>
      </c>
      <c r="K182" s="36">
        <v>18.57</v>
      </c>
      <c r="L182" s="36">
        <v>44.25</v>
      </c>
      <c r="M182" s="22">
        <f>(K182-L182)/L182*100</f>
        <v>-58.03389830508474</v>
      </c>
      <c r="N182" s="47">
        <f>D182/D208*100</f>
        <v>0.41485747435449699</v>
      </c>
    </row>
    <row r="183" spans="1:14">
      <c r="A183" s="226"/>
      <c r="B183" s="20" t="s">
        <v>26</v>
      </c>
      <c r="C183" s="36"/>
      <c r="D183" s="36"/>
      <c r="E183" s="36">
        <v>1</v>
      </c>
      <c r="F183" s="46">
        <f>(D183-E183)/E183*100</f>
        <v>-100</v>
      </c>
      <c r="G183" s="36">
        <v>7</v>
      </c>
      <c r="H183" s="36">
        <v>1426</v>
      </c>
      <c r="I183" s="36"/>
      <c r="J183" s="36"/>
      <c r="K183" s="36"/>
      <c r="L183" s="36"/>
      <c r="M183" s="22"/>
      <c r="N183" s="47">
        <f>D183/D209*100</f>
        <v>0</v>
      </c>
    </row>
    <row r="184" spans="1:14">
      <c r="A184" s="226"/>
      <c r="B184" s="20" t="s">
        <v>27</v>
      </c>
      <c r="C184" s="36"/>
      <c r="D184" s="36"/>
      <c r="E184" s="36"/>
      <c r="F184" s="22"/>
      <c r="G184" s="36"/>
      <c r="H184" s="36"/>
      <c r="I184" s="36"/>
      <c r="J184" s="36"/>
      <c r="K184" s="36"/>
      <c r="L184" s="36"/>
      <c r="M184" s="22"/>
      <c r="N184" s="47"/>
    </row>
    <row r="185" spans="1:14">
      <c r="A185" s="226"/>
      <c r="B185" s="24" t="s">
        <v>28</v>
      </c>
      <c r="C185" s="36"/>
      <c r="D185" s="36"/>
      <c r="E185" s="36"/>
      <c r="F185" s="22"/>
      <c r="G185" s="36"/>
      <c r="H185" s="36"/>
      <c r="I185" s="36"/>
      <c r="J185" s="36"/>
      <c r="K185" s="36"/>
      <c r="L185" s="36"/>
      <c r="M185" s="22"/>
      <c r="N185" s="47"/>
    </row>
    <row r="186" spans="1:14">
      <c r="A186" s="226"/>
      <c r="B186" s="24" t="s">
        <v>29</v>
      </c>
      <c r="C186" s="34"/>
      <c r="D186" s="34"/>
      <c r="E186" s="34"/>
      <c r="F186" s="22"/>
      <c r="G186" s="34"/>
      <c r="H186" s="34"/>
      <c r="I186" s="34"/>
      <c r="J186" s="34"/>
      <c r="K186" s="34"/>
      <c r="L186" s="34"/>
      <c r="M186" s="22"/>
      <c r="N186" s="47"/>
    </row>
    <row r="187" spans="1:14">
      <c r="A187" s="226"/>
      <c r="B187" s="24" t="s">
        <v>30</v>
      </c>
      <c r="C187" s="34"/>
      <c r="D187" s="34"/>
      <c r="E187" s="34"/>
      <c r="F187" s="22"/>
      <c r="G187" s="34"/>
      <c r="H187" s="34"/>
      <c r="I187" s="34"/>
      <c r="J187" s="34"/>
      <c r="K187" s="34"/>
      <c r="L187" s="34"/>
      <c r="M187" s="22"/>
      <c r="N187" s="47"/>
    </row>
    <row r="188" spans="1:14">
      <c r="A188" s="227"/>
      <c r="B188" s="25" t="s">
        <v>31</v>
      </c>
      <c r="C188" s="26">
        <f t="shared" ref="C188:L188" si="30">C176+C178+C179+C180+C181+C182+C183+C184</f>
        <v>28.8</v>
      </c>
      <c r="D188" s="26">
        <f t="shared" si="30"/>
        <v>34.4</v>
      </c>
      <c r="E188" s="26">
        <f t="shared" si="30"/>
        <v>59.67</v>
      </c>
      <c r="F188" s="27">
        <f>(D188-E188)/E188*100</f>
        <v>-42.349589408412939</v>
      </c>
      <c r="G188" s="26">
        <f t="shared" si="30"/>
        <v>109</v>
      </c>
      <c r="H188" s="26">
        <f t="shared" si="30"/>
        <v>6547.51</v>
      </c>
      <c r="I188" s="26">
        <f t="shared" si="30"/>
        <v>173</v>
      </c>
      <c r="J188" s="26">
        <f t="shared" si="30"/>
        <v>11.91</v>
      </c>
      <c r="K188" s="26">
        <f t="shared" si="30"/>
        <v>21.46</v>
      </c>
      <c r="L188" s="26">
        <f t="shared" si="30"/>
        <v>51.13</v>
      </c>
      <c r="M188" s="27">
        <f>(K188-L188)/L188*100</f>
        <v>-58.028554664580476</v>
      </c>
      <c r="N188" s="48">
        <f>D188/D214*100</f>
        <v>0.41841003334211385</v>
      </c>
    </row>
    <row r="189" spans="1:14">
      <c r="A189" s="235" t="s">
        <v>47</v>
      </c>
      <c r="B189" s="20" t="s">
        <v>19</v>
      </c>
      <c r="C189" s="37">
        <v>29.03</v>
      </c>
      <c r="D189" s="37">
        <v>79.180000000000007</v>
      </c>
      <c r="E189" s="37">
        <v>109.17</v>
      </c>
      <c r="F189" s="61">
        <f>(D189-E189)/E189*100</f>
        <v>-27.470916918567369</v>
      </c>
      <c r="G189" s="34">
        <v>435</v>
      </c>
      <c r="H189" s="34">
        <v>40434.080000000002</v>
      </c>
      <c r="I189" s="34">
        <v>31</v>
      </c>
      <c r="J189" s="34">
        <v>16.59</v>
      </c>
      <c r="K189" s="34">
        <v>20.92</v>
      </c>
      <c r="L189" s="34">
        <v>22.93</v>
      </c>
      <c r="M189" s="61">
        <f>(K189-L189)/L189*100</f>
        <v>-8.7658089838639253</v>
      </c>
      <c r="N189" s="65">
        <f t="shared" ref="N189:N194" si="31">D189/D202*100</f>
        <v>1.2357879296204135</v>
      </c>
    </row>
    <row r="190" spans="1:14">
      <c r="A190" s="236"/>
      <c r="B190" s="20" t="s">
        <v>20</v>
      </c>
      <c r="C190" s="34">
        <v>2.75</v>
      </c>
      <c r="D190" s="34">
        <v>6.78</v>
      </c>
      <c r="E190" s="34">
        <v>29.72</v>
      </c>
      <c r="F190" s="22">
        <f>(D190-E190)/E190*100</f>
        <v>-77.187079407806195</v>
      </c>
      <c r="G190" s="34">
        <v>52</v>
      </c>
      <c r="H190" s="34">
        <v>634.4</v>
      </c>
      <c r="I190" s="34">
        <v>14</v>
      </c>
      <c r="J190" s="34">
        <v>2.81</v>
      </c>
      <c r="K190" s="34">
        <v>3.83</v>
      </c>
      <c r="L190" s="34">
        <v>7.02</v>
      </c>
      <c r="M190" s="22">
        <f>(K190-L190)/L190*100</f>
        <v>-45.441595441595439</v>
      </c>
      <c r="N190" s="65">
        <f t="shared" si="31"/>
        <v>0.46268543447813099</v>
      </c>
    </row>
    <row r="191" spans="1:14">
      <c r="A191" s="236"/>
      <c r="B191" s="20" t="s">
        <v>21</v>
      </c>
      <c r="C191" s="34"/>
      <c r="D191" s="34"/>
      <c r="E191" s="34"/>
      <c r="F191" s="22"/>
      <c r="G191" s="34"/>
      <c r="H191" s="34"/>
      <c r="I191" s="34"/>
      <c r="J191" s="34"/>
      <c r="K191" s="34"/>
      <c r="L191" s="34"/>
      <c r="M191" s="22"/>
      <c r="N191" s="65"/>
    </row>
    <row r="192" spans="1:14">
      <c r="A192" s="236"/>
      <c r="B192" s="20" t="s">
        <v>22</v>
      </c>
      <c r="C192" s="34"/>
      <c r="D192" s="34"/>
      <c r="E192" s="34"/>
      <c r="F192" s="22"/>
      <c r="G192" s="34"/>
      <c r="H192" s="34"/>
      <c r="I192" s="34"/>
      <c r="J192" s="34"/>
      <c r="K192" s="34"/>
      <c r="L192" s="34"/>
      <c r="M192" s="22"/>
      <c r="N192" s="65"/>
    </row>
    <row r="193" spans="1:14">
      <c r="A193" s="236"/>
      <c r="B193" s="20" t="s">
        <v>23</v>
      </c>
      <c r="C193" s="34"/>
      <c r="D193" s="34"/>
      <c r="E193" s="34"/>
      <c r="F193" s="22"/>
      <c r="G193" s="34"/>
      <c r="H193" s="34"/>
      <c r="I193" s="34"/>
      <c r="J193" s="34"/>
      <c r="K193" s="34"/>
      <c r="L193" s="34"/>
      <c r="M193" s="22"/>
      <c r="N193" s="65"/>
    </row>
    <row r="194" spans="1:14">
      <c r="A194" s="236"/>
      <c r="B194" s="20" t="s">
        <v>24</v>
      </c>
      <c r="C194" s="34">
        <v>2.13</v>
      </c>
      <c r="D194" s="34">
        <v>2.33</v>
      </c>
      <c r="E194" s="34">
        <v>4.33</v>
      </c>
      <c r="F194" s="22">
        <f>(D194-E194)/E194*100</f>
        <v>-46.189376443418013</v>
      </c>
      <c r="G194" s="34">
        <v>69</v>
      </c>
      <c r="H194" s="34">
        <v>7834.8</v>
      </c>
      <c r="I194" s="34"/>
      <c r="J194" s="34"/>
      <c r="K194" s="34"/>
      <c r="L194" s="34"/>
      <c r="M194" s="22"/>
      <c r="N194" s="65">
        <f t="shared" si="31"/>
        <v>0.34476264612912727</v>
      </c>
    </row>
    <row r="195" spans="1:14">
      <c r="A195" s="236"/>
      <c r="B195" s="20" t="s">
        <v>25</v>
      </c>
      <c r="C195" s="38"/>
      <c r="D195" s="38"/>
      <c r="E195" s="38"/>
      <c r="F195" s="22"/>
      <c r="G195" s="38"/>
      <c r="H195" s="38"/>
      <c r="I195" s="38"/>
      <c r="J195" s="38"/>
      <c r="K195" s="38"/>
      <c r="L195" s="38"/>
      <c r="M195" s="22"/>
      <c r="N195" s="65"/>
    </row>
    <row r="196" spans="1:14">
      <c r="A196" s="236"/>
      <c r="B196" s="20" t="s">
        <v>26</v>
      </c>
      <c r="C196" s="34">
        <v>0.19</v>
      </c>
      <c r="D196" s="34">
        <v>0.62</v>
      </c>
      <c r="E196" s="34">
        <v>0.91</v>
      </c>
      <c r="F196" s="22">
        <f>(D196-E196)/E196*100</f>
        <v>-31.868131868131872</v>
      </c>
      <c r="G196" s="34">
        <v>62</v>
      </c>
      <c r="H196" s="34">
        <v>733.32</v>
      </c>
      <c r="I196" s="34"/>
      <c r="J196" s="34"/>
      <c r="K196" s="34"/>
      <c r="L196" s="34"/>
      <c r="M196" s="22"/>
      <c r="N196" s="65">
        <f>D196/D209*100</f>
        <v>0.13841947477529559</v>
      </c>
    </row>
    <row r="197" spans="1:14">
      <c r="A197" s="236"/>
      <c r="B197" s="20" t="s">
        <v>27</v>
      </c>
      <c r="C197" s="34"/>
      <c r="D197" s="34"/>
      <c r="E197" s="34"/>
      <c r="F197" s="22"/>
      <c r="G197" s="34"/>
      <c r="H197" s="34"/>
      <c r="I197" s="34"/>
      <c r="J197" s="34"/>
      <c r="K197" s="34"/>
      <c r="L197" s="34"/>
      <c r="M197" s="22"/>
      <c r="N197" s="65"/>
    </row>
    <row r="198" spans="1:14">
      <c r="A198" s="236"/>
      <c r="B198" s="24" t="s">
        <v>28</v>
      </c>
      <c r="C198" s="36"/>
      <c r="D198" s="36"/>
      <c r="E198" s="36"/>
      <c r="F198" s="22"/>
      <c r="G198" s="36"/>
      <c r="H198" s="36"/>
      <c r="I198" s="36"/>
      <c r="J198" s="36"/>
      <c r="K198" s="36"/>
      <c r="L198" s="36"/>
      <c r="M198" s="22"/>
      <c r="N198" s="65"/>
    </row>
    <row r="199" spans="1:14">
      <c r="A199" s="236"/>
      <c r="B199" s="24" t="s">
        <v>29</v>
      </c>
      <c r="C199" s="36"/>
      <c r="D199" s="36"/>
      <c r="E199" s="36"/>
      <c r="F199" s="22"/>
      <c r="G199" s="36"/>
      <c r="H199" s="36"/>
      <c r="I199" s="36"/>
      <c r="J199" s="36"/>
      <c r="K199" s="36"/>
      <c r="L199" s="36"/>
      <c r="M199" s="22"/>
      <c r="N199" s="65"/>
    </row>
    <row r="200" spans="1:14">
      <c r="A200" s="236"/>
      <c r="B200" s="24" t="s">
        <v>30</v>
      </c>
      <c r="C200" s="36"/>
      <c r="D200" s="36"/>
      <c r="E200" s="36"/>
      <c r="F200" s="22"/>
      <c r="G200" s="36"/>
      <c r="H200" s="36"/>
      <c r="I200" s="36"/>
      <c r="J200" s="36"/>
      <c r="K200" s="36"/>
      <c r="L200" s="36"/>
      <c r="M200" s="22"/>
      <c r="N200" s="65"/>
    </row>
    <row r="201" spans="1:14">
      <c r="A201" s="234"/>
      <c r="B201" s="25" t="s">
        <v>31</v>
      </c>
      <c r="C201" s="26">
        <f t="shared" ref="C201:L201" si="32">C189+C191+C192+C193+C194+C195+C196+C197</f>
        <v>31.35</v>
      </c>
      <c r="D201" s="26">
        <f t="shared" si="32"/>
        <v>82.13000000000001</v>
      </c>
      <c r="E201" s="26">
        <f t="shared" si="32"/>
        <v>114.41</v>
      </c>
      <c r="F201" s="27">
        <f>(D201-E201)/E201*100</f>
        <v>-28.214316930338246</v>
      </c>
      <c r="G201" s="26">
        <f t="shared" si="32"/>
        <v>566</v>
      </c>
      <c r="H201" s="26">
        <f t="shared" si="32"/>
        <v>49002.200000000004</v>
      </c>
      <c r="I201" s="26">
        <f t="shared" si="32"/>
        <v>31</v>
      </c>
      <c r="J201" s="26">
        <f t="shared" si="32"/>
        <v>16.59</v>
      </c>
      <c r="K201" s="26">
        <f t="shared" si="32"/>
        <v>20.92</v>
      </c>
      <c r="L201" s="26">
        <f t="shared" si="32"/>
        <v>22.93</v>
      </c>
      <c r="M201" s="27">
        <f>(K201-L201)/L201*100</f>
        <v>-8.7658089838639253</v>
      </c>
      <c r="N201" s="48">
        <f>D201/D214*100</f>
        <v>0.99895395460429703</v>
      </c>
    </row>
    <row r="202" spans="1:14">
      <c r="A202" s="233" t="s">
        <v>50</v>
      </c>
      <c r="B202" s="20" t="s">
        <v>19</v>
      </c>
      <c r="C202" s="37">
        <f>C7+C20+C33+C46+C59+C72+C85+C98+C111+C124+C137+C150+C163+C176+C189</f>
        <v>2611.1536609999998</v>
      </c>
      <c r="D202" s="37">
        <f>D7+D20+D33+D46+D59+D72+D85+D98+D111+D124+D137+D150+D163+D176+D189</f>
        <v>6407.2482100000007</v>
      </c>
      <c r="E202" s="37">
        <f>E7+E20+E33+E46+E59+E72+E85+E98+E111+E124+E137+E150+E163+E176+E189</f>
        <v>6254.3804179999988</v>
      </c>
      <c r="F202" s="46">
        <f t="shared" ref="F202:F214" si="33">(D202-E202)/E202*100</f>
        <v>2.4441716330533869</v>
      </c>
      <c r="G202" s="37">
        <f t="shared" ref="G202:L202" si="34">G7+G20+G33+G46+G59+G72+G85+G98+G111+G124+G137+G150+G163+G176+G189</f>
        <v>111922.61</v>
      </c>
      <c r="H202" s="37">
        <f t="shared" si="34"/>
        <v>2204312.9264275315</v>
      </c>
      <c r="I202" s="37">
        <f t="shared" si="34"/>
        <v>3994</v>
      </c>
      <c r="J202" s="37">
        <f t="shared" si="34"/>
        <v>887.53816199999994</v>
      </c>
      <c r="K202" s="37">
        <f t="shared" si="34"/>
        <v>2637.2756320000008</v>
      </c>
      <c r="L202" s="37">
        <f t="shared" si="34"/>
        <v>3757.2955290000004</v>
      </c>
      <c r="M202" s="46">
        <f t="shared" ref="M202:M214" si="35">(K202-L202)/L202*100</f>
        <v>-29.809204209659057</v>
      </c>
      <c r="N202" s="64">
        <f>D202/D214*100</f>
        <v>77.931887708642435</v>
      </c>
    </row>
    <row r="203" spans="1:14">
      <c r="A203" s="226"/>
      <c r="B203" s="20" t="s">
        <v>20</v>
      </c>
      <c r="C203" s="37">
        <f t="shared" ref="C203:C213" si="36">C8+C21+C34+C47+C60+C73+C86+C99+C112+C125+C138+C151+C164+C177+C190</f>
        <v>664.61906499999998</v>
      </c>
      <c r="D203" s="37">
        <f t="shared" ref="D203:D213" si="37">D8+D21+D34+D47+D60+D73+D86+D99+D112+D125+D138+D151+D164+D177+D190</f>
        <v>1465.3584259999998</v>
      </c>
      <c r="E203" s="37">
        <f t="shared" ref="E203:E213" si="38">E8+E21+E34+E47+E60+E73+E86+E99+E112+E125+E138+E151+E164+E177+E190</f>
        <v>1774.8330539999999</v>
      </c>
      <c r="F203" s="22">
        <f t="shared" si="33"/>
        <v>-17.436830314971143</v>
      </c>
      <c r="G203" s="37">
        <f>G8+G21+G34+G47+G60+G73+G86+G99+G112+G125+G138+G151+G164+G177+G190</f>
        <v>120167.66</v>
      </c>
      <c r="H203" s="37">
        <f>H8+H21+H34+H47+H60+H73+H86+H99+H112+H125+H138+H151+H164+H177+H190</f>
        <v>221491.052</v>
      </c>
      <c r="I203" s="37">
        <f t="shared" ref="I203:I213" si="39">I8+I21+I34+I47+I60+I73+I86+I99+I112+I125+I138+I151+I164+I177+I190</f>
        <v>1880</v>
      </c>
      <c r="J203" s="37">
        <f t="shared" ref="J203:J213" si="40">J8+J21+J34+J47+J60+J73+J86+J99+J112+J125+J138+J151+J164+J177+J190</f>
        <v>317.90662199999997</v>
      </c>
      <c r="K203" s="37">
        <f t="shared" ref="K203:K213" si="41">K8+K21+K34+K47+K60+K73+K86+K99+K112+K125+K138+K151+K164+K177+K190</f>
        <v>984.19366600000012</v>
      </c>
      <c r="L203" s="37">
        <f t="shared" ref="L203:L213" si="42">L8+L21+L34+L47+L60+L73+L86+L99+L112+L125+L138+L151+L164+L177+L190</f>
        <v>1218.0148079999999</v>
      </c>
      <c r="M203" s="22">
        <f t="shared" si="35"/>
        <v>-19.196904706268548</v>
      </c>
      <c r="N203" s="47">
        <f>D203/D214*100</f>
        <v>17.823275229093237</v>
      </c>
    </row>
    <row r="204" spans="1:14">
      <c r="A204" s="226"/>
      <c r="B204" s="20" t="s">
        <v>21</v>
      </c>
      <c r="C204" s="37">
        <f t="shared" si="36"/>
        <v>96.957640000000012</v>
      </c>
      <c r="D204" s="37">
        <f t="shared" si="37"/>
        <v>226.40105500000001</v>
      </c>
      <c r="E204" s="37">
        <f t="shared" si="38"/>
        <v>201.72142599999998</v>
      </c>
      <c r="F204" s="22">
        <f t="shared" si="33"/>
        <v>12.234510477830964</v>
      </c>
      <c r="G204" s="37">
        <f t="shared" ref="G204:G213" si="43">G9+G22+G35+G48+G61+G74+G87+G100+G113+G126+G139+G152+G165+G178+G191</f>
        <v>416</v>
      </c>
      <c r="H204" s="37">
        <f>H9+H22+H35+H48+H61+H74+H87+H100+H113+H126+H139+H152+H165+H178+H191</f>
        <v>222684.43281699996</v>
      </c>
      <c r="I204" s="37">
        <f t="shared" si="39"/>
        <v>17</v>
      </c>
      <c r="J204" s="37">
        <f t="shared" si="40"/>
        <v>5.46</v>
      </c>
      <c r="K204" s="37">
        <f t="shared" si="41"/>
        <v>26.23</v>
      </c>
      <c r="L204" s="37">
        <f t="shared" si="42"/>
        <v>4.3899999999999997</v>
      </c>
      <c r="M204" s="22">
        <f t="shared" si="35"/>
        <v>497.49430523917999</v>
      </c>
      <c r="N204" s="47">
        <f>D204/D214*100</f>
        <v>2.7537346793965045</v>
      </c>
    </row>
    <row r="205" spans="1:14">
      <c r="A205" s="226"/>
      <c r="B205" s="20" t="s">
        <v>22</v>
      </c>
      <c r="C205" s="37">
        <f t="shared" si="36"/>
        <v>9.7304559999999984</v>
      </c>
      <c r="D205" s="37">
        <f t="shared" si="37"/>
        <v>112.08103799999999</v>
      </c>
      <c r="E205" s="37">
        <f t="shared" si="38"/>
        <v>96.502389000000008</v>
      </c>
      <c r="F205" s="22">
        <f t="shared" si="33"/>
        <v>16.143278069520107</v>
      </c>
      <c r="G205" s="37">
        <f t="shared" si="43"/>
        <v>1364</v>
      </c>
      <c r="H205" s="37">
        <f t="shared" ref="H205:H213" si="44">H10+H23+H36+H49+H62+H75+H88+H101+H114+H127+H140+H153+H166+H179+H192</f>
        <v>127505.33</v>
      </c>
      <c r="I205" s="37">
        <f t="shared" si="39"/>
        <v>245</v>
      </c>
      <c r="J205" s="37">
        <f t="shared" si="40"/>
        <v>9.3000000000000007</v>
      </c>
      <c r="K205" s="37">
        <f t="shared" si="41"/>
        <v>20.93</v>
      </c>
      <c r="L205" s="37">
        <f t="shared" si="42"/>
        <v>14.069999999999999</v>
      </c>
      <c r="M205" s="22">
        <f t="shared" si="35"/>
        <v>48.75621890547265</v>
      </c>
      <c r="N205" s="47">
        <f>D205/D214*100</f>
        <v>1.3632508967034516</v>
      </c>
    </row>
    <row r="206" spans="1:14">
      <c r="A206" s="226"/>
      <c r="B206" s="20" t="s">
        <v>23</v>
      </c>
      <c r="C206" s="37">
        <f t="shared" si="36"/>
        <v>20.0886</v>
      </c>
      <c r="D206" s="37">
        <f t="shared" si="37"/>
        <v>27.665100000000002</v>
      </c>
      <c r="E206" s="37">
        <f t="shared" si="38"/>
        <v>70.768755999999982</v>
      </c>
      <c r="F206" s="22">
        <f t="shared" si="33"/>
        <v>-60.907748611548286</v>
      </c>
      <c r="G206" s="37">
        <f t="shared" si="43"/>
        <v>594</v>
      </c>
      <c r="H206" s="37">
        <f t="shared" si="44"/>
        <v>28322.7768</v>
      </c>
      <c r="I206" s="37">
        <f t="shared" si="39"/>
        <v>0</v>
      </c>
      <c r="J206" s="37">
        <f t="shared" si="40"/>
        <v>0</v>
      </c>
      <c r="K206" s="37">
        <f t="shared" si="41"/>
        <v>1</v>
      </c>
      <c r="L206" s="37">
        <f t="shared" si="42"/>
        <v>1.97</v>
      </c>
      <c r="M206" s="22">
        <f t="shared" si="35"/>
        <v>-49.238578680203041</v>
      </c>
      <c r="N206" s="47">
        <f>D206/D214*100</f>
        <v>0.33649288992479404</v>
      </c>
    </row>
    <row r="207" spans="1:14">
      <c r="A207" s="226"/>
      <c r="B207" s="20" t="s">
        <v>24</v>
      </c>
      <c r="C207" s="37">
        <f t="shared" si="36"/>
        <v>581.50470300000018</v>
      </c>
      <c r="D207" s="37">
        <f t="shared" si="37"/>
        <v>675.82727599999998</v>
      </c>
      <c r="E207" s="37">
        <f t="shared" si="38"/>
        <v>342.48075099999994</v>
      </c>
      <c r="F207" s="22">
        <f t="shared" si="33"/>
        <v>97.332922807098171</v>
      </c>
      <c r="G207" s="37">
        <f t="shared" si="43"/>
        <v>966</v>
      </c>
      <c r="H207" s="37">
        <f t="shared" si="44"/>
        <v>369256.05000000005</v>
      </c>
      <c r="I207" s="37">
        <f t="shared" si="39"/>
        <v>79</v>
      </c>
      <c r="J207" s="37">
        <f t="shared" si="40"/>
        <v>48.594899999999996</v>
      </c>
      <c r="K207" s="37">
        <f t="shared" si="41"/>
        <v>195.66980000000004</v>
      </c>
      <c r="L207" s="37">
        <f t="shared" si="42"/>
        <v>162.61394500000003</v>
      </c>
      <c r="M207" s="22">
        <f t="shared" si="35"/>
        <v>20.327810754483572</v>
      </c>
      <c r="N207" s="47">
        <f>D207/D214*100</f>
        <v>8.2201428222287785</v>
      </c>
    </row>
    <row r="208" spans="1:14">
      <c r="A208" s="226"/>
      <c r="B208" s="20" t="s">
        <v>25</v>
      </c>
      <c r="C208" s="37">
        <f t="shared" si="36"/>
        <v>68.027799999999999</v>
      </c>
      <c r="D208" s="37">
        <f t="shared" si="37"/>
        <v>294.07690000000002</v>
      </c>
      <c r="E208" s="37">
        <f t="shared" si="38"/>
        <v>285.53262999999998</v>
      </c>
      <c r="F208" s="22">
        <f t="shared" si="33"/>
        <v>2.9923970510831075</v>
      </c>
      <c r="G208" s="37">
        <f t="shared" si="43"/>
        <v>254</v>
      </c>
      <c r="H208" s="37">
        <f t="shared" si="44"/>
        <v>7395.72</v>
      </c>
      <c r="I208" s="37">
        <f t="shared" si="39"/>
        <v>653</v>
      </c>
      <c r="J208" s="37">
        <f t="shared" si="40"/>
        <v>68.2</v>
      </c>
      <c r="K208" s="37">
        <f t="shared" si="41"/>
        <v>102.84020000000001</v>
      </c>
      <c r="L208" s="37">
        <f t="shared" si="42"/>
        <v>253.13420000000002</v>
      </c>
      <c r="M208" s="22">
        <f t="shared" si="35"/>
        <v>-59.373249446341113</v>
      </c>
      <c r="N208" s="47">
        <f>D208/D214*100</f>
        <v>3.5768815562251595</v>
      </c>
    </row>
    <row r="209" spans="1:14">
      <c r="A209" s="226"/>
      <c r="B209" s="20" t="s">
        <v>26</v>
      </c>
      <c r="C209" s="37">
        <f t="shared" si="36"/>
        <v>213.47443199999992</v>
      </c>
      <c r="D209" s="37">
        <f t="shared" si="37"/>
        <v>447.91385099999991</v>
      </c>
      <c r="E209" s="37">
        <f t="shared" si="38"/>
        <v>297.084093</v>
      </c>
      <c r="F209" s="22">
        <f t="shared" si="33"/>
        <v>50.770055197805533</v>
      </c>
      <c r="G209" s="37">
        <f t="shared" si="43"/>
        <v>23753</v>
      </c>
      <c r="H209" s="37">
        <f t="shared" si="44"/>
        <v>1770316.8400050001</v>
      </c>
      <c r="I209" s="37">
        <f t="shared" si="39"/>
        <v>433</v>
      </c>
      <c r="J209" s="37">
        <f t="shared" si="40"/>
        <v>63.470192000000004</v>
      </c>
      <c r="K209" s="37">
        <f t="shared" si="41"/>
        <v>139.54106200000001</v>
      </c>
      <c r="L209" s="37">
        <f t="shared" si="42"/>
        <v>216.41296600000001</v>
      </c>
      <c r="M209" s="22">
        <f t="shared" si="35"/>
        <v>-35.520932696795995</v>
      </c>
      <c r="N209" s="47">
        <f>D209/D214*100</f>
        <v>5.4480130619565292</v>
      </c>
    </row>
    <row r="210" spans="1:14">
      <c r="A210" s="226"/>
      <c r="B210" s="20" t="s">
        <v>27</v>
      </c>
      <c r="C210" s="37">
        <f t="shared" si="36"/>
        <v>12.427619</v>
      </c>
      <c r="D210" s="37">
        <f t="shared" si="37"/>
        <v>30.386737</v>
      </c>
      <c r="E210" s="37">
        <f t="shared" si="38"/>
        <v>31.814640000000001</v>
      </c>
      <c r="F210" s="22">
        <f t="shared" si="33"/>
        <v>-4.4881947430491138</v>
      </c>
      <c r="G210" s="37">
        <f t="shared" si="43"/>
        <v>109</v>
      </c>
      <c r="H210" s="37">
        <f t="shared" si="44"/>
        <v>9524.0285000000003</v>
      </c>
      <c r="I210" s="37">
        <f t="shared" si="39"/>
        <v>0</v>
      </c>
      <c r="J210" s="37">
        <f t="shared" si="40"/>
        <v>0</v>
      </c>
      <c r="K210" s="37">
        <f t="shared" si="41"/>
        <v>0</v>
      </c>
      <c r="L210" s="37">
        <f t="shared" si="42"/>
        <v>1.1950000000000001</v>
      </c>
      <c r="M210" s="22">
        <f t="shared" si="35"/>
        <v>-100</v>
      </c>
      <c r="N210" s="47">
        <f>D210/D214*100</f>
        <v>0.36959638492232688</v>
      </c>
    </row>
    <row r="211" spans="1:14">
      <c r="A211" s="226"/>
      <c r="B211" s="24" t="s">
        <v>28</v>
      </c>
      <c r="C211" s="37">
        <f t="shared" si="36"/>
        <v>11.21</v>
      </c>
      <c r="D211" s="37">
        <f t="shared" si="37"/>
        <v>21.42</v>
      </c>
      <c r="E211" s="37">
        <f t="shared" si="38"/>
        <v>29.04</v>
      </c>
      <c r="F211" s="22">
        <f t="shared" si="33"/>
        <v>-26.239669421487594</v>
      </c>
      <c r="G211" s="37">
        <f t="shared" si="43"/>
        <v>11</v>
      </c>
      <c r="H211" s="37">
        <f t="shared" si="44"/>
        <v>1466</v>
      </c>
      <c r="I211" s="37">
        <f t="shared" si="39"/>
        <v>0</v>
      </c>
      <c r="J211" s="37">
        <f t="shared" si="40"/>
        <v>0</v>
      </c>
      <c r="K211" s="37">
        <f t="shared" si="41"/>
        <v>0</v>
      </c>
      <c r="L211" s="37">
        <f t="shared" si="42"/>
        <v>0</v>
      </c>
      <c r="M211" s="22" t="e">
        <f t="shared" si="35"/>
        <v>#DIV/0!</v>
      </c>
      <c r="N211" s="47">
        <f>D211/D214*100</f>
        <v>0.26053322424965347</v>
      </c>
    </row>
    <row r="212" spans="1:14">
      <c r="A212" s="226"/>
      <c r="B212" s="24" t="s">
        <v>29</v>
      </c>
      <c r="C212" s="37">
        <f t="shared" si="36"/>
        <v>0</v>
      </c>
      <c r="D212" s="37">
        <f t="shared" si="37"/>
        <v>0</v>
      </c>
      <c r="E212" s="37">
        <f t="shared" si="38"/>
        <v>0</v>
      </c>
      <c r="F212" s="22" t="e">
        <f t="shared" si="33"/>
        <v>#DIV/0!</v>
      </c>
      <c r="G212" s="37">
        <f t="shared" si="43"/>
        <v>0</v>
      </c>
      <c r="H212" s="37">
        <f t="shared" si="44"/>
        <v>0</v>
      </c>
      <c r="I212" s="37">
        <f t="shared" si="39"/>
        <v>0</v>
      </c>
      <c r="J212" s="37">
        <f t="shared" si="40"/>
        <v>0</v>
      </c>
      <c r="K212" s="37">
        <f t="shared" si="41"/>
        <v>0</v>
      </c>
      <c r="L212" s="37">
        <f t="shared" si="42"/>
        <v>0</v>
      </c>
      <c r="M212" s="22" t="e">
        <f t="shared" si="35"/>
        <v>#DIV/0!</v>
      </c>
      <c r="N212" s="47">
        <f>D212/D214*100</f>
        <v>0</v>
      </c>
    </row>
    <row r="213" spans="1:14">
      <c r="A213" s="226"/>
      <c r="B213" s="24" t="s">
        <v>30</v>
      </c>
      <c r="C213" s="37">
        <f t="shared" si="36"/>
        <v>0</v>
      </c>
      <c r="D213" s="37">
        <f t="shared" si="37"/>
        <v>3.62</v>
      </c>
      <c r="E213" s="37">
        <f t="shared" si="38"/>
        <v>0</v>
      </c>
      <c r="F213" s="22" t="e">
        <f t="shared" si="33"/>
        <v>#DIV/0!</v>
      </c>
      <c r="G213" s="37">
        <f t="shared" si="43"/>
        <v>2</v>
      </c>
      <c r="H213" s="37">
        <f t="shared" si="44"/>
        <v>3620.93</v>
      </c>
      <c r="I213" s="37">
        <f t="shared" si="39"/>
        <v>0</v>
      </c>
      <c r="J213" s="37">
        <f t="shared" si="40"/>
        <v>0</v>
      </c>
      <c r="K213" s="37">
        <f t="shared" si="41"/>
        <v>0</v>
      </c>
      <c r="L213" s="37">
        <f t="shared" si="42"/>
        <v>1.1950000000000001</v>
      </c>
      <c r="M213" s="22">
        <f t="shared" si="35"/>
        <v>-100</v>
      </c>
      <c r="N213" s="47">
        <f>D213/D214*100</f>
        <v>4.4030358159838731E-2</v>
      </c>
    </row>
    <row r="214" spans="1:14">
      <c r="A214" s="237"/>
      <c r="B214" s="66" t="s">
        <v>31</v>
      </c>
      <c r="C214" s="67">
        <f t="shared" ref="C214:L214" si="45">C202+C204+C205+C206+C207+C208+C209+C210</f>
        <v>3613.3649109999997</v>
      </c>
      <c r="D214" s="67">
        <f t="shared" si="45"/>
        <v>8221.6001670000023</v>
      </c>
      <c r="E214" s="67">
        <f t="shared" si="45"/>
        <v>7580.2851029999993</v>
      </c>
      <c r="F214" s="68">
        <f t="shared" si="33"/>
        <v>8.4603026836839437</v>
      </c>
      <c r="G214" s="67">
        <f t="shared" si="45"/>
        <v>139378.60999999999</v>
      </c>
      <c r="H214" s="67">
        <f t="shared" si="45"/>
        <v>4739318.1045495328</v>
      </c>
      <c r="I214" s="67">
        <f t="shared" si="45"/>
        <v>5421</v>
      </c>
      <c r="J214" s="67">
        <f t="shared" si="45"/>
        <v>1082.5632539999999</v>
      </c>
      <c r="K214" s="67">
        <f t="shared" si="45"/>
        <v>3123.4866940000011</v>
      </c>
      <c r="L214" s="67">
        <f t="shared" si="45"/>
        <v>4411.0816400000003</v>
      </c>
      <c r="M214" s="68">
        <f t="shared" si="35"/>
        <v>-29.190004880526292</v>
      </c>
      <c r="N214" s="73">
        <f>D214/D214*100</f>
        <v>100</v>
      </c>
    </row>
    <row r="219" spans="1:14">
      <c r="A219" s="188" t="s">
        <v>103</v>
      </c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</row>
    <row r="220" spans="1:14">
      <c r="A220" s="188"/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</row>
    <row r="221" spans="1:14" ht="14.25" thickBot="1">
      <c r="B221" s="13" t="s">
        <v>67</v>
      </c>
      <c r="D221" s="164" t="s">
        <v>100</v>
      </c>
      <c r="E221" s="164"/>
      <c r="F221" s="164"/>
      <c r="G221" s="164"/>
      <c r="H221" s="164"/>
      <c r="I221" s="164"/>
      <c r="J221" s="164"/>
      <c r="K221" s="164"/>
      <c r="L221" s="39" t="s">
        <v>54</v>
      </c>
    </row>
    <row r="222" spans="1:14" ht="14.25" thickBot="1">
      <c r="A222" s="191" t="s">
        <v>2</v>
      </c>
      <c r="B222" s="69" t="s">
        <v>3</v>
      </c>
      <c r="C222" s="200" t="s">
        <v>4</v>
      </c>
      <c r="D222" s="200"/>
      <c r="E222" s="200"/>
      <c r="F222" s="224"/>
      <c r="G222" s="183" t="s">
        <v>5</v>
      </c>
      <c r="H222" s="224"/>
      <c r="I222" s="183" t="s">
        <v>6</v>
      </c>
      <c r="J222" s="201"/>
      <c r="K222" s="201"/>
      <c r="L222" s="201"/>
      <c r="M222" s="201"/>
      <c r="N222" s="189" t="s">
        <v>7</v>
      </c>
    </row>
    <row r="223" spans="1:14">
      <c r="A223" s="191"/>
      <c r="B223" s="42" t="s">
        <v>8</v>
      </c>
      <c r="C223" s="194" t="s">
        <v>9</v>
      </c>
      <c r="D223" s="194" t="s">
        <v>10</v>
      </c>
      <c r="E223" s="194" t="s">
        <v>11</v>
      </c>
      <c r="F223" s="17" t="s">
        <v>12</v>
      </c>
      <c r="G223" s="194" t="s">
        <v>13</v>
      </c>
      <c r="H223" s="187" t="s">
        <v>14</v>
      </c>
      <c r="I223" s="20" t="s">
        <v>13</v>
      </c>
      <c r="J223" s="220" t="s">
        <v>15</v>
      </c>
      <c r="K223" s="221"/>
      <c r="L223" s="222"/>
      <c r="M223" s="40" t="s">
        <v>12</v>
      </c>
      <c r="N223" s="190"/>
    </row>
    <row r="224" spans="1:14">
      <c r="A224" s="191"/>
      <c r="B224" s="70" t="s">
        <v>16</v>
      </c>
      <c r="C224" s="195"/>
      <c r="D224" s="195"/>
      <c r="E224" s="195"/>
      <c r="F224" s="19" t="s">
        <v>17</v>
      </c>
      <c r="G224" s="223"/>
      <c r="H224" s="187"/>
      <c r="I224" s="42" t="s">
        <v>18</v>
      </c>
      <c r="J224" s="16" t="s">
        <v>9</v>
      </c>
      <c r="K224" s="43" t="s">
        <v>10</v>
      </c>
      <c r="L224" s="16" t="s">
        <v>11</v>
      </c>
      <c r="M224" s="17" t="s">
        <v>17</v>
      </c>
      <c r="N224" s="74" t="s">
        <v>17</v>
      </c>
    </row>
    <row r="225" spans="1:14">
      <c r="A225" s="226"/>
      <c r="B225" s="20" t="s">
        <v>19</v>
      </c>
      <c r="C225" s="21">
        <v>519.39</v>
      </c>
      <c r="D225" s="21">
        <v>1135.6600000000001</v>
      </c>
      <c r="E225" s="21">
        <v>1120.99</v>
      </c>
      <c r="F225" s="22">
        <f t="shared" ref="F225:F232" si="46">(D225-E225)/E225*100</f>
        <v>1.3086646624858449</v>
      </c>
      <c r="G225" s="23">
        <v>6629</v>
      </c>
      <c r="H225" s="23">
        <v>370718.62</v>
      </c>
      <c r="I225" s="23">
        <v>579</v>
      </c>
      <c r="J225" s="35">
        <v>108.07</v>
      </c>
      <c r="K225" s="35">
        <v>435.55</v>
      </c>
      <c r="L225" s="35">
        <v>577.54</v>
      </c>
      <c r="M225" s="22">
        <f t="shared" ref="M225:M232" si="47">(K225-L225)/L225*100</f>
        <v>-24.585310108390754</v>
      </c>
      <c r="N225" s="47">
        <f t="shared" ref="N225:N232" si="48">D225/D381*100</f>
        <v>34.599520801724793</v>
      </c>
    </row>
    <row r="226" spans="1:14">
      <c r="A226" s="226"/>
      <c r="B226" s="20" t="s">
        <v>20</v>
      </c>
      <c r="C226" s="21">
        <v>132.94</v>
      </c>
      <c r="D226" s="21">
        <v>284.48</v>
      </c>
      <c r="E226" s="21">
        <v>307.94</v>
      </c>
      <c r="F226" s="22">
        <f t="shared" si="46"/>
        <v>-7.618367214392407</v>
      </c>
      <c r="G226" s="23">
        <v>3532</v>
      </c>
      <c r="H226" s="23">
        <v>43090.400000000001</v>
      </c>
      <c r="I226" s="23">
        <v>278</v>
      </c>
      <c r="J226" s="35">
        <v>37.89</v>
      </c>
      <c r="K226" s="35">
        <v>146.18</v>
      </c>
      <c r="L226" s="35">
        <v>234.66</v>
      </c>
      <c r="M226" s="22">
        <f t="shared" si="47"/>
        <v>-37.705616636836268</v>
      </c>
      <c r="N226" s="47">
        <f t="shared" si="48"/>
        <v>35.426505002470194</v>
      </c>
    </row>
    <row r="227" spans="1:14">
      <c r="A227" s="226"/>
      <c r="B227" s="20" t="s">
        <v>21</v>
      </c>
      <c r="C227" s="21">
        <v>16.899999999999999</v>
      </c>
      <c r="D227" s="21">
        <v>65.319999999999993</v>
      </c>
      <c r="E227" s="21">
        <v>31.93</v>
      </c>
      <c r="F227" s="22">
        <f t="shared" si="46"/>
        <v>104.57250234888818</v>
      </c>
      <c r="G227" s="23">
        <v>30</v>
      </c>
      <c r="H227" s="23">
        <v>82170.960000000006</v>
      </c>
      <c r="I227" s="23">
        <v>1</v>
      </c>
      <c r="J227" s="35">
        <v>0</v>
      </c>
      <c r="K227" s="35">
        <v>7.5</v>
      </c>
      <c r="L227" s="35">
        <v>5.89</v>
      </c>
      <c r="M227" s="22">
        <f t="shared" si="47"/>
        <v>27.334465195246189</v>
      </c>
      <c r="N227" s="47">
        <f t="shared" si="48"/>
        <v>78.751363138835458</v>
      </c>
    </row>
    <row r="228" spans="1:14">
      <c r="A228" s="226"/>
      <c r="B228" s="20" t="s">
        <v>22</v>
      </c>
      <c r="C228" s="21">
        <v>11.2</v>
      </c>
      <c r="D228" s="21">
        <v>14.82</v>
      </c>
      <c r="E228" s="21">
        <v>20.170000000000002</v>
      </c>
      <c r="F228" s="22">
        <f t="shared" si="46"/>
        <v>-26.524541398116021</v>
      </c>
      <c r="G228" s="23">
        <v>474</v>
      </c>
      <c r="H228" s="23">
        <v>33481.67</v>
      </c>
      <c r="I228" s="23">
        <v>11</v>
      </c>
      <c r="J228" s="35">
        <v>1.69</v>
      </c>
      <c r="K228" s="35">
        <v>2.38</v>
      </c>
      <c r="L228" s="35">
        <v>22.63</v>
      </c>
      <c r="M228" s="22">
        <f t="shared" si="47"/>
        <v>-89.482987185152453</v>
      </c>
      <c r="N228" s="47">
        <f t="shared" si="48"/>
        <v>70.584846414613665</v>
      </c>
    </row>
    <row r="229" spans="1:14">
      <c r="A229" s="226"/>
      <c r="B229" s="20" t="s">
        <v>23</v>
      </c>
      <c r="C229" s="21">
        <v>9.67</v>
      </c>
      <c r="D229" s="21">
        <v>10.65</v>
      </c>
      <c r="E229" s="21">
        <v>10.64</v>
      </c>
      <c r="F229" s="22">
        <f t="shared" si="46"/>
        <v>9.398496240601302E-2</v>
      </c>
      <c r="G229" s="23">
        <v>143</v>
      </c>
      <c r="H229" s="23">
        <v>5408.31</v>
      </c>
      <c r="I229" s="23">
        <v>0</v>
      </c>
      <c r="J229" s="35">
        <v>0</v>
      </c>
      <c r="K229" s="35">
        <v>0</v>
      </c>
      <c r="L229" s="35">
        <v>0.28999999999999998</v>
      </c>
      <c r="M229" s="22">
        <f t="shared" si="47"/>
        <v>-100</v>
      </c>
      <c r="N229" s="47">
        <f t="shared" si="48"/>
        <v>72.874392533775563</v>
      </c>
    </row>
    <row r="230" spans="1:14">
      <c r="A230" s="226"/>
      <c r="B230" s="20" t="s">
        <v>24</v>
      </c>
      <c r="C230" s="21">
        <v>20.71</v>
      </c>
      <c r="D230" s="21">
        <v>77.41</v>
      </c>
      <c r="E230" s="21">
        <v>46.05</v>
      </c>
      <c r="F230" s="22">
        <f t="shared" si="46"/>
        <v>68.099891422366994</v>
      </c>
      <c r="G230" s="23">
        <v>76</v>
      </c>
      <c r="H230" s="23">
        <v>106794.35</v>
      </c>
      <c r="I230" s="23">
        <v>18</v>
      </c>
      <c r="J230" s="35">
        <v>1.32</v>
      </c>
      <c r="K230" s="35">
        <v>21.5</v>
      </c>
      <c r="L230" s="35">
        <v>29.5</v>
      </c>
      <c r="M230" s="22">
        <f t="shared" si="47"/>
        <v>-27.118644067796609</v>
      </c>
      <c r="N230" s="47">
        <f t="shared" si="48"/>
        <v>40.935852714991235</v>
      </c>
    </row>
    <row r="231" spans="1:14">
      <c r="A231" s="226"/>
      <c r="B231" s="20" t="s">
        <v>25</v>
      </c>
      <c r="C231" s="21">
        <v>79.11</v>
      </c>
      <c r="D231" s="21">
        <v>162.69999999999999</v>
      </c>
      <c r="E231" s="21">
        <v>105.11</v>
      </c>
      <c r="F231" s="22">
        <f t="shared" si="46"/>
        <v>54.790219769765002</v>
      </c>
      <c r="G231" s="23">
        <v>153</v>
      </c>
      <c r="H231" s="23">
        <v>3581.01</v>
      </c>
      <c r="I231" s="23">
        <v>137</v>
      </c>
      <c r="J231" s="35">
        <v>21.55</v>
      </c>
      <c r="K231" s="35">
        <v>28.33</v>
      </c>
      <c r="L231" s="35">
        <v>193.82</v>
      </c>
      <c r="M231" s="22">
        <f t="shared" si="47"/>
        <v>-85.38334537199465</v>
      </c>
      <c r="N231" s="47">
        <f t="shared" si="48"/>
        <v>20.116470282768084</v>
      </c>
    </row>
    <row r="232" spans="1:14">
      <c r="A232" s="226"/>
      <c r="B232" s="20" t="s">
        <v>26</v>
      </c>
      <c r="C232" s="21">
        <v>23.51</v>
      </c>
      <c r="D232" s="21">
        <v>60.32</v>
      </c>
      <c r="E232" s="21">
        <v>61.25</v>
      </c>
      <c r="F232" s="22">
        <f t="shared" si="46"/>
        <v>-1.5183673469387751</v>
      </c>
      <c r="G232" s="23">
        <v>1636</v>
      </c>
      <c r="H232" s="23">
        <v>234239.8</v>
      </c>
      <c r="I232" s="23">
        <v>142</v>
      </c>
      <c r="J232" s="35">
        <v>2.7</v>
      </c>
      <c r="K232" s="35">
        <v>30.97</v>
      </c>
      <c r="L232" s="35">
        <v>29.16</v>
      </c>
      <c r="M232" s="22">
        <f t="shared" si="47"/>
        <v>6.2071330589849065</v>
      </c>
      <c r="N232" s="47">
        <f t="shared" si="48"/>
        <v>23.322652213344828</v>
      </c>
    </row>
    <row r="233" spans="1:14">
      <c r="A233" s="226"/>
      <c r="B233" s="20" t="s">
        <v>27</v>
      </c>
      <c r="C233" s="21"/>
      <c r="D233" s="21"/>
      <c r="E233" s="21"/>
      <c r="F233" s="22"/>
      <c r="G233" s="23"/>
      <c r="H233" s="23"/>
      <c r="I233" s="23"/>
      <c r="J233" s="35"/>
      <c r="K233" s="35"/>
      <c r="L233" s="35"/>
      <c r="M233" s="22"/>
      <c r="N233" s="47">
        <f>D233/D389*100</f>
        <v>0</v>
      </c>
    </row>
    <row r="234" spans="1:14">
      <c r="A234" s="226"/>
      <c r="B234" s="24" t="s">
        <v>28</v>
      </c>
      <c r="C234" s="21"/>
      <c r="D234" s="21"/>
      <c r="E234" s="21"/>
      <c r="F234" s="22"/>
      <c r="G234" s="23"/>
      <c r="H234" s="23"/>
      <c r="I234" s="23"/>
      <c r="J234" s="35"/>
      <c r="K234" s="35"/>
      <c r="L234" s="35"/>
      <c r="M234" s="22"/>
      <c r="N234" s="47"/>
    </row>
    <row r="235" spans="1:14">
      <c r="A235" s="226"/>
      <c r="B235" s="24" t="s">
        <v>29</v>
      </c>
      <c r="C235" s="21"/>
      <c r="D235" s="21"/>
      <c r="E235" s="21"/>
      <c r="F235" s="22"/>
      <c r="G235" s="23"/>
      <c r="H235" s="23"/>
      <c r="I235" s="23"/>
      <c r="J235" s="35"/>
      <c r="K235" s="35"/>
      <c r="L235" s="35"/>
      <c r="M235" s="22"/>
      <c r="N235" s="47"/>
    </row>
    <row r="236" spans="1:14">
      <c r="A236" s="226"/>
      <c r="B236" s="24" t="s">
        <v>30</v>
      </c>
      <c r="C236" s="21"/>
      <c r="D236" s="21"/>
      <c r="E236" s="21"/>
      <c r="F236" s="22"/>
      <c r="G236" s="23"/>
      <c r="H236" s="23"/>
      <c r="I236" s="23"/>
      <c r="J236" s="35"/>
      <c r="K236" s="35"/>
      <c r="L236" s="35"/>
      <c r="M236" s="22"/>
      <c r="N236" s="47" t="e">
        <f>D236/D392*100</f>
        <v>#DIV/0!</v>
      </c>
    </row>
    <row r="237" spans="1:14">
      <c r="A237" s="227"/>
      <c r="B237" s="25" t="s">
        <v>31</v>
      </c>
      <c r="C237" s="26">
        <f t="shared" ref="C237:L237" si="49">C225+C227+C228+C229+C230+C231+C232+C233</f>
        <v>680.49</v>
      </c>
      <c r="D237" s="26">
        <f t="shared" si="49"/>
        <v>1526.88</v>
      </c>
      <c r="E237" s="26">
        <f t="shared" si="49"/>
        <v>1396.14</v>
      </c>
      <c r="F237" s="27">
        <f>(D237-E237)/E237*100</f>
        <v>9.3643903906485022</v>
      </c>
      <c r="G237" s="26">
        <f t="shared" si="49"/>
        <v>9141</v>
      </c>
      <c r="H237" s="26">
        <f t="shared" si="49"/>
        <v>836394.72</v>
      </c>
      <c r="I237" s="26">
        <f t="shared" si="49"/>
        <v>888</v>
      </c>
      <c r="J237" s="26">
        <f t="shared" si="49"/>
        <v>135.32999999999998</v>
      </c>
      <c r="K237" s="26">
        <f t="shared" si="49"/>
        <v>526.23</v>
      </c>
      <c r="L237" s="26">
        <f t="shared" si="49"/>
        <v>858.82999999999981</v>
      </c>
      <c r="M237" s="27">
        <f>(K237-L237)/L237*100</f>
        <v>-38.727105480712112</v>
      </c>
      <c r="N237" s="48">
        <f>D237/D393*100</f>
        <v>32.780621260846878</v>
      </c>
    </row>
    <row r="238" spans="1:14">
      <c r="A238" s="226" t="s">
        <v>32</v>
      </c>
      <c r="B238" s="20" t="s">
        <v>19</v>
      </c>
      <c r="C238" s="29">
        <v>212.23</v>
      </c>
      <c r="D238" s="29">
        <v>504.26</v>
      </c>
      <c r="E238" s="29">
        <v>541.36395100000004</v>
      </c>
      <c r="F238" s="22">
        <f>(D238-E238)/E238*100</f>
        <v>-6.8537904918608161</v>
      </c>
      <c r="G238" s="31">
        <v>3165</v>
      </c>
      <c r="H238" s="31">
        <v>185353.27050000001</v>
      </c>
      <c r="I238" s="31">
        <v>264</v>
      </c>
      <c r="J238" s="31">
        <v>63.01</v>
      </c>
      <c r="K238" s="31">
        <v>203.85</v>
      </c>
      <c r="L238" s="34">
        <v>264.82</v>
      </c>
      <c r="M238" s="22">
        <f>(K238-L238)/L238*100</f>
        <v>-23.023185560003022</v>
      </c>
      <c r="N238" s="47">
        <f>D238/D381*100</f>
        <v>15.363008611272514</v>
      </c>
    </row>
    <row r="239" spans="1:14">
      <c r="A239" s="226"/>
      <c r="B239" s="20" t="s">
        <v>20</v>
      </c>
      <c r="C239" s="31">
        <v>63.97</v>
      </c>
      <c r="D239" s="31">
        <v>138.69</v>
      </c>
      <c r="E239" s="31">
        <v>179.77246199999999</v>
      </c>
      <c r="F239" s="22">
        <f>(D239-E239)/E239*100</f>
        <v>-22.85247781720873</v>
      </c>
      <c r="G239" s="31">
        <v>1500</v>
      </c>
      <c r="H239" s="31">
        <v>18300</v>
      </c>
      <c r="I239" s="31">
        <v>142</v>
      </c>
      <c r="J239" s="31">
        <v>27.01</v>
      </c>
      <c r="K239" s="31">
        <v>91.24</v>
      </c>
      <c r="L239" s="34">
        <v>109.68</v>
      </c>
      <c r="M239" s="22">
        <f>(K239-L239)/L239*100</f>
        <v>-16.812545587162663</v>
      </c>
      <c r="N239" s="47">
        <f>D239/D382*100</f>
        <v>17.271168373146057</v>
      </c>
    </row>
    <row r="240" spans="1:14">
      <c r="A240" s="226"/>
      <c r="B240" s="20" t="s">
        <v>21</v>
      </c>
      <c r="C240" s="31">
        <v>7.0000000000000007E-2</v>
      </c>
      <c r="D240" s="31">
        <v>1.01</v>
      </c>
      <c r="E240" s="31">
        <v>3.7267619999999999</v>
      </c>
      <c r="F240" s="22">
        <f>(D240-E240)/E240*100</f>
        <v>-72.898725488775511</v>
      </c>
      <c r="G240" s="31">
        <v>16</v>
      </c>
      <c r="H240" s="31">
        <v>1210.3499999999999</v>
      </c>
      <c r="I240" s="31"/>
      <c r="J240" s="31"/>
      <c r="K240" s="31"/>
      <c r="L240" s="34"/>
      <c r="M240" s="22"/>
      <c r="N240" s="47">
        <f>D240/D383*100</f>
        <v>1.2176802934816873</v>
      </c>
    </row>
    <row r="241" spans="1:14">
      <c r="A241" s="226"/>
      <c r="B241" s="20" t="s">
        <v>22</v>
      </c>
      <c r="C241" s="32"/>
      <c r="D241" s="31">
        <v>1.82</v>
      </c>
      <c r="E241" s="31">
        <v>1.8896230000000001</v>
      </c>
      <c r="F241" s="22">
        <f>(D241-E241)/E241*100</f>
        <v>-3.6844915626026986</v>
      </c>
      <c r="G241" s="31">
        <v>2</v>
      </c>
      <c r="H241" s="31">
        <v>1093.5</v>
      </c>
      <c r="I241" s="31"/>
      <c r="J241" s="31"/>
      <c r="K241" s="31"/>
      <c r="L241" s="34"/>
      <c r="M241" s="22"/>
      <c r="N241" s="47">
        <f>D241/D384*100</f>
        <v>8.6683144719700991</v>
      </c>
    </row>
    <row r="242" spans="1:14">
      <c r="A242" s="226"/>
      <c r="B242" s="20" t="s">
        <v>23</v>
      </c>
      <c r="C242" s="31"/>
      <c r="D242" s="31"/>
      <c r="E242" s="31"/>
      <c r="F242" s="22"/>
      <c r="G242" s="31"/>
      <c r="H242" s="31"/>
      <c r="I242" s="31"/>
      <c r="J242" s="31"/>
      <c r="K242" s="31"/>
      <c r="L242" s="34"/>
      <c r="M242" s="22"/>
      <c r="N242" s="47"/>
    </row>
    <row r="243" spans="1:14">
      <c r="A243" s="226"/>
      <c r="B243" s="20" t="s">
        <v>24</v>
      </c>
      <c r="C243" s="31">
        <v>1.1599999999999999</v>
      </c>
      <c r="D243" s="31">
        <v>4.99</v>
      </c>
      <c r="E243" s="31">
        <v>7.394717</v>
      </c>
      <c r="F243" s="22">
        <f>(D243-E243)/E243*100</f>
        <v>-32.519391884773952</v>
      </c>
      <c r="G243" s="31">
        <v>10</v>
      </c>
      <c r="H243" s="31">
        <v>3855.72</v>
      </c>
      <c r="I243" s="31">
        <v>2</v>
      </c>
      <c r="J243" s="31"/>
      <c r="K243" s="31">
        <v>0.02</v>
      </c>
      <c r="L243" s="34">
        <v>0.47</v>
      </c>
      <c r="M243" s="22">
        <f>(K243-L243)/L243*100</f>
        <v>-95.744680851063819</v>
      </c>
      <c r="N243" s="47">
        <f>D243/D386*100</f>
        <v>2.6388051291539369</v>
      </c>
    </row>
    <row r="244" spans="1:14">
      <c r="A244" s="226"/>
      <c r="B244" s="20" t="s">
        <v>25</v>
      </c>
      <c r="C244" s="71"/>
      <c r="D244" s="33">
        <v>2.52</v>
      </c>
      <c r="E244" s="33">
        <v>3.3936000000000002</v>
      </c>
      <c r="F244" s="22"/>
      <c r="G244" s="33">
        <v>8</v>
      </c>
      <c r="H244" s="33">
        <v>84.16</v>
      </c>
      <c r="I244" s="33"/>
      <c r="J244" s="33"/>
      <c r="K244" s="33"/>
      <c r="L244" s="38"/>
      <c r="M244" s="22"/>
      <c r="N244" s="47">
        <f>D244/D387*100</f>
        <v>0.31157655262799988</v>
      </c>
    </row>
    <row r="245" spans="1:14">
      <c r="A245" s="226"/>
      <c r="B245" s="20" t="s">
        <v>26</v>
      </c>
      <c r="C245" s="31">
        <v>11.64</v>
      </c>
      <c r="D245" s="31">
        <v>19.53</v>
      </c>
      <c r="E245" s="31">
        <v>23.04</v>
      </c>
      <c r="F245" s="22">
        <f>(D245-E245)/E245*100</f>
        <v>-15.234374999999991</v>
      </c>
      <c r="G245" s="31">
        <v>2836</v>
      </c>
      <c r="H245" s="31">
        <v>64725.73</v>
      </c>
      <c r="I245" s="31">
        <v>54</v>
      </c>
      <c r="J245" s="31">
        <v>4.8899999999999997</v>
      </c>
      <c r="K245" s="31">
        <v>12.88</v>
      </c>
      <c r="L245" s="34">
        <v>12.62</v>
      </c>
      <c r="M245" s="22">
        <f>(K245-L245)/L245*100</f>
        <v>2.0602218700475561</v>
      </c>
      <c r="N245" s="47">
        <f>D245/D388*100</f>
        <v>7.551249962311414</v>
      </c>
    </row>
    <row r="246" spans="1:14">
      <c r="A246" s="226"/>
      <c r="B246" s="20" t="s">
        <v>27</v>
      </c>
      <c r="C246" s="31"/>
      <c r="D246" s="31"/>
      <c r="E246" s="31"/>
      <c r="F246" s="22"/>
      <c r="G246" s="31"/>
      <c r="H246" s="31"/>
      <c r="I246" s="31"/>
      <c r="J246" s="31"/>
      <c r="K246" s="31"/>
      <c r="L246" s="31"/>
      <c r="M246" s="22"/>
      <c r="N246" s="47"/>
    </row>
    <row r="247" spans="1:14">
      <c r="A247" s="226"/>
      <c r="B247" s="24" t="s">
        <v>28</v>
      </c>
      <c r="C247" s="72"/>
      <c r="D247" s="72"/>
      <c r="E247" s="72"/>
      <c r="F247" s="22"/>
      <c r="G247" s="72"/>
      <c r="H247" s="72"/>
      <c r="I247" s="72"/>
      <c r="J247" s="72"/>
      <c r="K247" s="72"/>
      <c r="L247" s="72"/>
      <c r="M247" s="22"/>
      <c r="N247" s="47"/>
    </row>
    <row r="248" spans="1:14">
      <c r="A248" s="226"/>
      <c r="B248" s="24" t="s">
        <v>29</v>
      </c>
      <c r="C248" s="35"/>
      <c r="D248" s="35"/>
      <c r="E248" s="35"/>
      <c r="F248" s="22"/>
      <c r="G248" s="35"/>
      <c r="H248" s="35"/>
      <c r="I248" s="35"/>
      <c r="J248" s="35"/>
      <c r="K248" s="35"/>
      <c r="L248" s="35"/>
      <c r="M248" s="22"/>
      <c r="N248" s="47"/>
    </row>
    <row r="249" spans="1:14">
      <c r="A249" s="226"/>
      <c r="B249" s="24" t="s">
        <v>30</v>
      </c>
      <c r="C249" s="34"/>
      <c r="D249" s="34"/>
      <c r="E249" s="34"/>
      <c r="F249" s="22"/>
      <c r="G249" s="34"/>
      <c r="H249" s="34"/>
      <c r="I249" s="34"/>
      <c r="J249" s="34"/>
      <c r="K249" s="34"/>
      <c r="L249" s="34"/>
      <c r="M249" s="22"/>
      <c r="N249" s="47"/>
    </row>
    <row r="250" spans="1:14">
      <c r="A250" s="227"/>
      <c r="B250" s="25" t="s">
        <v>31</v>
      </c>
      <c r="C250" s="26">
        <f t="shared" ref="C250:L250" si="50">C238+C240+C241+C242+C243+C244+C245+C246</f>
        <v>225.09999999999997</v>
      </c>
      <c r="D250" s="26">
        <f t="shared" si="50"/>
        <v>534.12999999999988</v>
      </c>
      <c r="E250" s="26">
        <f t="shared" si="50"/>
        <v>580.80865300000005</v>
      </c>
      <c r="F250" s="27">
        <f>(D250-E250)/E250*100</f>
        <v>-8.0368384249950484</v>
      </c>
      <c r="G250" s="26">
        <f t="shared" si="50"/>
        <v>6037</v>
      </c>
      <c r="H250" s="26">
        <f t="shared" si="50"/>
        <v>256322.73050000003</v>
      </c>
      <c r="I250" s="26">
        <f t="shared" si="50"/>
        <v>320</v>
      </c>
      <c r="J250" s="26">
        <f t="shared" si="50"/>
        <v>67.899999999999991</v>
      </c>
      <c r="K250" s="26">
        <f t="shared" si="50"/>
        <v>216.75</v>
      </c>
      <c r="L250" s="26">
        <f t="shared" si="50"/>
        <v>277.91000000000003</v>
      </c>
      <c r="M250" s="27">
        <f>(K250-L250)/L250*100</f>
        <v>-22.007124608686272</v>
      </c>
      <c r="N250" s="48">
        <f>D250/D393*100</f>
        <v>11.46724905300753</v>
      </c>
    </row>
    <row r="251" spans="1:14">
      <c r="A251" s="226" t="s">
        <v>33</v>
      </c>
      <c r="B251" s="20" t="s">
        <v>19</v>
      </c>
      <c r="C251" s="34">
        <v>295.42889399999996</v>
      </c>
      <c r="D251" s="34">
        <v>717.17150000000004</v>
      </c>
      <c r="E251" s="34">
        <v>728.05833399999995</v>
      </c>
      <c r="F251" s="22">
        <f>(D251-E251)/E251*100</f>
        <v>-1.4953244117386764</v>
      </c>
      <c r="G251" s="34">
        <v>4443</v>
      </c>
      <c r="H251" s="34">
        <v>284850.55750390602</v>
      </c>
      <c r="I251" s="34">
        <v>520</v>
      </c>
      <c r="J251" s="34">
        <v>76.400000000000006</v>
      </c>
      <c r="K251" s="34">
        <v>309.60000000000002</v>
      </c>
      <c r="L251" s="34">
        <v>418</v>
      </c>
      <c r="M251" s="22">
        <f>(K251-L251)/L251*100</f>
        <v>-25.93301435406698</v>
      </c>
      <c r="N251" s="47">
        <f>D251/D381*100</f>
        <v>21.849664717128515</v>
      </c>
    </row>
    <row r="252" spans="1:14">
      <c r="A252" s="226"/>
      <c r="B252" s="20" t="s">
        <v>20</v>
      </c>
      <c r="C252" s="34">
        <v>66.015912</v>
      </c>
      <c r="D252" s="34">
        <v>148.062093</v>
      </c>
      <c r="E252" s="34">
        <v>224.03994</v>
      </c>
      <c r="F252" s="22">
        <f>(D252-E252)/E252*100</f>
        <v>-33.912634952499985</v>
      </c>
      <c r="G252" s="34">
        <v>1707</v>
      </c>
      <c r="H252" s="34">
        <v>20825.399999999998</v>
      </c>
      <c r="I252" s="34">
        <v>207</v>
      </c>
      <c r="J252" s="34">
        <v>19.7</v>
      </c>
      <c r="K252" s="34">
        <v>122.7</v>
      </c>
      <c r="L252" s="34">
        <v>60</v>
      </c>
      <c r="M252" s="22">
        <f>(K252-L252)/L252*100</f>
        <v>104.50000000000001</v>
      </c>
      <c r="N252" s="47">
        <f>D252/D382*100</f>
        <v>18.438282052659964</v>
      </c>
    </row>
    <row r="253" spans="1:14">
      <c r="A253" s="226"/>
      <c r="B253" s="20" t="s">
        <v>21</v>
      </c>
      <c r="C253" s="34">
        <v>1.2800860000000001</v>
      </c>
      <c r="D253" s="34">
        <v>6.6783700000000001</v>
      </c>
      <c r="E253" s="34">
        <v>20.294422999999998</v>
      </c>
      <c r="F253" s="22">
        <f>(D253-E253)/E253*100</f>
        <v>-67.09258499243856</v>
      </c>
      <c r="G253" s="34">
        <v>120</v>
      </c>
      <c r="H253" s="34">
        <v>16989.050999999999</v>
      </c>
      <c r="I253" s="34">
        <v>1</v>
      </c>
      <c r="J253" s="34">
        <v>0</v>
      </c>
      <c r="K253" s="34">
        <v>0</v>
      </c>
      <c r="L253" s="34">
        <v>0</v>
      </c>
      <c r="M253" s="22"/>
      <c r="N253" s="47">
        <f>D253/D383*100</f>
        <v>8.0516035065141551</v>
      </c>
    </row>
    <row r="254" spans="1:14">
      <c r="A254" s="226"/>
      <c r="B254" s="20" t="s">
        <v>22</v>
      </c>
      <c r="C254" s="34">
        <v>5.3113E-2</v>
      </c>
      <c r="D254" s="34">
        <v>7.1980000000000002E-2</v>
      </c>
      <c r="E254" s="34">
        <v>0.136325999999999</v>
      </c>
      <c r="F254" s="22">
        <f>(D254-E254)/E254*100</f>
        <v>-47.200093892580632</v>
      </c>
      <c r="G254" s="34">
        <v>373</v>
      </c>
      <c r="H254" s="34">
        <v>23021.18</v>
      </c>
      <c r="I254" s="34">
        <v>33</v>
      </c>
      <c r="J254" s="34">
        <v>8</v>
      </c>
      <c r="K254" s="34">
        <v>8</v>
      </c>
      <c r="L254" s="34">
        <v>0</v>
      </c>
      <c r="M254" s="22" t="e">
        <f>(K254-L254)/L254*100</f>
        <v>#DIV/0!</v>
      </c>
      <c r="N254" s="47">
        <f>D254/D384*100</f>
        <v>0.34282707455626799</v>
      </c>
    </row>
    <row r="255" spans="1:14">
      <c r="A255" s="226"/>
      <c r="B255" s="20" t="s">
        <v>23</v>
      </c>
      <c r="C255" s="34">
        <v>0</v>
      </c>
      <c r="D255" s="34">
        <v>0</v>
      </c>
      <c r="E255" s="34"/>
      <c r="F255" s="22"/>
      <c r="G255" s="34"/>
      <c r="H255" s="34"/>
      <c r="I255" s="34">
        <v>0</v>
      </c>
      <c r="J255" s="34">
        <v>0</v>
      </c>
      <c r="K255" s="34">
        <v>1</v>
      </c>
      <c r="L255" s="34">
        <v>0</v>
      </c>
      <c r="M255" s="22"/>
      <c r="N255" s="47"/>
    </row>
    <row r="256" spans="1:14">
      <c r="A256" s="226"/>
      <c r="B256" s="20" t="s">
        <v>24</v>
      </c>
      <c r="C256" s="34">
        <v>3.0349080000000002</v>
      </c>
      <c r="D256" s="34">
        <v>10.014986</v>
      </c>
      <c r="E256" s="34">
        <v>3.6755740000000001</v>
      </c>
      <c r="F256" s="22">
        <f>(D256-E256)/E256*100</f>
        <v>172.4740679959103</v>
      </c>
      <c r="G256" s="34">
        <v>22</v>
      </c>
      <c r="H256" s="34">
        <v>44020</v>
      </c>
      <c r="I256" s="34">
        <v>3</v>
      </c>
      <c r="J256" s="34">
        <v>0</v>
      </c>
      <c r="K256" s="34">
        <v>2</v>
      </c>
      <c r="L256" s="34">
        <v>2</v>
      </c>
      <c r="M256" s="22">
        <f>(K256-L256)/L256*100</f>
        <v>0</v>
      </c>
      <c r="N256" s="47">
        <f>D256/D386*100</f>
        <v>5.2961115080570886</v>
      </c>
    </row>
    <row r="257" spans="1:14">
      <c r="A257" s="226"/>
      <c r="B257" s="20" t="s">
        <v>25</v>
      </c>
      <c r="C257" s="34">
        <v>0</v>
      </c>
      <c r="D257" s="34">
        <v>0</v>
      </c>
      <c r="E257" s="34"/>
      <c r="F257" s="22"/>
      <c r="G257" s="34"/>
      <c r="H257" s="34"/>
      <c r="I257" s="34"/>
      <c r="J257" s="34"/>
      <c r="K257" s="34">
        <v>0</v>
      </c>
      <c r="L257" s="34"/>
      <c r="M257" s="22"/>
      <c r="N257" s="47"/>
    </row>
    <row r="258" spans="1:14">
      <c r="A258" s="226"/>
      <c r="B258" s="20" t="s">
        <v>26</v>
      </c>
      <c r="C258" s="34">
        <v>46.901890000000058</v>
      </c>
      <c r="D258" s="34">
        <v>88.025804000000036</v>
      </c>
      <c r="E258" s="34">
        <v>75.722120000000004</v>
      </c>
      <c r="F258" s="22">
        <f>(D258-E258)/E258*100</f>
        <v>16.248467422729355</v>
      </c>
      <c r="G258" s="34">
        <v>5137</v>
      </c>
      <c r="H258" s="34">
        <v>471154.53</v>
      </c>
      <c r="I258" s="34">
        <v>14</v>
      </c>
      <c r="J258" s="34">
        <v>5</v>
      </c>
      <c r="K258" s="34">
        <v>6.6</v>
      </c>
      <c r="L258" s="34">
        <v>1</v>
      </c>
      <c r="M258" s="22">
        <f>(K258-L258)/L258*100</f>
        <v>560</v>
      </c>
      <c r="N258" s="47">
        <f>D258/D388*100</f>
        <v>34.035066520093814</v>
      </c>
    </row>
    <row r="259" spans="1:14">
      <c r="A259" s="226"/>
      <c r="B259" s="20" t="s">
        <v>27</v>
      </c>
      <c r="C259" s="34">
        <v>0</v>
      </c>
      <c r="D259" s="34">
        <v>0</v>
      </c>
      <c r="E259" s="34"/>
      <c r="F259" s="22"/>
      <c r="G259" s="34"/>
      <c r="H259" s="34"/>
      <c r="I259" s="34"/>
      <c r="J259" s="34"/>
      <c r="K259" s="34">
        <v>0</v>
      </c>
      <c r="L259" s="34"/>
      <c r="M259" s="22"/>
      <c r="N259" s="47"/>
    </row>
    <row r="260" spans="1:14">
      <c r="A260" s="226"/>
      <c r="B260" s="24" t="s">
        <v>28</v>
      </c>
      <c r="C260" s="36">
        <v>0</v>
      </c>
      <c r="D260" s="36">
        <v>0</v>
      </c>
      <c r="E260" s="36"/>
      <c r="F260" s="22"/>
      <c r="G260" s="34"/>
      <c r="H260" s="34"/>
      <c r="I260" s="34"/>
      <c r="J260" s="34"/>
      <c r="K260" s="34">
        <v>0</v>
      </c>
      <c r="L260" s="38"/>
      <c r="M260" s="22"/>
      <c r="N260" s="47"/>
    </row>
    <row r="261" spans="1:14">
      <c r="A261" s="226"/>
      <c r="B261" s="24" t="s">
        <v>29</v>
      </c>
      <c r="C261" s="36">
        <v>0</v>
      </c>
      <c r="D261" s="36">
        <v>0</v>
      </c>
      <c r="E261" s="36"/>
      <c r="F261" s="22"/>
      <c r="G261" s="34"/>
      <c r="H261" s="34"/>
      <c r="I261" s="34">
        <v>0</v>
      </c>
      <c r="J261" s="34">
        <v>0</v>
      </c>
      <c r="K261" s="34">
        <v>0</v>
      </c>
      <c r="L261" s="38">
        <v>0</v>
      </c>
      <c r="M261" s="22"/>
      <c r="N261" s="47"/>
    </row>
    <row r="262" spans="1:14">
      <c r="A262" s="226"/>
      <c r="B262" s="24" t="s">
        <v>30</v>
      </c>
      <c r="C262" s="36">
        <v>0</v>
      </c>
      <c r="D262" s="36">
        <v>0</v>
      </c>
      <c r="E262" s="36"/>
      <c r="F262" s="22"/>
      <c r="G262" s="34"/>
      <c r="H262" s="34"/>
      <c r="I262" s="34"/>
      <c r="J262" s="34"/>
      <c r="K262" s="34">
        <v>0</v>
      </c>
      <c r="L262" s="38"/>
      <c r="M262" s="22"/>
      <c r="N262" s="47"/>
    </row>
    <row r="263" spans="1:14">
      <c r="A263" s="227"/>
      <c r="B263" s="25" t="s">
        <v>31</v>
      </c>
      <c r="C263" s="26">
        <f t="shared" ref="C263:L263" si="51">C251+C253+C254+C255+C256+C257+C258+C259</f>
        <v>346.69889099999995</v>
      </c>
      <c r="D263" s="26">
        <f t="shared" si="51"/>
        <v>821.96264000000008</v>
      </c>
      <c r="E263" s="26">
        <f t="shared" si="51"/>
        <v>827.88677700000005</v>
      </c>
      <c r="F263" s="27">
        <f>(D263-E263)/E263*100</f>
        <v>-0.71557333255969779</v>
      </c>
      <c r="G263" s="26">
        <f t="shared" si="51"/>
        <v>10095</v>
      </c>
      <c r="H263" s="26">
        <f t="shared" si="51"/>
        <v>840035.31850390602</v>
      </c>
      <c r="I263" s="26">
        <f t="shared" si="51"/>
        <v>571</v>
      </c>
      <c r="J263" s="26">
        <f t="shared" si="51"/>
        <v>89.4</v>
      </c>
      <c r="K263" s="26">
        <f t="shared" si="51"/>
        <v>327.20000000000005</v>
      </c>
      <c r="L263" s="26">
        <f t="shared" si="51"/>
        <v>421</v>
      </c>
      <c r="M263" s="27">
        <f>(K263-L263)/L263*100</f>
        <v>-22.280285035629444</v>
      </c>
      <c r="N263" s="48">
        <f>D263/D393*100</f>
        <v>17.646734512473692</v>
      </c>
    </row>
    <row r="264" spans="1:14">
      <c r="A264" s="232" t="s">
        <v>34</v>
      </c>
      <c r="B264" s="28" t="s">
        <v>19</v>
      </c>
      <c r="C264" s="37">
        <v>148.90620000000001</v>
      </c>
      <c r="D264" s="37">
        <v>273.36360000000002</v>
      </c>
      <c r="E264" s="37">
        <v>284.20094399999999</v>
      </c>
      <c r="F264" s="30">
        <f>(D264-E264)/E264*100</f>
        <v>-3.8132681220087625</v>
      </c>
      <c r="G264" s="34">
        <v>909</v>
      </c>
      <c r="H264" s="34">
        <v>64486</v>
      </c>
      <c r="I264" s="34">
        <v>103</v>
      </c>
      <c r="J264" s="34">
        <v>34.634900000000002</v>
      </c>
      <c r="K264" s="34">
        <v>215.05289999999999</v>
      </c>
      <c r="L264" s="34">
        <v>110.575327</v>
      </c>
      <c r="M264" s="30">
        <f>(K264-L264)/L264*100</f>
        <v>94.485429828301562</v>
      </c>
      <c r="N264" s="49">
        <f t="shared" ref="N264:N272" si="52">D264/D381*100</f>
        <v>8.3284165724198935</v>
      </c>
    </row>
    <row r="265" spans="1:14">
      <c r="A265" s="233"/>
      <c r="B265" s="20" t="s">
        <v>20</v>
      </c>
      <c r="C265" s="34">
        <v>29.7818</v>
      </c>
      <c r="D265" s="34">
        <v>54.832700000000003</v>
      </c>
      <c r="E265" s="34">
        <v>75.055215000000004</v>
      </c>
      <c r="F265" s="22">
        <f>(D265-E265)/E265*100</f>
        <v>-26.943517515738247</v>
      </c>
      <c r="G265" s="34">
        <v>334</v>
      </c>
      <c r="H265" s="34">
        <v>4074</v>
      </c>
      <c r="I265" s="34">
        <v>42</v>
      </c>
      <c r="J265" s="34">
        <v>2.4967999999999999</v>
      </c>
      <c r="K265" s="34">
        <v>60.273699999999998</v>
      </c>
      <c r="L265" s="34">
        <v>70.075901999999999</v>
      </c>
      <c r="M265" s="22">
        <f>(K265-L265)/L265*100</f>
        <v>-13.987978349533057</v>
      </c>
      <c r="N265" s="47">
        <f t="shared" si="52"/>
        <v>6.8283567240190788</v>
      </c>
    </row>
    <row r="266" spans="1:14">
      <c r="A266" s="233"/>
      <c r="B266" s="20" t="s">
        <v>21</v>
      </c>
      <c r="C266" s="34">
        <v>0</v>
      </c>
      <c r="D266" s="34">
        <v>0</v>
      </c>
      <c r="E266" s="34"/>
      <c r="F266" s="22" t="e">
        <f>(D266-E266)/E266*100</f>
        <v>#DIV/0!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22"/>
      <c r="N266" s="47">
        <f t="shared" si="52"/>
        <v>0</v>
      </c>
    </row>
    <row r="267" spans="1:14">
      <c r="A267" s="233"/>
      <c r="B267" s="20" t="s">
        <v>22</v>
      </c>
      <c r="C267" s="34">
        <v>0</v>
      </c>
      <c r="D267" s="34">
        <v>0</v>
      </c>
      <c r="E267" s="34">
        <v>8.3020000000000004E-3</v>
      </c>
      <c r="F267" s="22">
        <f>(D267-E267)/E267*100</f>
        <v>-100</v>
      </c>
      <c r="G267" s="34">
        <v>0</v>
      </c>
      <c r="H267" s="34">
        <v>0</v>
      </c>
      <c r="I267" s="34">
        <v>1</v>
      </c>
      <c r="J267" s="34">
        <v>0.05</v>
      </c>
      <c r="K267" s="34">
        <v>0.05</v>
      </c>
      <c r="L267" s="34">
        <v>0</v>
      </c>
      <c r="M267" s="22"/>
      <c r="N267" s="47">
        <f t="shared" si="52"/>
        <v>0</v>
      </c>
    </row>
    <row r="268" spans="1:14">
      <c r="A268" s="233"/>
      <c r="B268" s="20" t="s">
        <v>23</v>
      </c>
      <c r="C268" s="34">
        <v>0</v>
      </c>
      <c r="D268" s="34">
        <v>0</v>
      </c>
      <c r="E268" s="34">
        <v>0.69342000000000004</v>
      </c>
      <c r="F268" s="22"/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22"/>
      <c r="N268" s="47">
        <f t="shared" si="52"/>
        <v>0</v>
      </c>
    </row>
    <row r="269" spans="1:14">
      <c r="A269" s="233"/>
      <c r="B269" s="20" t="s">
        <v>24</v>
      </c>
      <c r="C269" s="38">
        <v>18.5273</v>
      </c>
      <c r="D269" s="38">
        <v>38.0867</v>
      </c>
      <c r="E269" s="38">
        <v>53.051974000000001</v>
      </c>
      <c r="F269" s="22">
        <f>(D269-E269)/E269*100</f>
        <v>-28.208703412242492</v>
      </c>
      <c r="G269" s="34">
        <v>48</v>
      </c>
      <c r="H269" s="34">
        <v>24387.9</v>
      </c>
      <c r="I269" s="34">
        <v>22</v>
      </c>
      <c r="J269" s="34">
        <v>44.281199999999998</v>
      </c>
      <c r="K269" s="34">
        <v>86.621300000000005</v>
      </c>
      <c r="L269" s="34">
        <v>7.2570160000000001</v>
      </c>
      <c r="M269" s="22">
        <f>(K269-L269)/L269*100</f>
        <v>1093.6214554301657</v>
      </c>
      <c r="N269" s="47">
        <f t="shared" si="52"/>
        <v>20.140957778065584</v>
      </c>
    </row>
    <row r="270" spans="1:14">
      <c r="A270" s="233"/>
      <c r="B270" s="20" t="s">
        <v>25</v>
      </c>
      <c r="C270" s="38">
        <v>19.8</v>
      </c>
      <c r="D270" s="38">
        <v>193.05</v>
      </c>
      <c r="E270" s="38"/>
      <c r="F270" s="22" t="e">
        <f>(D270-E270)/E270*100</f>
        <v>#DIV/0!</v>
      </c>
      <c r="G270" s="38">
        <v>16</v>
      </c>
      <c r="H270" s="38">
        <v>1930</v>
      </c>
      <c r="I270" s="38">
        <v>1</v>
      </c>
      <c r="J270" s="38">
        <v>1.6632</v>
      </c>
      <c r="K270" s="34">
        <v>1.6632</v>
      </c>
      <c r="L270" s="34">
        <v>0</v>
      </c>
      <c r="M270" s="22" t="e">
        <f>(K270-L270)/L270*100</f>
        <v>#DIV/0!</v>
      </c>
      <c r="N270" s="47">
        <f t="shared" si="52"/>
        <v>23.868989478109278</v>
      </c>
    </row>
    <row r="271" spans="1:14">
      <c r="A271" s="233"/>
      <c r="B271" s="20" t="s">
        <v>26</v>
      </c>
      <c r="C271" s="34">
        <v>6.944</v>
      </c>
      <c r="D271" s="34">
        <v>32.566899999999997</v>
      </c>
      <c r="E271" s="34">
        <v>38.42</v>
      </c>
      <c r="F271" s="22">
        <f>(D271-E271)/E271*100</f>
        <v>-15.234513274336296</v>
      </c>
      <c r="G271" s="34">
        <v>186</v>
      </c>
      <c r="H271" s="34">
        <v>5775.6</v>
      </c>
      <c r="I271" s="34">
        <v>19</v>
      </c>
      <c r="J271" s="34">
        <v>22.255400000000002</v>
      </c>
      <c r="K271" s="34">
        <v>26.720300000000002</v>
      </c>
      <c r="L271" s="34">
        <v>11.884363</v>
      </c>
      <c r="M271" s="22">
        <f>(K271-L271)/L271*100</f>
        <v>124.83577790412494</v>
      </c>
      <c r="N271" s="47">
        <f t="shared" si="52"/>
        <v>12.591950967619026</v>
      </c>
    </row>
    <row r="272" spans="1:14">
      <c r="A272" s="233"/>
      <c r="B272" s="20" t="s">
        <v>27</v>
      </c>
      <c r="C272" s="34">
        <v>0</v>
      </c>
      <c r="D272" s="34">
        <v>0</v>
      </c>
      <c r="E272" s="34"/>
      <c r="F272" s="22"/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22"/>
      <c r="N272" s="47">
        <f t="shared" si="52"/>
        <v>0</v>
      </c>
    </row>
    <row r="273" spans="1:14">
      <c r="A273" s="233"/>
      <c r="B273" s="24" t="s">
        <v>28</v>
      </c>
      <c r="C273" s="36">
        <v>0</v>
      </c>
      <c r="D273" s="36">
        <v>0</v>
      </c>
      <c r="E273" s="36"/>
      <c r="F273" s="22"/>
      <c r="G273" s="34">
        <v>0</v>
      </c>
      <c r="H273" s="34">
        <v>0</v>
      </c>
      <c r="I273" s="36">
        <v>0</v>
      </c>
      <c r="J273" s="34">
        <v>0</v>
      </c>
      <c r="K273" s="34">
        <v>0</v>
      </c>
      <c r="L273" s="34">
        <v>0</v>
      </c>
      <c r="M273" s="22"/>
      <c r="N273" s="47"/>
    </row>
    <row r="274" spans="1:14">
      <c r="A274" s="233"/>
      <c r="B274" s="24" t="s">
        <v>29</v>
      </c>
      <c r="C274" s="36">
        <v>0</v>
      </c>
      <c r="D274" s="36">
        <v>0</v>
      </c>
      <c r="E274" s="36"/>
      <c r="F274" s="22"/>
      <c r="G274" s="34">
        <v>0</v>
      </c>
      <c r="H274" s="34">
        <v>0</v>
      </c>
      <c r="I274" s="36">
        <v>0</v>
      </c>
      <c r="J274" s="34">
        <v>0</v>
      </c>
      <c r="K274" s="34">
        <v>0</v>
      </c>
      <c r="L274" s="36">
        <v>0</v>
      </c>
      <c r="M274" s="22"/>
      <c r="N274" s="47"/>
    </row>
    <row r="275" spans="1:14">
      <c r="A275" s="233"/>
      <c r="B275" s="24" t="s">
        <v>30</v>
      </c>
      <c r="C275" s="36">
        <v>0</v>
      </c>
      <c r="D275" s="36">
        <v>0</v>
      </c>
      <c r="E275" s="36"/>
      <c r="F275" s="22"/>
      <c r="G275" s="34">
        <v>0</v>
      </c>
      <c r="H275" s="34">
        <v>0</v>
      </c>
      <c r="I275" s="36">
        <v>0</v>
      </c>
      <c r="J275" s="34">
        <v>0</v>
      </c>
      <c r="K275" s="34">
        <v>0</v>
      </c>
      <c r="L275" s="36">
        <v>0</v>
      </c>
      <c r="M275" s="22"/>
      <c r="N275" s="47" t="e">
        <f>D275/D392*100</f>
        <v>#DIV/0!</v>
      </c>
    </row>
    <row r="276" spans="1:14" ht="14.25" thickBot="1">
      <c r="A276" s="234"/>
      <c r="B276" s="25" t="s">
        <v>31</v>
      </c>
      <c r="C276" s="26">
        <f t="shared" ref="C276:L276" si="53">C264+C266+C267+C268+C269+C270+C271+C272</f>
        <v>194.17750000000001</v>
      </c>
      <c r="D276" s="26">
        <f t="shared" si="53"/>
        <v>537.06720000000007</v>
      </c>
      <c r="E276" s="26">
        <f t="shared" si="53"/>
        <v>376.37464000000006</v>
      </c>
      <c r="F276" s="27">
        <f>(D276-E276)/E276*100</f>
        <v>42.694842564313049</v>
      </c>
      <c r="G276" s="26">
        <f t="shared" si="53"/>
        <v>1159</v>
      </c>
      <c r="H276" s="26">
        <f t="shared" si="53"/>
        <v>96579.5</v>
      </c>
      <c r="I276" s="26">
        <f t="shared" si="53"/>
        <v>146</v>
      </c>
      <c r="J276" s="26">
        <f t="shared" si="53"/>
        <v>102.88470000000001</v>
      </c>
      <c r="K276" s="26">
        <f t="shared" si="53"/>
        <v>330.10770000000002</v>
      </c>
      <c r="L276" s="26">
        <f t="shared" si="53"/>
        <v>129.71670600000002</v>
      </c>
      <c r="M276" s="27">
        <f>(K276-L276)/L276*100</f>
        <v>154.48356667336279</v>
      </c>
      <c r="N276" s="48">
        <f>D276/D393*100</f>
        <v>11.530307866252425</v>
      </c>
    </row>
    <row r="277" spans="1:14" ht="15" thickTop="1" thickBot="1">
      <c r="A277" s="226" t="s">
        <v>35</v>
      </c>
      <c r="B277" s="20" t="s">
        <v>19</v>
      </c>
      <c r="C277" s="37">
        <v>12.472629</v>
      </c>
      <c r="D277" s="37">
        <v>35.874648000000001</v>
      </c>
      <c r="E277" s="37">
        <v>60.313797000000001</v>
      </c>
      <c r="F277" s="22">
        <f>(D277-E277)/E277*100</f>
        <v>-40.519997439391851</v>
      </c>
      <c r="G277" s="165">
        <v>257</v>
      </c>
      <c r="H277" s="165">
        <v>14307.830719</v>
      </c>
      <c r="I277" s="165">
        <v>15</v>
      </c>
      <c r="J277" s="165">
        <v>0.59216999999999997</v>
      </c>
      <c r="K277" s="165">
        <v>6.4740000000000002</v>
      </c>
      <c r="L277" s="165">
        <v>84.322905000000006</v>
      </c>
      <c r="M277" s="30">
        <f>(K277-L277)/L277*100</f>
        <v>-92.322370772211897</v>
      </c>
      <c r="N277" s="47">
        <f>D277/D381*100</f>
        <v>1.0929729229968079</v>
      </c>
    </row>
    <row r="278" spans="1:14" ht="14.25" thickBot="1">
      <c r="A278" s="226"/>
      <c r="B278" s="20" t="s">
        <v>20</v>
      </c>
      <c r="C278" s="34">
        <v>1.971794</v>
      </c>
      <c r="D278" s="34">
        <v>9.4955700000000007</v>
      </c>
      <c r="E278" s="34">
        <v>15.869403</v>
      </c>
      <c r="F278" s="22">
        <f>(D278-E278)/E278*100</f>
        <v>-40.164289734150678</v>
      </c>
      <c r="G278" s="34">
        <v>122</v>
      </c>
      <c r="H278" s="34">
        <v>1488.4</v>
      </c>
      <c r="I278" s="34">
        <v>8</v>
      </c>
      <c r="J278" s="34">
        <v>0.14255999999999999</v>
      </c>
      <c r="K278" s="34">
        <v>1.8948750000000001</v>
      </c>
      <c r="L278" s="34">
        <v>16.408764999999999</v>
      </c>
      <c r="M278" s="22">
        <f>(K278-L278)/L278*100</f>
        <v>-88.452055959116976</v>
      </c>
      <c r="N278" s="47">
        <f>D278/D382*100</f>
        <v>1.1824903617347648</v>
      </c>
    </row>
    <row r="279" spans="1:14" ht="14.25" thickBot="1">
      <c r="A279" s="226"/>
      <c r="B279" s="20" t="s">
        <v>21</v>
      </c>
      <c r="C279" s="34"/>
      <c r="D279" s="34"/>
      <c r="E279" s="34"/>
      <c r="F279" s="22"/>
      <c r="G279" s="34"/>
      <c r="H279" s="34"/>
      <c r="I279" s="34"/>
      <c r="J279" s="34"/>
      <c r="K279" s="34"/>
      <c r="L279" s="34"/>
      <c r="M279" s="22"/>
      <c r="N279" s="47"/>
    </row>
    <row r="280" spans="1:14" ht="14.25" thickBot="1">
      <c r="A280" s="226"/>
      <c r="B280" s="20" t="s">
        <v>22</v>
      </c>
      <c r="C280" s="34"/>
      <c r="D280" s="34"/>
      <c r="E280" s="34"/>
      <c r="F280" s="22"/>
      <c r="G280" s="34"/>
      <c r="H280" s="34"/>
      <c r="I280" s="34"/>
      <c r="J280" s="34"/>
      <c r="K280" s="34"/>
      <c r="L280" s="34"/>
      <c r="M280" s="22"/>
      <c r="N280" s="47">
        <f>D280/D384*100</f>
        <v>0</v>
      </c>
    </row>
    <row r="281" spans="1:14" ht="14.25" thickBot="1">
      <c r="A281" s="226"/>
      <c r="B281" s="20" t="s">
        <v>23</v>
      </c>
      <c r="C281" s="34"/>
      <c r="D281" s="34">
        <v>1.887E-3</v>
      </c>
      <c r="E281" s="34"/>
      <c r="F281" s="22"/>
      <c r="G281" s="34">
        <v>1</v>
      </c>
      <c r="H281" s="34">
        <v>0.1</v>
      </c>
      <c r="I281" s="34"/>
      <c r="J281" s="34"/>
      <c r="K281" s="34"/>
      <c r="L281" s="34"/>
      <c r="M281" s="22"/>
      <c r="N281" s="47"/>
    </row>
    <row r="282" spans="1:14" ht="14.25" thickBot="1">
      <c r="A282" s="226"/>
      <c r="B282" s="20" t="s">
        <v>24</v>
      </c>
      <c r="C282" s="34"/>
      <c r="D282" s="34"/>
      <c r="E282" s="34">
        <v>0.37735800000000003</v>
      </c>
      <c r="F282" s="22">
        <f>(D282-E282)/E282*100</f>
        <v>-100</v>
      </c>
      <c r="G282" s="34"/>
      <c r="H282" s="34"/>
      <c r="I282" s="34"/>
      <c r="J282" s="34"/>
      <c r="K282" s="34"/>
      <c r="L282" s="34"/>
      <c r="M282" s="22"/>
      <c r="N282" s="47">
        <f>D282/D386*100</f>
        <v>0</v>
      </c>
    </row>
    <row r="283" spans="1:14" ht="14.25" thickBot="1">
      <c r="A283" s="226"/>
      <c r="B283" s="20" t="s">
        <v>25</v>
      </c>
      <c r="C283" s="38"/>
      <c r="D283" s="38"/>
      <c r="E283" s="38"/>
      <c r="F283" s="22"/>
      <c r="G283" s="38"/>
      <c r="H283" s="38"/>
      <c r="I283" s="38"/>
      <c r="J283" s="38"/>
      <c r="K283" s="38"/>
      <c r="L283" s="38"/>
      <c r="M283" s="22"/>
      <c r="N283" s="47"/>
    </row>
    <row r="284" spans="1:14" ht="14.25" thickBot="1">
      <c r="A284" s="226"/>
      <c r="B284" s="20" t="s">
        <v>26</v>
      </c>
      <c r="C284" s="34">
        <v>0.76824599999999998</v>
      </c>
      <c r="D284" s="34">
        <v>1.4860009999999999</v>
      </c>
      <c r="E284" s="34">
        <v>10.756506999999999</v>
      </c>
      <c r="F284" s="22">
        <f>(D284-E284)/E284*100</f>
        <v>-86.185097076588164</v>
      </c>
      <c r="G284" s="34">
        <v>1192</v>
      </c>
      <c r="H284" s="34">
        <v>20645.599999999999</v>
      </c>
      <c r="I284" s="34">
        <v>13</v>
      </c>
      <c r="J284" s="34">
        <v>0.100728</v>
      </c>
      <c r="K284" s="34">
        <v>1.1973480000000001</v>
      </c>
      <c r="L284" s="34">
        <v>0.79624899999999998</v>
      </c>
      <c r="M284" s="22">
        <f>(K284-L284)/L284*100</f>
        <v>50.373564048432094</v>
      </c>
      <c r="N284" s="47">
        <f>D284/D388*100</f>
        <v>0.57456041962338567</v>
      </c>
    </row>
    <row r="285" spans="1:14" ht="14.25" thickBot="1">
      <c r="A285" s="226"/>
      <c r="B285" s="20" t="s">
        <v>27</v>
      </c>
      <c r="C285" s="34"/>
      <c r="D285" s="34"/>
      <c r="E285" s="34"/>
      <c r="F285" s="22"/>
      <c r="G285" s="34"/>
      <c r="H285" s="34"/>
      <c r="I285" s="34"/>
      <c r="J285" s="34"/>
      <c r="K285" s="34"/>
      <c r="L285" s="34"/>
      <c r="M285" s="22"/>
      <c r="N285" s="47"/>
    </row>
    <row r="286" spans="1:14" ht="14.25" thickBot="1">
      <c r="A286" s="226"/>
      <c r="B286" s="24" t="s">
        <v>28</v>
      </c>
      <c r="C286" s="36"/>
      <c r="D286" s="36"/>
      <c r="E286" s="36"/>
      <c r="F286" s="22"/>
      <c r="G286" s="36"/>
      <c r="H286" s="36"/>
      <c r="I286" s="36"/>
      <c r="J286" s="36"/>
      <c r="K286" s="36"/>
      <c r="L286" s="36"/>
      <c r="M286" s="22"/>
      <c r="N286" s="47"/>
    </row>
    <row r="287" spans="1:14" ht="14.25" thickBot="1">
      <c r="A287" s="226"/>
      <c r="B287" s="24" t="s">
        <v>29</v>
      </c>
      <c r="C287" s="36"/>
      <c r="D287" s="36"/>
      <c r="E287" s="36"/>
      <c r="F287" s="22"/>
      <c r="G287" s="36"/>
      <c r="H287" s="36"/>
      <c r="I287" s="36"/>
      <c r="J287" s="36"/>
      <c r="K287" s="36"/>
      <c r="L287" s="36"/>
      <c r="M287" s="22"/>
      <c r="N287" s="47"/>
    </row>
    <row r="288" spans="1:14" ht="14.25" thickBot="1">
      <c r="A288" s="226"/>
      <c r="B288" s="24" t="s">
        <v>30</v>
      </c>
      <c r="C288" s="36"/>
      <c r="D288" s="36"/>
      <c r="E288" s="36"/>
      <c r="F288" s="22"/>
      <c r="G288" s="36"/>
      <c r="H288" s="36"/>
      <c r="I288" s="36"/>
      <c r="J288" s="36"/>
      <c r="K288" s="36"/>
      <c r="L288" s="36"/>
      <c r="M288" s="22"/>
      <c r="N288" s="47"/>
    </row>
    <row r="289" spans="1:14" ht="14.25" thickBot="1">
      <c r="A289" s="227"/>
      <c r="B289" s="25" t="s">
        <v>31</v>
      </c>
      <c r="C289" s="26">
        <f t="shared" ref="C289:L289" si="54">C277+C279+C280+C281+C282+C283+C284+C285</f>
        <v>13.240874999999999</v>
      </c>
      <c r="D289" s="26">
        <f t="shared" si="54"/>
        <v>37.362536000000006</v>
      </c>
      <c r="E289" s="26">
        <f t="shared" si="54"/>
        <v>71.447662000000008</v>
      </c>
      <c r="F289" s="27">
        <f t="shared" ref="F289:F295" si="55">(D289-E289)/E289*100</f>
        <v>-47.706425998936112</v>
      </c>
      <c r="G289" s="26">
        <f t="shared" si="54"/>
        <v>1450</v>
      </c>
      <c r="H289" s="26">
        <f t="shared" si="54"/>
        <v>34953.530719000002</v>
      </c>
      <c r="I289" s="26">
        <f t="shared" si="54"/>
        <v>28</v>
      </c>
      <c r="J289" s="26">
        <f t="shared" si="54"/>
        <v>0.69289800000000001</v>
      </c>
      <c r="K289" s="26">
        <f t="shared" si="54"/>
        <v>7.6713480000000001</v>
      </c>
      <c r="L289" s="26">
        <f t="shared" si="54"/>
        <v>85.119154000000009</v>
      </c>
      <c r="M289" s="27">
        <f>(K289-L289)/L289*100</f>
        <v>-90.98751850846638</v>
      </c>
      <c r="N289" s="48">
        <f>D289/D393*100</f>
        <v>0.8021371305936007</v>
      </c>
    </row>
    <row r="290" spans="1:14" ht="15" thickTop="1" thickBot="1">
      <c r="A290" s="232" t="s">
        <v>36</v>
      </c>
      <c r="B290" s="28" t="s">
        <v>19</v>
      </c>
      <c r="C290" s="51">
        <v>26.8874</v>
      </c>
      <c r="D290" s="51">
        <v>64.091499999999996</v>
      </c>
      <c r="E290" s="37">
        <v>83.6</v>
      </c>
      <c r="F290" s="30">
        <f t="shared" si="55"/>
        <v>-23.335526315789473</v>
      </c>
      <c r="G290" s="52">
        <v>535</v>
      </c>
      <c r="H290" s="52">
        <v>27133.079300000001</v>
      </c>
      <c r="I290" s="53">
        <v>50</v>
      </c>
      <c r="J290" s="52">
        <v>8.0706999999999987</v>
      </c>
      <c r="K290" s="52">
        <v>23.5627</v>
      </c>
      <c r="L290" s="52">
        <v>52.189</v>
      </c>
      <c r="M290" s="30">
        <f>(K290-L290)/L290*100</f>
        <v>-54.85121385732625</v>
      </c>
      <c r="N290" s="49">
        <f t="shared" ref="N290:N295" si="56">D290/D381*100</f>
        <v>1.9526400396806654</v>
      </c>
    </row>
    <row r="291" spans="1:14">
      <c r="A291" s="226"/>
      <c r="B291" s="20" t="s">
        <v>20</v>
      </c>
      <c r="C291" s="52">
        <v>8.1702999999999992</v>
      </c>
      <c r="D291" s="52">
        <v>21.7087</v>
      </c>
      <c r="E291" s="34">
        <v>34</v>
      </c>
      <c r="F291" s="22">
        <f t="shared" si="55"/>
        <v>-36.150882352941174</v>
      </c>
      <c r="G291" s="52">
        <v>281</v>
      </c>
      <c r="H291" s="52">
        <v>3428.2</v>
      </c>
      <c r="I291" s="53">
        <v>29</v>
      </c>
      <c r="J291" s="52">
        <v>3.4645999999999999</v>
      </c>
      <c r="K291" s="52">
        <v>6.7191000000000001</v>
      </c>
      <c r="L291" s="52">
        <v>25.7608</v>
      </c>
      <c r="M291" s="22">
        <f>(K291-L291)/L291*100</f>
        <v>-73.917347287351319</v>
      </c>
      <c r="N291" s="47">
        <f t="shared" si="56"/>
        <v>2.7034004820975976</v>
      </c>
    </row>
    <row r="292" spans="1:14">
      <c r="A292" s="226"/>
      <c r="B292" s="20" t="s">
        <v>21</v>
      </c>
      <c r="C292" s="52">
        <v>0</v>
      </c>
      <c r="D292" s="52">
        <v>0</v>
      </c>
      <c r="E292" s="34"/>
      <c r="F292" s="22" t="e">
        <f t="shared" si="55"/>
        <v>#DIV/0!</v>
      </c>
      <c r="G292" s="52">
        <v>0</v>
      </c>
      <c r="H292" s="52">
        <v>0</v>
      </c>
      <c r="I292" s="53">
        <v>0</v>
      </c>
      <c r="J292" s="52">
        <v>0</v>
      </c>
      <c r="K292" s="52">
        <v>0</v>
      </c>
      <c r="L292" s="52">
        <v>0</v>
      </c>
      <c r="M292" s="22" t="e">
        <f>(K292-L292)/L292*100</f>
        <v>#DIV/0!</v>
      </c>
      <c r="N292" s="47">
        <f t="shared" si="56"/>
        <v>0</v>
      </c>
    </row>
    <row r="293" spans="1:14">
      <c r="A293" s="226"/>
      <c r="B293" s="20" t="s">
        <v>22</v>
      </c>
      <c r="C293" s="52">
        <v>0.49390000000000001</v>
      </c>
      <c r="D293" s="52">
        <v>1.1385000000000001</v>
      </c>
      <c r="E293" s="34">
        <v>0.97</v>
      </c>
      <c r="F293" s="22">
        <f t="shared" si="55"/>
        <v>17.371134020618566</v>
      </c>
      <c r="G293" s="52">
        <v>115</v>
      </c>
      <c r="H293" s="52">
        <v>7584.4</v>
      </c>
      <c r="I293" s="53">
        <v>0</v>
      </c>
      <c r="J293" s="52">
        <v>0</v>
      </c>
      <c r="K293" s="52">
        <v>0</v>
      </c>
      <c r="L293" s="52">
        <v>0</v>
      </c>
      <c r="M293" s="22"/>
      <c r="N293" s="47">
        <f t="shared" si="56"/>
        <v>5.4224593551307461</v>
      </c>
    </row>
    <row r="294" spans="1:14">
      <c r="A294" s="226"/>
      <c r="B294" s="20" t="s">
        <v>23</v>
      </c>
      <c r="C294" s="52">
        <v>1.3585</v>
      </c>
      <c r="D294" s="52">
        <v>3.9622999999999999</v>
      </c>
      <c r="E294" s="34">
        <v>8.66</v>
      </c>
      <c r="F294" s="22">
        <f t="shared" si="55"/>
        <v>-54.245958429561206</v>
      </c>
      <c r="G294" s="52">
        <v>35</v>
      </c>
      <c r="H294" s="52">
        <v>35035</v>
      </c>
      <c r="I294" s="53">
        <v>0</v>
      </c>
      <c r="J294" s="52">
        <v>0</v>
      </c>
      <c r="K294" s="52">
        <v>0</v>
      </c>
      <c r="L294" s="52">
        <v>0</v>
      </c>
      <c r="M294" s="22"/>
      <c r="N294" s="47">
        <f t="shared" si="56"/>
        <v>27.112695355547316</v>
      </c>
    </row>
    <row r="295" spans="1:14">
      <c r="A295" s="226"/>
      <c r="B295" s="20" t="s">
        <v>24</v>
      </c>
      <c r="C295" s="52">
        <v>0.6038</v>
      </c>
      <c r="D295" s="52">
        <v>0.65359999999999996</v>
      </c>
      <c r="E295" s="34">
        <v>0.33</v>
      </c>
      <c r="F295" s="22">
        <f t="shared" si="55"/>
        <v>98.060606060606034</v>
      </c>
      <c r="G295" s="52">
        <v>5</v>
      </c>
      <c r="H295" s="52">
        <v>857.6</v>
      </c>
      <c r="I295" s="53">
        <v>0</v>
      </c>
      <c r="J295" s="52">
        <v>0</v>
      </c>
      <c r="K295" s="52">
        <v>0</v>
      </c>
      <c r="L295" s="52">
        <v>0</v>
      </c>
      <c r="M295" s="22"/>
      <c r="N295" s="47">
        <f t="shared" si="56"/>
        <v>0.34563587823948155</v>
      </c>
    </row>
    <row r="296" spans="1:14">
      <c r="A296" s="226"/>
      <c r="B296" s="20" t="s">
        <v>25</v>
      </c>
      <c r="C296" s="53">
        <v>0</v>
      </c>
      <c r="D296" s="53">
        <v>0</v>
      </c>
      <c r="E296" s="34"/>
      <c r="F296" s="22"/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2">
        <v>0</v>
      </c>
      <c r="M296" s="22"/>
      <c r="N296" s="47"/>
    </row>
    <row r="297" spans="1:14">
      <c r="A297" s="226"/>
      <c r="B297" s="20" t="s">
        <v>26</v>
      </c>
      <c r="C297" s="52">
        <v>10.4177</v>
      </c>
      <c r="D297" s="52">
        <v>28.454699999999999</v>
      </c>
      <c r="E297" s="34">
        <v>35.76</v>
      </c>
      <c r="F297" s="22">
        <f>(D297-E297)/E297*100</f>
        <v>-20.428691275167786</v>
      </c>
      <c r="G297" s="52">
        <v>169</v>
      </c>
      <c r="H297" s="52">
        <v>77270.600000000006</v>
      </c>
      <c r="I297" s="53">
        <v>47</v>
      </c>
      <c r="J297" s="52">
        <v>3.6031</v>
      </c>
      <c r="K297" s="52">
        <v>8.6873000000000005</v>
      </c>
      <c r="L297" s="52">
        <v>19.6526</v>
      </c>
      <c r="M297" s="22">
        <f>(K297-L297)/L297*100</f>
        <v>-55.795670801827747</v>
      </c>
      <c r="N297" s="47">
        <f>D297/D388*100</f>
        <v>11.001974004228499</v>
      </c>
    </row>
    <row r="298" spans="1:14">
      <c r="A298" s="226"/>
      <c r="B298" s="20" t="s">
        <v>27</v>
      </c>
      <c r="C298" s="52">
        <v>0</v>
      </c>
      <c r="D298" s="52">
        <v>0</v>
      </c>
      <c r="E298" s="34"/>
      <c r="F298" s="22"/>
      <c r="G298" s="52">
        <v>0</v>
      </c>
      <c r="H298" s="52">
        <v>0</v>
      </c>
      <c r="I298" s="53">
        <v>0</v>
      </c>
      <c r="J298" s="52">
        <v>0</v>
      </c>
      <c r="K298" s="52">
        <v>0</v>
      </c>
      <c r="L298" s="52">
        <v>0</v>
      </c>
      <c r="M298" s="22"/>
      <c r="N298" s="47">
        <f>D298/D389*100</f>
        <v>0</v>
      </c>
    </row>
    <row r="299" spans="1:14">
      <c r="A299" s="226"/>
      <c r="B299" s="24" t="s">
        <v>28</v>
      </c>
      <c r="C299" s="54">
        <v>0</v>
      </c>
      <c r="D299" s="54">
        <v>0</v>
      </c>
      <c r="E299" s="36"/>
      <c r="F299" s="22"/>
      <c r="G299" s="54">
        <v>0</v>
      </c>
      <c r="H299" s="54">
        <v>0</v>
      </c>
      <c r="I299" s="53">
        <v>0</v>
      </c>
      <c r="J299" s="52">
        <v>0</v>
      </c>
      <c r="K299" s="52">
        <v>0</v>
      </c>
      <c r="L299" s="54">
        <v>0</v>
      </c>
      <c r="M299" s="22"/>
      <c r="N299" s="47"/>
    </row>
    <row r="300" spans="1:14">
      <c r="A300" s="226"/>
      <c r="B300" s="24" t="s">
        <v>29</v>
      </c>
      <c r="C300" s="75">
        <v>0</v>
      </c>
      <c r="D300" s="75">
        <v>0</v>
      </c>
      <c r="E300" s="75"/>
      <c r="F300" s="22"/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22"/>
      <c r="N300" s="47"/>
    </row>
    <row r="301" spans="1:14">
      <c r="A301" s="226"/>
      <c r="B301" s="24" t="s">
        <v>30</v>
      </c>
      <c r="C301" s="36">
        <v>0</v>
      </c>
      <c r="D301" s="36">
        <v>0</v>
      </c>
      <c r="E301" s="36"/>
      <c r="F301" s="22"/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22"/>
      <c r="N301" s="47"/>
    </row>
    <row r="302" spans="1:14">
      <c r="A302" s="227"/>
      <c r="B302" s="25" t="s">
        <v>31</v>
      </c>
      <c r="C302" s="26">
        <f t="shared" ref="C302:L302" si="57">C290+C292+C293+C294+C295+C296+C297+C298</f>
        <v>39.761299999999999</v>
      </c>
      <c r="D302" s="26">
        <f t="shared" si="57"/>
        <v>98.300599999999989</v>
      </c>
      <c r="E302" s="26">
        <f t="shared" si="57"/>
        <v>129.32</v>
      </c>
      <c r="F302" s="27">
        <f>(D302-E302)/E302*100</f>
        <v>-23.986545004639659</v>
      </c>
      <c r="G302" s="26">
        <f t="shared" si="57"/>
        <v>859</v>
      </c>
      <c r="H302" s="26">
        <f t="shared" si="57"/>
        <v>147880.67930000002</v>
      </c>
      <c r="I302" s="26">
        <f t="shared" si="57"/>
        <v>97</v>
      </c>
      <c r="J302" s="26">
        <f t="shared" si="57"/>
        <v>11.673799999999998</v>
      </c>
      <c r="K302" s="26">
        <f t="shared" si="57"/>
        <v>32.25</v>
      </c>
      <c r="L302" s="26">
        <f t="shared" si="57"/>
        <v>71.8416</v>
      </c>
      <c r="M302" s="27">
        <f>(K302-L302)/L302*100</f>
        <v>-55.109574397006746</v>
      </c>
      <c r="N302" s="48">
        <f>D302/D393*100</f>
        <v>2.1104178051412057</v>
      </c>
    </row>
    <row r="303" spans="1:14">
      <c r="A303" s="233" t="s">
        <v>104</v>
      </c>
      <c r="B303" s="20" t="s">
        <v>19</v>
      </c>
      <c r="C303" s="56">
        <v>12.855814000000001</v>
      </c>
      <c r="D303" s="56">
        <v>25.792019</v>
      </c>
      <c r="E303" s="56">
        <v>1.21139</v>
      </c>
      <c r="F303" s="22">
        <f>(D303-E303)/E303*100</f>
        <v>2029.1259627370209</v>
      </c>
      <c r="G303" s="56">
        <v>216</v>
      </c>
      <c r="H303" s="56">
        <v>9500.6785579999996</v>
      </c>
      <c r="I303" s="56">
        <v>3</v>
      </c>
      <c r="J303" s="56">
        <v>0.434</v>
      </c>
      <c r="K303" s="56">
        <v>0.434</v>
      </c>
      <c r="L303" s="56">
        <v>3.0999999999999999E-3</v>
      </c>
      <c r="M303" s="22">
        <f>(K303-L303)/L303*100</f>
        <v>13900</v>
      </c>
      <c r="N303" s="47">
        <f>D303/D381*100</f>
        <v>0.78579107999663722</v>
      </c>
    </row>
    <row r="304" spans="1:14">
      <c r="A304" s="233"/>
      <c r="B304" s="20" t="s">
        <v>20</v>
      </c>
      <c r="C304" s="56">
        <v>5.3674610000000005</v>
      </c>
      <c r="D304" s="56">
        <v>10.160866</v>
      </c>
      <c r="E304" s="56">
        <v>0.137736</v>
      </c>
      <c r="F304" s="22">
        <f>(D304-E304)/E304*100</f>
        <v>7277.0590114421793</v>
      </c>
      <c r="G304" s="56">
        <v>124</v>
      </c>
      <c r="H304" s="56">
        <v>1512.8</v>
      </c>
      <c r="I304" s="56">
        <v>2</v>
      </c>
      <c r="J304" s="56">
        <v>0.17</v>
      </c>
      <c r="K304" s="56">
        <v>0.17</v>
      </c>
      <c r="L304" s="56">
        <v>1E-4</v>
      </c>
      <c r="M304" s="22">
        <f>(K304-L304)/L304*100</f>
        <v>169900.00000000003</v>
      </c>
      <c r="N304" s="47">
        <f>D304/D382*100</f>
        <v>1.2653401651378984</v>
      </c>
    </row>
    <row r="305" spans="1:14">
      <c r="A305" s="233"/>
      <c r="B305" s="20" t="s">
        <v>21</v>
      </c>
      <c r="C305" s="56"/>
      <c r="D305" s="56"/>
      <c r="E305" s="56"/>
      <c r="F305" s="22"/>
      <c r="G305" s="56">
        <v>0</v>
      </c>
      <c r="H305" s="56">
        <v>0</v>
      </c>
      <c r="I305" s="56"/>
      <c r="J305" s="56"/>
      <c r="K305" s="56"/>
      <c r="L305" s="34"/>
      <c r="M305" s="22"/>
      <c r="N305" s="47"/>
    </row>
    <row r="306" spans="1:14">
      <c r="A306" s="233"/>
      <c r="B306" s="20" t="s">
        <v>22</v>
      </c>
      <c r="C306" s="56"/>
      <c r="D306" s="56">
        <v>0</v>
      </c>
      <c r="E306" s="56"/>
      <c r="F306" s="22"/>
      <c r="G306" s="56">
        <v>0</v>
      </c>
      <c r="H306" s="56">
        <v>0</v>
      </c>
      <c r="I306" s="56"/>
      <c r="J306" s="56"/>
      <c r="K306" s="56"/>
      <c r="L306" s="34"/>
      <c r="M306" s="22"/>
      <c r="N306" s="47"/>
    </row>
    <row r="307" spans="1:14">
      <c r="A307" s="233"/>
      <c r="B307" s="20" t="s">
        <v>23</v>
      </c>
      <c r="C307" s="56"/>
      <c r="D307" s="56"/>
      <c r="E307" s="56"/>
      <c r="F307" s="22"/>
      <c r="G307" s="56">
        <v>0</v>
      </c>
      <c r="H307" s="56">
        <v>0</v>
      </c>
      <c r="I307" s="56"/>
      <c r="J307" s="56"/>
      <c r="K307" s="56"/>
      <c r="L307" s="34"/>
      <c r="M307" s="22"/>
      <c r="N307" s="47"/>
    </row>
    <row r="308" spans="1:14">
      <c r="A308" s="233"/>
      <c r="B308" s="20" t="s">
        <v>24</v>
      </c>
      <c r="C308" s="56">
        <v>1.05</v>
      </c>
      <c r="D308" s="56">
        <v>2.7283029999999999</v>
      </c>
      <c r="E308" s="56">
        <v>9.4339999999999993E-2</v>
      </c>
      <c r="F308" s="22"/>
      <c r="G308" s="56">
        <v>11</v>
      </c>
      <c r="H308" s="56">
        <v>2258.6779999999999</v>
      </c>
      <c r="I308" s="56">
        <v>0</v>
      </c>
      <c r="J308" s="56"/>
      <c r="K308" s="56">
        <v>0</v>
      </c>
      <c r="L308" s="34">
        <v>0</v>
      </c>
      <c r="M308" s="22"/>
      <c r="N308" s="47">
        <f>D308/D386*100</f>
        <v>1.4427775451475098</v>
      </c>
    </row>
    <row r="309" spans="1:14">
      <c r="A309" s="233"/>
      <c r="B309" s="20" t="s">
        <v>25</v>
      </c>
      <c r="C309" s="56"/>
      <c r="D309" s="56"/>
      <c r="E309" s="56"/>
      <c r="F309" s="22"/>
      <c r="G309" s="56"/>
      <c r="H309" s="56"/>
      <c r="I309" s="56"/>
      <c r="J309" s="56"/>
      <c r="K309" s="56"/>
      <c r="L309" s="56"/>
      <c r="M309" s="22"/>
      <c r="N309" s="47"/>
    </row>
    <row r="310" spans="1:14">
      <c r="A310" s="233"/>
      <c r="B310" s="20" t="s">
        <v>26</v>
      </c>
      <c r="C310" s="56">
        <v>0.223581</v>
      </c>
      <c r="D310" s="56">
        <v>0.35265799999999997</v>
      </c>
      <c r="E310" s="56">
        <v>1.0848999999999999E-2</v>
      </c>
      <c r="F310" s="22">
        <f>(D310-E310)/E310*100</f>
        <v>3150.6037422803947</v>
      </c>
      <c r="G310" s="56">
        <v>8</v>
      </c>
      <c r="H310" s="56">
        <v>1.7600000000000001E-2</v>
      </c>
      <c r="I310" s="56"/>
      <c r="J310" s="56"/>
      <c r="K310" s="56"/>
      <c r="L310" s="34"/>
      <c r="M310" s="22"/>
      <c r="N310" s="47">
        <f>D310/D388*100</f>
        <v>0.13635477261693899</v>
      </c>
    </row>
    <row r="311" spans="1:14">
      <c r="A311" s="233"/>
      <c r="B311" s="20" t="s">
        <v>27</v>
      </c>
      <c r="C311" s="76"/>
      <c r="D311" s="76"/>
      <c r="E311" s="56"/>
      <c r="F311" s="22"/>
      <c r="G311" s="76"/>
      <c r="H311" s="76"/>
      <c r="I311" s="76"/>
      <c r="J311" s="76">
        <v>0</v>
      </c>
      <c r="K311" s="76"/>
      <c r="L311" s="77"/>
      <c r="M311" s="22"/>
      <c r="N311" s="47"/>
    </row>
    <row r="312" spans="1:14">
      <c r="A312" s="233"/>
      <c r="B312" s="24" t="s">
        <v>28</v>
      </c>
      <c r="C312" s="34"/>
      <c r="D312" s="34"/>
      <c r="E312" s="34"/>
      <c r="F312" s="22"/>
      <c r="G312" s="56"/>
      <c r="H312" s="56"/>
      <c r="I312" s="56"/>
      <c r="J312" s="56"/>
      <c r="K312" s="56"/>
      <c r="L312" s="36"/>
      <c r="M312" s="22"/>
      <c r="N312" s="47"/>
    </row>
    <row r="313" spans="1:14">
      <c r="A313" s="233"/>
      <c r="B313" s="24" t="s">
        <v>29</v>
      </c>
      <c r="C313" s="34"/>
      <c r="D313" s="34"/>
      <c r="E313" s="34"/>
      <c r="F313" s="22"/>
      <c r="G313" s="34"/>
      <c r="H313" s="34"/>
      <c r="I313" s="34"/>
      <c r="J313" s="34"/>
      <c r="K313" s="34"/>
      <c r="L313" s="34"/>
      <c r="M313" s="22"/>
      <c r="N313" s="47"/>
    </row>
    <row r="314" spans="1:14">
      <c r="A314" s="233"/>
      <c r="B314" s="24" t="s">
        <v>30</v>
      </c>
      <c r="C314" s="34"/>
      <c r="D314" s="34"/>
      <c r="E314" s="34"/>
      <c r="F314" s="22"/>
      <c r="G314" s="34"/>
      <c r="H314" s="34"/>
      <c r="I314" s="34"/>
      <c r="J314" s="34"/>
      <c r="K314" s="34"/>
      <c r="L314" s="34"/>
      <c r="M314" s="22"/>
      <c r="N314" s="47"/>
    </row>
    <row r="315" spans="1:14">
      <c r="A315" s="234"/>
      <c r="B315" s="25" t="s">
        <v>31</v>
      </c>
      <c r="C315" s="26">
        <f t="shared" ref="C315:L315" si="58">C303+C305+C306+C307+C308+C309+C310+C311</f>
        <v>14.129395000000001</v>
      </c>
      <c r="D315" s="26">
        <f t="shared" si="58"/>
        <v>28.872980000000002</v>
      </c>
      <c r="E315" s="26">
        <f t="shared" si="58"/>
        <v>1.3165790000000002</v>
      </c>
      <c r="F315" s="27">
        <f>(D315-E315)/E315*100</f>
        <v>2093.0305739344162</v>
      </c>
      <c r="G315" s="26">
        <f t="shared" si="58"/>
        <v>235</v>
      </c>
      <c r="H315" s="26">
        <f t="shared" si="58"/>
        <v>11759.374157999999</v>
      </c>
      <c r="I315" s="26">
        <f t="shared" si="58"/>
        <v>3</v>
      </c>
      <c r="J315" s="26">
        <f t="shared" si="58"/>
        <v>0.434</v>
      </c>
      <c r="K315" s="26">
        <f t="shared" si="58"/>
        <v>0.434</v>
      </c>
      <c r="L315" s="26">
        <f t="shared" si="58"/>
        <v>3.0999999999999999E-3</v>
      </c>
      <c r="M315" s="27">
        <f>(K315-L315)/L315*100</f>
        <v>13900</v>
      </c>
      <c r="N315" s="48">
        <f>D315/D393*100</f>
        <v>0.6198746607801574</v>
      </c>
    </row>
    <row r="316" spans="1:14">
      <c r="A316" s="233" t="s">
        <v>40</v>
      </c>
      <c r="B316" s="20" t="s">
        <v>19</v>
      </c>
      <c r="C316" s="57">
        <v>105.10306700000001</v>
      </c>
      <c r="D316" s="57">
        <v>315.21644600000002</v>
      </c>
      <c r="E316" s="57">
        <v>166.087287</v>
      </c>
      <c r="F316" s="61">
        <f>(D316-E316)/E316*100</f>
        <v>89.789629112311303</v>
      </c>
      <c r="G316" s="57">
        <v>1840</v>
      </c>
      <c r="H316" s="57">
        <v>114772.523636</v>
      </c>
      <c r="I316" s="59">
        <v>169</v>
      </c>
      <c r="J316" s="57">
        <v>36.159999999999997</v>
      </c>
      <c r="K316" s="57">
        <v>77.040000000000006</v>
      </c>
      <c r="L316" s="57">
        <v>68.989999999999995</v>
      </c>
      <c r="M316" s="22">
        <f>(K316-L316)/L316*100</f>
        <v>11.668357733004802</v>
      </c>
      <c r="N316" s="47">
        <f>D316/D381*100</f>
        <v>9.6035239247862574</v>
      </c>
    </row>
    <row r="317" spans="1:14">
      <c r="A317" s="233"/>
      <c r="B317" s="20" t="s">
        <v>20</v>
      </c>
      <c r="C317" s="57">
        <v>28.820587</v>
      </c>
      <c r="D317" s="57">
        <v>65.656081</v>
      </c>
      <c r="E317" s="57">
        <v>55.432319999999997</v>
      </c>
      <c r="F317" s="22">
        <f>(D317-E317)/E317*100</f>
        <v>18.443682313855895</v>
      </c>
      <c r="G317" s="57">
        <v>747</v>
      </c>
      <c r="H317" s="57">
        <v>9113.4</v>
      </c>
      <c r="I317" s="59">
        <v>67</v>
      </c>
      <c r="J317" s="57">
        <v>9.09</v>
      </c>
      <c r="K317" s="57">
        <v>21.8</v>
      </c>
      <c r="L317" s="57">
        <v>20.58</v>
      </c>
      <c r="M317" s="22">
        <f>(K317-L317)/L317*100</f>
        <v>5.9280855199222664</v>
      </c>
      <c r="N317" s="47">
        <f>D317/D382*100</f>
        <v>8.1762003725713175</v>
      </c>
    </row>
    <row r="318" spans="1:14">
      <c r="A318" s="233"/>
      <c r="B318" s="20" t="s">
        <v>21</v>
      </c>
      <c r="C318" s="57">
        <v>1.7830189999999999</v>
      </c>
      <c r="D318" s="57">
        <v>9.9362259999999996</v>
      </c>
      <c r="E318" s="57">
        <v>2.0726420000000001</v>
      </c>
      <c r="F318" s="22">
        <f>(D318-E318)/E318*100</f>
        <v>379.39904720641573</v>
      </c>
      <c r="G318" s="57">
        <v>3</v>
      </c>
      <c r="H318" s="57">
        <v>33640</v>
      </c>
      <c r="I318" s="59"/>
      <c r="J318" s="57"/>
      <c r="K318" s="57"/>
      <c r="L318" s="57"/>
      <c r="M318" s="22"/>
      <c r="N318" s="47">
        <f>D318/D383*100</f>
        <v>11.979353061168684</v>
      </c>
    </row>
    <row r="319" spans="1:14">
      <c r="A319" s="233"/>
      <c r="B319" s="20" t="s">
        <v>22</v>
      </c>
      <c r="C319" s="57">
        <v>0.89732299999999998</v>
      </c>
      <c r="D319" s="57">
        <v>3.0702259999999999</v>
      </c>
      <c r="E319" s="57">
        <v>3.1929820000000002</v>
      </c>
      <c r="F319" s="22">
        <f>(D319-E319)/E319*100</f>
        <v>-3.844556593178424</v>
      </c>
      <c r="G319" s="57">
        <v>130</v>
      </c>
      <c r="H319" s="57">
        <v>5443.16</v>
      </c>
      <c r="I319" s="59">
        <v>9</v>
      </c>
      <c r="J319" s="57">
        <v>0.45</v>
      </c>
      <c r="K319" s="57">
        <v>0.66</v>
      </c>
      <c r="L319" s="57">
        <v>0.65</v>
      </c>
      <c r="M319" s="22">
        <f>(K319-L319)/L319*100</f>
        <v>1.5384615384615397</v>
      </c>
      <c r="N319" s="47">
        <f>D319/D384*100</f>
        <v>14.622903553856521</v>
      </c>
    </row>
    <row r="320" spans="1:14">
      <c r="A320" s="233"/>
      <c r="B320" s="20" t="s">
        <v>23</v>
      </c>
      <c r="C320" s="57"/>
      <c r="D320" s="57"/>
      <c r="E320" s="57"/>
      <c r="F320" s="22"/>
      <c r="G320" s="57"/>
      <c r="H320" s="57"/>
      <c r="I320" s="59"/>
      <c r="J320" s="57"/>
      <c r="K320" s="57"/>
      <c r="L320" s="57"/>
      <c r="M320" s="22"/>
      <c r="N320" s="47"/>
    </row>
    <row r="321" spans="1:14">
      <c r="A321" s="233"/>
      <c r="B321" s="20" t="s">
        <v>24</v>
      </c>
      <c r="C321" s="57">
        <v>21.947050000000001</v>
      </c>
      <c r="D321" s="57">
        <v>24.070357999999999</v>
      </c>
      <c r="E321" s="57">
        <v>2.3024300000000002</v>
      </c>
      <c r="F321" s="22">
        <f>(D321-E321)/E321*100</f>
        <v>945.43278188696274</v>
      </c>
      <c r="G321" s="57">
        <v>21</v>
      </c>
      <c r="H321" s="57">
        <v>2569.6</v>
      </c>
      <c r="I321" s="59">
        <v>1</v>
      </c>
      <c r="J321" s="57"/>
      <c r="K321" s="57"/>
      <c r="L321" s="57"/>
      <c r="M321" s="22"/>
      <c r="N321" s="47">
        <f>D321/D386*100</f>
        <v>12.728854539272843</v>
      </c>
    </row>
    <row r="322" spans="1:14">
      <c r="A322" s="233"/>
      <c r="B322" s="20" t="s">
        <v>25</v>
      </c>
      <c r="C322" s="57"/>
      <c r="D322" s="57"/>
      <c r="E322" s="57"/>
      <c r="F322" s="22"/>
      <c r="G322" s="57"/>
      <c r="H322" s="57"/>
      <c r="I322" s="59"/>
      <c r="J322" s="57"/>
      <c r="K322" s="57"/>
      <c r="L322" s="57"/>
      <c r="M322" s="22"/>
      <c r="N322" s="47">
        <f>D322/D387*100</f>
        <v>0</v>
      </c>
    </row>
    <row r="323" spans="1:14">
      <c r="A323" s="233"/>
      <c r="B323" s="20" t="s">
        <v>26</v>
      </c>
      <c r="C323" s="57">
        <v>5.3001290000000001</v>
      </c>
      <c r="D323" s="57">
        <v>9.0182900000000004</v>
      </c>
      <c r="E323" s="57">
        <v>2.0611600000000001</v>
      </c>
      <c r="F323" s="22">
        <f>(D323-E323)/E323*100</f>
        <v>337.53468920413746</v>
      </c>
      <c r="G323" s="57">
        <v>417</v>
      </c>
      <c r="H323" s="57">
        <v>17911</v>
      </c>
      <c r="I323" s="59">
        <v>6</v>
      </c>
      <c r="J323" s="57">
        <v>1.83</v>
      </c>
      <c r="K323" s="57">
        <v>51.83</v>
      </c>
      <c r="L323" s="57">
        <v>1.45</v>
      </c>
      <c r="M323" s="22">
        <f>(K323-L323)/L323*100</f>
        <v>3474.4827586206893</v>
      </c>
      <c r="N323" s="47">
        <f>D323/D388*100</f>
        <v>3.4869104978296672</v>
      </c>
    </row>
    <row r="324" spans="1:14">
      <c r="A324" s="233"/>
      <c r="B324" s="20" t="s">
        <v>27</v>
      </c>
      <c r="C324" s="57">
        <v>1.7299999999999999E-2</v>
      </c>
      <c r="D324" s="57">
        <v>0.495892</v>
      </c>
      <c r="E324" s="59">
        <v>0.309334</v>
      </c>
      <c r="F324" s="22">
        <f>(D324-E324)/E324*100</f>
        <v>60.309568298344182</v>
      </c>
      <c r="G324" s="57">
        <v>43</v>
      </c>
      <c r="H324" s="57">
        <v>5472.8</v>
      </c>
      <c r="I324" s="59">
        <v>2</v>
      </c>
      <c r="J324" s="59"/>
      <c r="K324" s="59">
        <v>0.94</v>
      </c>
      <c r="L324" s="59"/>
      <c r="M324" s="22"/>
      <c r="N324" s="47">
        <f>D324/D389*100</f>
        <v>100</v>
      </c>
    </row>
    <row r="325" spans="1:14">
      <c r="A325" s="233"/>
      <c r="B325" s="24" t="s">
        <v>28</v>
      </c>
      <c r="C325" s="57"/>
      <c r="D325" s="57"/>
      <c r="E325" s="57"/>
      <c r="F325" s="22"/>
      <c r="G325" s="57"/>
      <c r="H325" s="57"/>
      <c r="I325" s="57"/>
      <c r="J325" s="57"/>
      <c r="K325" s="57"/>
      <c r="L325" s="57"/>
      <c r="M325" s="22"/>
      <c r="N325" s="47"/>
    </row>
    <row r="326" spans="1:14">
      <c r="A326" s="233"/>
      <c r="B326" s="24" t="s">
        <v>29</v>
      </c>
      <c r="C326" s="34"/>
      <c r="D326" s="34"/>
      <c r="E326" s="34"/>
      <c r="F326" s="22"/>
      <c r="G326" s="57"/>
      <c r="H326" s="57"/>
      <c r="I326" s="57"/>
      <c r="J326" s="57"/>
      <c r="K326" s="57"/>
      <c r="L326" s="57"/>
      <c r="M326" s="22"/>
      <c r="N326" s="47"/>
    </row>
    <row r="327" spans="1:14">
      <c r="A327" s="233"/>
      <c r="B327" s="24" t="s">
        <v>30</v>
      </c>
      <c r="C327" s="34"/>
      <c r="D327" s="34"/>
      <c r="E327" s="34"/>
      <c r="F327" s="22"/>
      <c r="G327" s="34"/>
      <c r="H327" s="34"/>
      <c r="I327" s="34"/>
      <c r="J327" s="34"/>
      <c r="K327" s="34"/>
      <c r="L327" s="34"/>
      <c r="M327" s="22"/>
      <c r="N327" s="47"/>
    </row>
    <row r="328" spans="1:14">
      <c r="A328" s="234"/>
      <c r="B328" s="25" t="s">
        <v>31</v>
      </c>
      <c r="C328" s="26">
        <f t="shared" ref="C328:L328" si="59">C316+C318+C319+C320+C321+C322+C323+C324</f>
        <v>135.047888</v>
      </c>
      <c r="D328" s="26">
        <f t="shared" si="59"/>
        <v>361.80743799999999</v>
      </c>
      <c r="E328" s="26">
        <f t="shared" si="59"/>
        <v>176.025835</v>
      </c>
      <c r="F328" s="27">
        <f>(D328-E328)/E328*100</f>
        <v>105.54223645637015</v>
      </c>
      <c r="G328" s="26">
        <f t="shared" si="59"/>
        <v>2454</v>
      </c>
      <c r="H328" s="26">
        <f t="shared" si="59"/>
        <v>179809.083636</v>
      </c>
      <c r="I328" s="26">
        <f t="shared" si="59"/>
        <v>187</v>
      </c>
      <c r="J328" s="26">
        <f t="shared" si="59"/>
        <v>38.44</v>
      </c>
      <c r="K328" s="26">
        <f t="shared" si="59"/>
        <v>130.47</v>
      </c>
      <c r="L328" s="26">
        <f t="shared" si="59"/>
        <v>71.09</v>
      </c>
      <c r="M328" s="27">
        <f>(K328-L328)/L328*100</f>
        <v>83.52792235194822</v>
      </c>
      <c r="N328" s="48">
        <f>D328/D393*100</f>
        <v>7.7676520711747727</v>
      </c>
    </row>
    <row r="329" spans="1:14">
      <c r="A329" s="233" t="s">
        <v>41</v>
      </c>
      <c r="B329" s="20" t="s">
        <v>19</v>
      </c>
      <c r="C329" s="60">
        <v>41.79</v>
      </c>
      <c r="D329" s="60">
        <v>71.069999999999993</v>
      </c>
      <c r="E329" s="37">
        <v>70.59</v>
      </c>
      <c r="F329" s="30">
        <f>(D329-E329)/E329*100</f>
        <v>0.67998300042497484</v>
      </c>
      <c r="G329" s="59">
        <v>591</v>
      </c>
      <c r="H329" s="59">
        <v>23973.919999999998</v>
      </c>
      <c r="I329" s="59">
        <v>65</v>
      </c>
      <c r="J329" s="59">
        <v>3.86</v>
      </c>
      <c r="K329" s="59">
        <v>26.04</v>
      </c>
      <c r="L329" s="59">
        <v>11.63</v>
      </c>
      <c r="M329" s="61">
        <f>(K329-L329)/L329*100</f>
        <v>123.90369733447977</v>
      </c>
      <c r="N329" s="47">
        <f>D329/D381*100</f>
        <v>2.1652501130431472</v>
      </c>
    </row>
    <row r="330" spans="1:14">
      <c r="A330" s="233"/>
      <c r="B330" s="20" t="s">
        <v>20</v>
      </c>
      <c r="C330" s="59">
        <v>19.07</v>
      </c>
      <c r="D330" s="59">
        <v>31.16</v>
      </c>
      <c r="E330" s="34">
        <v>29.51</v>
      </c>
      <c r="F330" s="78">
        <f>(D330-E330)/E330*100</f>
        <v>5.5913249745848814</v>
      </c>
      <c r="G330" s="59">
        <v>370</v>
      </c>
      <c r="H330" s="59">
        <v>4514</v>
      </c>
      <c r="I330" s="59">
        <v>32</v>
      </c>
      <c r="J330" s="59">
        <v>1.78</v>
      </c>
      <c r="K330" s="59">
        <v>2.82</v>
      </c>
      <c r="L330" s="59">
        <v>5.59</v>
      </c>
      <c r="M330" s="22">
        <f>(K330-L330)/L330*100</f>
        <v>-49.552772808586766</v>
      </c>
      <c r="N330" s="47">
        <f>D330/D382*100</f>
        <v>3.8803778679589818</v>
      </c>
    </row>
    <row r="331" spans="1:14">
      <c r="A331" s="233"/>
      <c r="B331" s="20" t="s">
        <v>21</v>
      </c>
      <c r="C331" s="59"/>
      <c r="D331" s="59"/>
      <c r="E331" s="34"/>
      <c r="F331" s="22"/>
      <c r="G331" s="59"/>
      <c r="H331" s="59"/>
      <c r="I331" s="59"/>
      <c r="J331" s="59"/>
      <c r="K331" s="59"/>
      <c r="L331" s="59">
        <v>0</v>
      </c>
      <c r="M331" s="22"/>
      <c r="N331" s="47"/>
    </row>
    <row r="332" spans="1:14">
      <c r="A332" s="233"/>
      <c r="B332" s="20" t="s">
        <v>22</v>
      </c>
      <c r="C332" s="59"/>
      <c r="D332" s="59"/>
      <c r="E332" s="34"/>
      <c r="F332" s="22"/>
      <c r="G332" s="59"/>
      <c r="H332" s="59"/>
      <c r="I332" s="59"/>
      <c r="J332" s="59"/>
      <c r="K332" s="59"/>
      <c r="L332" s="59">
        <v>0</v>
      </c>
      <c r="M332" s="22"/>
      <c r="N332" s="47"/>
    </row>
    <row r="333" spans="1:14">
      <c r="A333" s="233"/>
      <c r="B333" s="20" t="s">
        <v>23</v>
      </c>
      <c r="C333" s="59"/>
      <c r="D333" s="59"/>
      <c r="E333" s="34"/>
      <c r="F333" s="22"/>
      <c r="G333" s="59"/>
      <c r="H333" s="59"/>
      <c r="I333" s="59"/>
      <c r="J333" s="59"/>
      <c r="K333" s="59"/>
      <c r="L333" s="59">
        <v>0</v>
      </c>
      <c r="M333" s="22"/>
      <c r="N333" s="47"/>
    </row>
    <row r="334" spans="1:14">
      <c r="A334" s="233"/>
      <c r="B334" s="20" t="s">
        <v>24</v>
      </c>
      <c r="C334" s="59">
        <v>0.09</v>
      </c>
      <c r="D334" s="59">
        <v>0.27</v>
      </c>
      <c r="E334" s="34">
        <v>15.09</v>
      </c>
      <c r="F334" s="78">
        <f>(D334-E334)/E334*100</f>
        <v>-98.210735586481107</v>
      </c>
      <c r="G334" s="59">
        <v>6</v>
      </c>
      <c r="H334" s="59">
        <v>900</v>
      </c>
      <c r="I334" s="59">
        <v>1</v>
      </c>
      <c r="J334" s="59">
        <v>3</v>
      </c>
      <c r="K334" s="59">
        <v>3</v>
      </c>
      <c r="L334" s="59">
        <v>0</v>
      </c>
      <c r="M334" s="22" t="e">
        <f>(K334-L334)/L334*100</f>
        <v>#DIV/0!</v>
      </c>
      <c r="N334" s="47">
        <f>D334/D386*100</f>
        <v>0.14278103905241746</v>
      </c>
    </row>
    <row r="335" spans="1:14">
      <c r="A335" s="233"/>
      <c r="B335" s="20" t="s">
        <v>25</v>
      </c>
      <c r="C335" s="59"/>
      <c r="D335" s="59"/>
      <c r="E335" s="34"/>
      <c r="F335" s="22"/>
      <c r="G335" s="59"/>
      <c r="H335" s="59"/>
      <c r="I335" s="62"/>
      <c r="J335" s="62"/>
      <c r="K335" s="62"/>
      <c r="L335" s="62">
        <v>0</v>
      </c>
      <c r="M335" s="22"/>
      <c r="N335" s="47"/>
    </row>
    <row r="336" spans="1:14">
      <c r="A336" s="233"/>
      <c r="B336" s="20" t="s">
        <v>26</v>
      </c>
      <c r="C336" s="59">
        <v>0.12</v>
      </c>
      <c r="D336" s="59">
        <v>2.84</v>
      </c>
      <c r="E336" s="34">
        <v>4.1100000000000003</v>
      </c>
      <c r="F336" s="78">
        <f>(D336-E336)/E336*100</f>
        <v>-30.900243309002441</v>
      </c>
      <c r="G336" s="59">
        <v>9</v>
      </c>
      <c r="H336" s="59">
        <v>3835.52</v>
      </c>
      <c r="I336" s="59">
        <v>9</v>
      </c>
      <c r="J336" s="59">
        <v>0.57999999999999996</v>
      </c>
      <c r="K336" s="59">
        <v>3.74</v>
      </c>
      <c r="L336" s="59">
        <v>1.87</v>
      </c>
      <c r="M336" s="22">
        <f>(K336-L336)/L336*100</f>
        <v>100</v>
      </c>
      <c r="N336" s="47">
        <f>D336/D388*100</f>
        <v>1.0980824317954128</v>
      </c>
    </row>
    <row r="337" spans="1:14">
      <c r="A337" s="233"/>
      <c r="B337" s="20" t="s">
        <v>27</v>
      </c>
      <c r="C337" s="34"/>
      <c r="D337" s="34"/>
      <c r="E337" s="34"/>
      <c r="F337" s="22"/>
      <c r="G337" s="34"/>
      <c r="H337" s="34"/>
      <c r="I337" s="34"/>
      <c r="J337" s="34"/>
      <c r="K337" s="34"/>
      <c r="L337" s="34">
        <v>0</v>
      </c>
      <c r="M337" s="22"/>
      <c r="N337" s="47"/>
    </row>
    <row r="338" spans="1:14">
      <c r="A338" s="233"/>
      <c r="B338" s="24" t="s">
        <v>28</v>
      </c>
      <c r="C338" s="36"/>
      <c r="D338" s="36"/>
      <c r="E338" s="34"/>
      <c r="F338" s="22"/>
      <c r="G338" s="34"/>
      <c r="H338" s="34"/>
      <c r="I338" s="34"/>
      <c r="J338" s="34"/>
      <c r="K338" s="34"/>
      <c r="L338" s="34">
        <v>0</v>
      </c>
      <c r="M338" s="22"/>
      <c r="N338" s="47"/>
    </row>
    <row r="339" spans="1:14">
      <c r="A339" s="233"/>
      <c r="B339" s="24" t="s">
        <v>29</v>
      </c>
      <c r="C339" s="34"/>
      <c r="D339" s="34"/>
      <c r="E339" s="34"/>
      <c r="F339" s="22"/>
      <c r="G339" s="34"/>
      <c r="H339" s="34"/>
      <c r="I339" s="34"/>
      <c r="J339" s="34"/>
      <c r="K339" s="34"/>
      <c r="L339" s="34">
        <v>0</v>
      </c>
      <c r="M339" s="22"/>
      <c r="N339" s="47"/>
    </row>
    <row r="340" spans="1:14">
      <c r="A340" s="233"/>
      <c r="B340" s="24" t="s">
        <v>30</v>
      </c>
      <c r="C340" s="34"/>
      <c r="D340" s="34"/>
      <c r="E340" s="34"/>
      <c r="F340" s="22"/>
      <c r="G340" s="34"/>
      <c r="H340" s="34"/>
      <c r="I340" s="34"/>
      <c r="J340" s="34"/>
      <c r="K340" s="34"/>
      <c r="L340" s="34">
        <v>0</v>
      </c>
      <c r="M340" s="22"/>
      <c r="N340" s="47"/>
    </row>
    <row r="341" spans="1:14" ht="14.25" thickBot="1">
      <c r="A341" s="234"/>
      <c r="B341" s="25" t="s">
        <v>31</v>
      </c>
      <c r="C341" s="26">
        <f t="shared" ref="C341:L341" si="60">C329+C331+C332+C333+C334+C335+C336+C337</f>
        <v>42</v>
      </c>
      <c r="D341" s="26">
        <f t="shared" si="60"/>
        <v>74.179999999999993</v>
      </c>
      <c r="E341" s="26">
        <f t="shared" si="60"/>
        <v>89.79</v>
      </c>
      <c r="F341" s="27">
        <f>(D341-E341)/E341*100</f>
        <v>-17.385009466533035</v>
      </c>
      <c r="G341" s="26">
        <f t="shared" si="60"/>
        <v>606</v>
      </c>
      <c r="H341" s="26">
        <f t="shared" si="60"/>
        <v>28709.439999999999</v>
      </c>
      <c r="I341" s="26">
        <f t="shared" si="60"/>
        <v>75</v>
      </c>
      <c r="J341" s="26">
        <f t="shared" si="60"/>
        <v>7.4399999999999995</v>
      </c>
      <c r="K341" s="26">
        <f t="shared" si="60"/>
        <v>32.78</v>
      </c>
      <c r="L341" s="26">
        <f t="shared" si="60"/>
        <v>13.5</v>
      </c>
      <c r="M341" s="27">
        <f>(K341-L341)/L341*100</f>
        <v>142.81481481481481</v>
      </c>
      <c r="N341" s="48">
        <f>D341/D393*100</f>
        <v>1.5925720980886651</v>
      </c>
    </row>
    <row r="342" spans="1:14" ht="14.25" thickTop="1">
      <c r="A342" s="232" t="s">
        <v>69</v>
      </c>
      <c r="B342" s="28" t="s">
        <v>19</v>
      </c>
      <c r="C342" s="167">
        <v>60.740192</v>
      </c>
      <c r="D342" s="167">
        <v>120.86008099999999</v>
      </c>
      <c r="E342" s="37">
        <v>154.115655</v>
      </c>
      <c r="F342" s="30">
        <f>(D342-E342)/E342*100</f>
        <v>-21.578323110653496</v>
      </c>
      <c r="G342" s="169">
        <v>871</v>
      </c>
      <c r="H342" s="169">
        <v>2914.9172920000001</v>
      </c>
      <c r="I342" s="169">
        <v>98</v>
      </c>
      <c r="J342" s="175">
        <v>12.709954</v>
      </c>
      <c r="K342" s="169">
        <v>75.029825000000002</v>
      </c>
      <c r="L342" s="169">
        <v>55.486899999999999</v>
      </c>
      <c r="M342" s="30">
        <f>(K342-L342)/L342*100</f>
        <v>35.22079085333656</v>
      </c>
      <c r="N342" s="49">
        <f>D342/D381*100</f>
        <v>3.6821767841234552</v>
      </c>
    </row>
    <row r="343" spans="1:14">
      <c r="A343" s="233"/>
      <c r="B343" s="20" t="s">
        <v>20</v>
      </c>
      <c r="C343" s="167">
        <v>17.23855</v>
      </c>
      <c r="D343" s="167">
        <v>36.018568999999999</v>
      </c>
      <c r="E343" s="34">
        <v>48.126370999999999</v>
      </c>
      <c r="F343" s="22">
        <f>(D343-E343)/E343*100</f>
        <v>-25.158352371925151</v>
      </c>
      <c r="G343" s="169">
        <v>464</v>
      </c>
      <c r="H343" s="169">
        <v>0</v>
      </c>
      <c r="I343" s="169">
        <v>45</v>
      </c>
      <c r="J343" s="175">
        <v>2.7600669999999998</v>
      </c>
      <c r="K343" s="169">
        <v>35.103211999999999</v>
      </c>
      <c r="L343" s="169">
        <v>6.3310000000000004</v>
      </c>
      <c r="M343" s="22">
        <f>(K343-L343)/L343*100</f>
        <v>454.4655188753751</v>
      </c>
      <c r="N343" s="47">
        <f>D343/D382*100</f>
        <v>4.485419062360509</v>
      </c>
    </row>
    <row r="344" spans="1:14">
      <c r="A344" s="233"/>
      <c r="B344" s="20" t="s">
        <v>21</v>
      </c>
      <c r="C344" s="167">
        <v>0</v>
      </c>
      <c r="D344" s="167">
        <v>0</v>
      </c>
      <c r="E344" s="34"/>
      <c r="F344" s="22" t="e">
        <f>(D344-E344)/E344*100</f>
        <v>#DIV/0!</v>
      </c>
      <c r="G344" s="169">
        <v>0</v>
      </c>
      <c r="H344" s="169">
        <v>0</v>
      </c>
      <c r="I344" s="169">
        <v>0</v>
      </c>
      <c r="J344" s="175">
        <v>0</v>
      </c>
      <c r="K344" s="169">
        <v>0</v>
      </c>
      <c r="L344" s="169">
        <v>0</v>
      </c>
      <c r="M344" s="22"/>
      <c r="N344" s="47">
        <f>D344/D383*100</f>
        <v>0</v>
      </c>
    </row>
    <row r="345" spans="1:14">
      <c r="A345" s="233"/>
      <c r="B345" s="20" t="s">
        <v>22</v>
      </c>
      <c r="C345" s="167">
        <v>0</v>
      </c>
      <c r="D345" s="167">
        <v>2.8302000000000001E-2</v>
      </c>
      <c r="E345" s="34">
        <v>3.7735999999999999E-2</v>
      </c>
      <c r="F345" s="22">
        <f>(D345-E345)/E345*100</f>
        <v>-24.999999999999993</v>
      </c>
      <c r="G345" s="169">
        <v>4</v>
      </c>
      <c r="H345" s="169">
        <v>356.8</v>
      </c>
      <c r="I345" s="169">
        <v>0</v>
      </c>
      <c r="J345" s="175">
        <v>0</v>
      </c>
      <c r="K345" s="169">
        <v>0</v>
      </c>
      <c r="L345" s="169">
        <v>0</v>
      </c>
      <c r="M345" s="22"/>
      <c r="N345" s="47">
        <f>D345/D384*100</f>
        <v>0.13479705284928448</v>
      </c>
    </row>
    <row r="346" spans="1:14">
      <c r="A346" s="233"/>
      <c r="B346" s="20" t="s">
        <v>23</v>
      </c>
      <c r="C346" s="167">
        <v>0</v>
      </c>
      <c r="D346" s="167">
        <v>0</v>
      </c>
      <c r="E346" s="34"/>
      <c r="F346" s="22"/>
      <c r="G346" s="169">
        <v>0</v>
      </c>
      <c r="H346" s="169">
        <v>0</v>
      </c>
      <c r="I346" s="169">
        <v>0</v>
      </c>
      <c r="J346" s="175">
        <v>0</v>
      </c>
      <c r="K346" s="169">
        <v>0</v>
      </c>
      <c r="L346" s="169">
        <v>0</v>
      </c>
      <c r="M346" s="22"/>
      <c r="N346" s="47"/>
    </row>
    <row r="347" spans="1:14">
      <c r="A347" s="233"/>
      <c r="B347" s="20" t="s">
        <v>24</v>
      </c>
      <c r="C347" s="167">
        <v>30.686792000000001</v>
      </c>
      <c r="D347" s="167">
        <v>30.686792000000001</v>
      </c>
      <c r="E347" s="34">
        <v>21.068867000000001</v>
      </c>
      <c r="F347" s="22">
        <f>(D347-E347)/E347*100</f>
        <v>45.649939315673684</v>
      </c>
      <c r="G347" s="169">
        <v>8</v>
      </c>
      <c r="H347" s="169">
        <v>0</v>
      </c>
      <c r="I347" s="169">
        <v>2</v>
      </c>
      <c r="J347" s="175">
        <v>5.58</v>
      </c>
      <c r="K347" s="169">
        <v>5.58</v>
      </c>
      <c r="L347" s="169">
        <v>7.65</v>
      </c>
      <c r="M347" s="22"/>
      <c r="N347" s="47">
        <f>D347/D386*100</f>
        <v>16.227748322020037</v>
      </c>
    </row>
    <row r="348" spans="1:14">
      <c r="A348" s="233"/>
      <c r="B348" s="20" t="s">
        <v>25</v>
      </c>
      <c r="C348" s="167">
        <v>0</v>
      </c>
      <c r="D348" s="167">
        <v>0</v>
      </c>
      <c r="E348" s="38"/>
      <c r="F348" s="22"/>
      <c r="G348" s="169">
        <v>0</v>
      </c>
      <c r="H348" s="169">
        <v>0</v>
      </c>
      <c r="I348" s="169">
        <v>0</v>
      </c>
      <c r="J348" s="175">
        <v>0</v>
      </c>
      <c r="K348" s="169">
        <v>0</v>
      </c>
      <c r="L348" s="174">
        <v>0</v>
      </c>
      <c r="M348" s="22"/>
      <c r="N348" s="47"/>
    </row>
    <row r="349" spans="1:14">
      <c r="A349" s="233"/>
      <c r="B349" s="20" t="s">
        <v>26</v>
      </c>
      <c r="C349" s="167">
        <v>13.385453999999999</v>
      </c>
      <c r="D349" s="167">
        <v>16.038325</v>
      </c>
      <c r="E349" s="34">
        <v>6.6471799999999996</v>
      </c>
      <c r="F349" s="22">
        <f>(D349-E349)/E349*100</f>
        <v>141.2801368399833</v>
      </c>
      <c r="G349" s="169">
        <v>259</v>
      </c>
      <c r="H349" s="169">
        <v>39185.800001000003</v>
      </c>
      <c r="I349" s="169">
        <v>14</v>
      </c>
      <c r="J349" s="175">
        <v>1.8435109999999999</v>
      </c>
      <c r="K349" s="169">
        <v>2.0902829999999999</v>
      </c>
      <c r="L349" s="169">
        <v>1.177522</v>
      </c>
      <c r="M349" s="22">
        <f>(K349-L349)/L349*100</f>
        <v>77.515409478549017</v>
      </c>
      <c r="N349" s="47">
        <f>D349/D388*100</f>
        <v>6.2011982105370302</v>
      </c>
    </row>
    <row r="350" spans="1:14">
      <c r="A350" s="233"/>
      <c r="B350" s="20" t="s">
        <v>27</v>
      </c>
      <c r="C350" s="167">
        <v>0</v>
      </c>
      <c r="D350" s="167">
        <v>0</v>
      </c>
      <c r="E350" s="34"/>
      <c r="F350" s="22" t="e">
        <f>(D350-E350)/E350*100</f>
        <v>#DIV/0!</v>
      </c>
      <c r="G350" s="169">
        <v>0</v>
      </c>
      <c r="H350" s="169">
        <v>0</v>
      </c>
      <c r="I350" s="169">
        <v>0</v>
      </c>
      <c r="J350" s="175">
        <v>0</v>
      </c>
      <c r="K350" s="169">
        <v>0</v>
      </c>
      <c r="L350" s="169">
        <v>0</v>
      </c>
      <c r="M350" s="22"/>
      <c r="N350" s="47">
        <f>D350/D389*100</f>
        <v>0</v>
      </c>
    </row>
    <row r="351" spans="1:14">
      <c r="A351" s="233"/>
      <c r="B351" s="24" t="s">
        <v>28</v>
      </c>
      <c r="C351" s="167">
        <v>0</v>
      </c>
      <c r="D351" s="167">
        <v>0</v>
      </c>
      <c r="E351" s="36"/>
      <c r="F351" s="22"/>
      <c r="G351" s="169">
        <v>0</v>
      </c>
      <c r="H351" s="169">
        <v>0</v>
      </c>
      <c r="I351" s="169">
        <v>0</v>
      </c>
      <c r="J351" s="175">
        <v>0</v>
      </c>
      <c r="K351" s="169">
        <v>0</v>
      </c>
      <c r="L351" s="175">
        <v>0</v>
      </c>
      <c r="M351" s="22"/>
      <c r="N351" s="47"/>
    </row>
    <row r="352" spans="1:14">
      <c r="A352" s="233"/>
      <c r="B352" s="24" t="s">
        <v>29</v>
      </c>
      <c r="C352" s="167">
        <v>0</v>
      </c>
      <c r="D352" s="167">
        <v>0</v>
      </c>
      <c r="E352" s="34"/>
      <c r="F352" s="22"/>
      <c r="G352" s="169">
        <v>0</v>
      </c>
      <c r="H352" s="169">
        <v>0</v>
      </c>
      <c r="I352" s="169">
        <v>0</v>
      </c>
      <c r="J352" s="175">
        <v>0</v>
      </c>
      <c r="K352" s="169">
        <v>0</v>
      </c>
      <c r="L352" s="175">
        <v>0</v>
      </c>
      <c r="M352" s="22"/>
      <c r="N352" s="47"/>
    </row>
    <row r="353" spans="1:14">
      <c r="A353" s="233"/>
      <c r="B353" s="24" t="s">
        <v>30</v>
      </c>
      <c r="C353" s="167">
        <v>0</v>
      </c>
      <c r="D353" s="167">
        <v>0</v>
      </c>
      <c r="E353" s="34"/>
      <c r="F353" s="22"/>
      <c r="G353" s="169">
        <v>0</v>
      </c>
      <c r="H353" s="169">
        <v>0</v>
      </c>
      <c r="I353" s="169">
        <v>0</v>
      </c>
      <c r="J353" s="175">
        <v>0</v>
      </c>
      <c r="K353" s="169">
        <v>0</v>
      </c>
      <c r="L353" s="175">
        <v>0</v>
      </c>
      <c r="M353" s="22"/>
      <c r="N353" s="47"/>
    </row>
    <row r="354" spans="1:14" ht="14.25" thickBot="1">
      <c r="A354" s="234"/>
      <c r="B354" s="25" t="s">
        <v>31</v>
      </c>
      <c r="C354" s="26">
        <f t="shared" ref="C354:L354" si="61">C342+C344+C345+C346+C347+C348+C349+C350</f>
        <v>104.812438</v>
      </c>
      <c r="D354" s="26">
        <f t="shared" si="61"/>
        <v>167.61349999999999</v>
      </c>
      <c r="E354" s="26">
        <f t="shared" si="61"/>
        <v>181.869438</v>
      </c>
      <c r="F354" s="27">
        <f>(D354-E354)/E354*100</f>
        <v>-7.8385561404770012</v>
      </c>
      <c r="G354" s="26">
        <f t="shared" si="61"/>
        <v>1142</v>
      </c>
      <c r="H354" s="26">
        <f t="shared" si="61"/>
        <v>42457.517293000004</v>
      </c>
      <c r="I354" s="26">
        <f t="shared" si="61"/>
        <v>114</v>
      </c>
      <c r="J354" s="26">
        <f t="shared" si="61"/>
        <v>20.133465000000001</v>
      </c>
      <c r="K354" s="26">
        <f t="shared" si="61"/>
        <v>82.700108</v>
      </c>
      <c r="L354" s="26">
        <f t="shared" si="61"/>
        <v>64.314421999999993</v>
      </c>
      <c r="M354" s="27">
        <f>(K354-L354)/L354*100</f>
        <v>28.587189977389531</v>
      </c>
      <c r="N354" s="48">
        <f>D354/D393*100</f>
        <v>3.5984980232270756</v>
      </c>
    </row>
    <row r="355" spans="1:14" ht="15" thickTop="1" thickBot="1">
      <c r="A355" s="232" t="s">
        <v>43</v>
      </c>
      <c r="B355" s="28" t="s">
        <v>19</v>
      </c>
      <c r="C355" s="21">
        <v>9.3699999999999992</v>
      </c>
      <c r="D355" s="21">
        <v>18.940000000000001</v>
      </c>
      <c r="E355" s="21">
        <v>32.1</v>
      </c>
      <c r="F355" s="30">
        <f>(D355-E355)/E355*100</f>
        <v>-40.996884735202492</v>
      </c>
      <c r="G355" s="35">
        <v>139</v>
      </c>
      <c r="H355" s="35">
        <v>10708.92</v>
      </c>
      <c r="I355" s="35">
        <v>18</v>
      </c>
      <c r="J355" s="35">
        <v>1.19</v>
      </c>
      <c r="K355" s="35">
        <v>24.89</v>
      </c>
      <c r="L355" s="35">
        <v>40.659999999999997</v>
      </c>
      <c r="M355" s="30">
        <f>(K355-L355)/L355*100</f>
        <v>-38.785046728971956</v>
      </c>
      <c r="N355" s="49">
        <f>D355/D381*100</f>
        <v>0.57703443282731415</v>
      </c>
    </row>
    <row r="356" spans="1:14">
      <c r="A356" s="226"/>
      <c r="B356" s="20" t="s">
        <v>20</v>
      </c>
      <c r="C356" s="35">
        <v>1.25</v>
      </c>
      <c r="D356" s="35">
        <v>2.75</v>
      </c>
      <c r="E356" s="35">
        <v>10.76</v>
      </c>
      <c r="F356" s="22">
        <f>(D356-E356)/E356*100</f>
        <v>-74.442379182156131</v>
      </c>
      <c r="G356" s="35">
        <v>32</v>
      </c>
      <c r="H356" s="35">
        <v>390.4</v>
      </c>
      <c r="I356" s="35">
        <v>7</v>
      </c>
      <c r="J356" s="35">
        <v>0.4</v>
      </c>
      <c r="K356" s="35">
        <v>18.53</v>
      </c>
      <c r="L356" s="35">
        <v>4.17</v>
      </c>
      <c r="M356" s="22">
        <f>(K356-L356)/L356*100</f>
        <v>344.3645083932854</v>
      </c>
      <c r="N356" s="47">
        <f>D356/D382*100</f>
        <v>0.34245953584362004</v>
      </c>
    </row>
    <row r="357" spans="1:14">
      <c r="A357" s="226"/>
      <c r="B357" s="20" t="s">
        <v>21</v>
      </c>
      <c r="C357" s="35"/>
      <c r="D357" s="35"/>
      <c r="E357" s="35"/>
      <c r="F357" s="22" t="e">
        <f>(D357-E357)/E357*100</f>
        <v>#DIV/0!</v>
      </c>
      <c r="G357" s="35"/>
      <c r="H357" s="35"/>
      <c r="I357" s="35"/>
      <c r="J357" s="35"/>
      <c r="K357" s="35"/>
      <c r="L357" s="35"/>
      <c r="M357" s="22"/>
      <c r="N357" s="47">
        <f>D357/D383*100</f>
        <v>0</v>
      </c>
    </row>
    <row r="358" spans="1:14">
      <c r="A358" s="226"/>
      <c r="B358" s="20" t="s">
        <v>22</v>
      </c>
      <c r="C358" s="35">
        <v>0</v>
      </c>
      <c r="D358" s="35">
        <v>4.7E-2</v>
      </c>
      <c r="E358" s="35">
        <v>1.9E-2</v>
      </c>
      <c r="F358" s="22">
        <f>(D358-E358)/E358*100</f>
        <v>147.36842105263159</v>
      </c>
      <c r="G358" s="35">
        <v>5</v>
      </c>
      <c r="H358" s="35">
        <v>53.5</v>
      </c>
      <c r="I358" s="35"/>
      <c r="J358" s="35"/>
      <c r="K358" s="35"/>
      <c r="L358" s="35"/>
      <c r="M358" s="22"/>
      <c r="N358" s="47">
        <f>D358/D384*100</f>
        <v>0.22385207702340365</v>
      </c>
    </row>
    <row r="359" spans="1:14">
      <c r="A359" s="226"/>
      <c r="B359" s="20" t="s">
        <v>23</v>
      </c>
      <c r="C359" s="35"/>
      <c r="D359" s="35"/>
      <c r="E359" s="35"/>
      <c r="F359" s="22"/>
      <c r="G359" s="35"/>
      <c r="H359" s="35"/>
      <c r="I359" s="35"/>
      <c r="J359" s="35"/>
      <c r="K359" s="35"/>
      <c r="L359" s="35"/>
      <c r="M359" s="22"/>
      <c r="N359" s="47"/>
    </row>
    <row r="360" spans="1:14">
      <c r="A360" s="226"/>
      <c r="B360" s="20" t="s">
        <v>24</v>
      </c>
      <c r="C360" s="35">
        <v>0</v>
      </c>
      <c r="D360" s="35">
        <v>0.19</v>
      </c>
      <c r="E360" s="35">
        <v>0.47</v>
      </c>
      <c r="F360" s="22">
        <f>(D360-E360)/E360*100</f>
        <v>-59.574468085106382</v>
      </c>
      <c r="G360" s="35">
        <v>1</v>
      </c>
      <c r="H360" s="35">
        <v>186.79</v>
      </c>
      <c r="I360" s="35">
        <v>4</v>
      </c>
      <c r="J360" s="35">
        <v>0.26</v>
      </c>
      <c r="K360" s="35">
        <v>0.47</v>
      </c>
      <c r="L360" s="35">
        <v>0.19</v>
      </c>
      <c r="M360" s="22">
        <f>(K360-L360)/L360*100</f>
        <v>147.36842105263156</v>
      </c>
      <c r="N360" s="47">
        <f>D360/D386*100</f>
        <v>0.1004755459998493</v>
      </c>
    </row>
    <row r="361" spans="1:14">
      <c r="A361" s="226"/>
      <c r="B361" s="20" t="s">
        <v>25</v>
      </c>
      <c r="C361" s="35"/>
      <c r="D361" s="35">
        <v>450.52</v>
      </c>
      <c r="E361" s="35"/>
      <c r="F361" s="22" t="e">
        <f>(D361-E361)/E361*100</f>
        <v>#DIV/0!</v>
      </c>
      <c r="G361" s="35">
        <v>16</v>
      </c>
      <c r="H361" s="35">
        <v>4505.16</v>
      </c>
      <c r="I361" s="35">
        <v>2</v>
      </c>
      <c r="J361" s="35">
        <v>41.25</v>
      </c>
      <c r="K361" s="35">
        <v>41.25</v>
      </c>
      <c r="L361" s="35">
        <v>0</v>
      </c>
      <c r="M361" s="22" t="e">
        <f>(K361-L361)/L361*100</f>
        <v>#DIV/0!</v>
      </c>
      <c r="N361" s="47">
        <f>D361/D387*100</f>
        <v>55.702963686494641</v>
      </c>
    </row>
    <row r="362" spans="1:14">
      <c r="A362" s="226"/>
      <c r="B362" s="20" t="s">
        <v>26</v>
      </c>
      <c r="C362" s="35"/>
      <c r="D362" s="35"/>
      <c r="E362" s="35">
        <v>0.36</v>
      </c>
      <c r="F362" s="22">
        <f>(D362-E362)/E362*100</f>
        <v>-100</v>
      </c>
      <c r="G362" s="35"/>
      <c r="H362" s="35"/>
      <c r="I362" s="35"/>
      <c r="J362" s="35"/>
      <c r="K362" s="35"/>
      <c r="L362" s="35">
        <v>3.66</v>
      </c>
      <c r="M362" s="22">
        <f>(K362-L362)/L362*100</f>
        <v>-100</v>
      </c>
      <c r="N362" s="47">
        <f>D362/D388*100</f>
        <v>0</v>
      </c>
    </row>
    <row r="363" spans="1:14">
      <c r="A363" s="226"/>
      <c r="B363" s="20" t="s">
        <v>27</v>
      </c>
      <c r="C363" s="35"/>
      <c r="D363" s="35"/>
      <c r="E363" s="35">
        <v>0.51</v>
      </c>
      <c r="F363" s="22">
        <f>(D363-E363)/E363*100</f>
        <v>-100</v>
      </c>
      <c r="G363" s="35"/>
      <c r="H363" s="35"/>
      <c r="I363" s="35"/>
      <c r="J363" s="35"/>
      <c r="K363" s="35"/>
      <c r="L363" s="35"/>
      <c r="M363" s="22" t="e">
        <f>(K363-L363)/L363*100</f>
        <v>#DIV/0!</v>
      </c>
      <c r="N363" s="47">
        <f>D363/D389*100</f>
        <v>0</v>
      </c>
    </row>
    <row r="364" spans="1:14">
      <c r="A364" s="226"/>
      <c r="B364" s="24" t="s">
        <v>28</v>
      </c>
      <c r="C364" s="23"/>
      <c r="D364" s="23"/>
      <c r="E364" s="23"/>
      <c r="F364" s="22"/>
      <c r="G364" s="23"/>
      <c r="H364" s="23"/>
      <c r="I364" s="23"/>
      <c r="J364" s="23"/>
      <c r="K364" s="23"/>
      <c r="L364" s="23"/>
      <c r="M364" s="22"/>
      <c r="N364" s="47"/>
    </row>
    <row r="365" spans="1:14">
      <c r="A365" s="226"/>
      <c r="B365" s="24" t="s">
        <v>29</v>
      </c>
      <c r="C365" s="36"/>
      <c r="D365" s="36"/>
      <c r="E365" s="36"/>
      <c r="F365" s="22"/>
      <c r="G365" s="36"/>
      <c r="H365" s="36"/>
      <c r="I365" s="36"/>
      <c r="J365" s="36"/>
      <c r="K365" s="36"/>
      <c r="L365" s="36"/>
      <c r="M365" s="22"/>
      <c r="N365" s="47"/>
    </row>
    <row r="366" spans="1:14">
      <c r="A366" s="226"/>
      <c r="B366" s="24" t="s">
        <v>30</v>
      </c>
      <c r="C366" s="36"/>
      <c r="D366" s="36"/>
      <c r="E366" s="36"/>
      <c r="F366" s="22"/>
      <c r="G366" s="36"/>
      <c r="H366" s="36"/>
      <c r="I366" s="36"/>
      <c r="J366" s="36"/>
      <c r="K366" s="36"/>
      <c r="L366" s="36"/>
      <c r="M366" s="22"/>
      <c r="N366" s="47"/>
    </row>
    <row r="367" spans="1:14">
      <c r="A367" s="227"/>
      <c r="B367" s="25" t="s">
        <v>31</v>
      </c>
      <c r="C367" s="26">
        <f t="shared" ref="C367:L367" si="62">C355+C357+C358+C359+C360+C361+C362+C363</f>
        <v>9.3699999999999992</v>
      </c>
      <c r="D367" s="26">
        <f t="shared" si="62"/>
        <v>469.697</v>
      </c>
      <c r="E367" s="26">
        <f t="shared" si="62"/>
        <v>33.458999999999996</v>
      </c>
      <c r="F367" s="27">
        <f>(D367-E367)/E367*100</f>
        <v>1303.7986789802446</v>
      </c>
      <c r="G367" s="26">
        <f t="shared" si="62"/>
        <v>161</v>
      </c>
      <c r="H367" s="26">
        <f t="shared" si="62"/>
        <v>15454.37</v>
      </c>
      <c r="I367" s="26">
        <f t="shared" si="62"/>
        <v>24</v>
      </c>
      <c r="J367" s="26">
        <f t="shared" si="62"/>
        <v>42.7</v>
      </c>
      <c r="K367" s="26">
        <f t="shared" si="62"/>
        <v>66.61</v>
      </c>
      <c r="L367" s="26">
        <f t="shared" si="62"/>
        <v>44.509999999999991</v>
      </c>
      <c r="M367" s="27">
        <f>(K367-L367)/L367*100</f>
        <v>49.651763648618321</v>
      </c>
      <c r="N367" s="48">
        <f>D367/D393*100</f>
        <v>10.083935518414016</v>
      </c>
    </row>
    <row r="368" spans="1:14">
      <c r="A368" s="235" t="s">
        <v>44</v>
      </c>
      <c r="B368" s="28" t="s">
        <v>19</v>
      </c>
      <c r="C368" s="36"/>
      <c r="D368" s="36"/>
      <c r="E368" s="36">
        <v>0</v>
      </c>
      <c r="F368" s="61"/>
      <c r="G368" s="36"/>
      <c r="H368" s="36"/>
      <c r="I368" s="36"/>
      <c r="J368" s="36"/>
      <c r="K368" s="36"/>
      <c r="L368" s="36"/>
      <c r="M368" s="61"/>
      <c r="N368" s="65"/>
    </row>
    <row r="369" spans="1:14">
      <c r="A369" s="236"/>
      <c r="B369" s="20" t="s">
        <v>20</v>
      </c>
      <c r="C369" s="36"/>
      <c r="D369" s="36"/>
      <c r="E369" s="36">
        <v>0</v>
      </c>
      <c r="F369" s="22"/>
      <c r="G369" s="36"/>
      <c r="H369" s="36"/>
      <c r="I369" s="36"/>
      <c r="J369" s="36"/>
      <c r="K369" s="36"/>
      <c r="L369" s="36"/>
      <c r="M369" s="22"/>
      <c r="N369" s="65"/>
    </row>
    <row r="370" spans="1:14">
      <c r="A370" s="236"/>
      <c r="B370" s="20" t="s">
        <v>21</v>
      </c>
      <c r="C370" s="36"/>
      <c r="D370" s="36"/>
      <c r="E370" s="36">
        <v>0</v>
      </c>
      <c r="F370" s="22"/>
      <c r="G370" s="36"/>
      <c r="H370" s="36"/>
      <c r="I370" s="36"/>
      <c r="J370" s="36"/>
      <c r="K370" s="36"/>
      <c r="L370" s="36"/>
      <c r="M370" s="22"/>
      <c r="N370" s="65"/>
    </row>
    <row r="371" spans="1:14">
      <c r="A371" s="236"/>
      <c r="B371" s="20" t="s">
        <v>22</v>
      </c>
      <c r="C371" s="36"/>
      <c r="D371" s="36"/>
      <c r="E371" s="36">
        <v>0</v>
      </c>
      <c r="F371" s="22"/>
      <c r="G371" s="36"/>
      <c r="H371" s="36"/>
      <c r="I371" s="36"/>
      <c r="J371" s="36"/>
      <c r="K371" s="36"/>
      <c r="L371" s="36"/>
      <c r="M371" s="22"/>
      <c r="N371" s="65"/>
    </row>
    <row r="372" spans="1:14">
      <c r="A372" s="236"/>
      <c r="B372" s="20" t="s">
        <v>23</v>
      </c>
      <c r="C372" s="36"/>
      <c r="D372" s="36"/>
      <c r="E372" s="36">
        <v>0</v>
      </c>
      <c r="F372" s="22"/>
      <c r="G372" s="36"/>
      <c r="H372" s="36"/>
      <c r="I372" s="36"/>
      <c r="J372" s="36"/>
      <c r="K372" s="36"/>
      <c r="L372" s="36"/>
      <c r="M372" s="22"/>
      <c r="N372" s="65"/>
    </row>
    <row r="373" spans="1:14">
      <c r="A373" s="236"/>
      <c r="B373" s="20" t="s">
        <v>24</v>
      </c>
      <c r="C373" s="36"/>
      <c r="D373" s="36"/>
      <c r="E373" s="36">
        <v>0</v>
      </c>
      <c r="F373" s="22"/>
      <c r="G373" s="36"/>
      <c r="H373" s="36"/>
      <c r="I373" s="36"/>
      <c r="J373" s="36"/>
      <c r="K373" s="36"/>
      <c r="L373" s="36"/>
      <c r="M373" s="22"/>
      <c r="N373" s="65"/>
    </row>
    <row r="374" spans="1:14">
      <c r="A374" s="236"/>
      <c r="B374" s="20" t="s">
        <v>25</v>
      </c>
      <c r="C374" s="38"/>
      <c r="D374" s="38"/>
      <c r="E374" s="36">
        <v>0</v>
      </c>
      <c r="F374" s="22" t="e">
        <f>(D374-E374)/E374*100</f>
        <v>#DIV/0!</v>
      </c>
      <c r="G374" s="38"/>
      <c r="H374" s="38"/>
      <c r="I374" s="38"/>
      <c r="J374" s="38"/>
      <c r="K374" s="38"/>
      <c r="L374" s="38"/>
      <c r="M374" s="22" t="e">
        <f>(K374-L374)/L374*100</f>
        <v>#DIV/0!</v>
      </c>
      <c r="N374" s="65">
        <f>D374/D387*100</f>
        <v>0</v>
      </c>
    </row>
    <row r="375" spans="1:14">
      <c r="A375" s="236"/>
      <c r="B375" s="20" t="s">
        <v>26</v>
      </c>
      <c r="C375" s="36"/>
      <c r="D375" s="36"/>
      <c r="E375" s="36">
        <v>0</v>
      </c>
      <c r="F375" s="22"/>
      <c r="G375" s="36"/>
      <c r="H375" s="36"/>
      <c r="I375" s="36"/>
      <c r="J375" s="36"/>
      <c r="K375" s="36"/>
      <c r="L375" s="36"/>
      <c r="M375" s="22"/>
      <c r="N375" s="65"/>
    </row>
    <row r="376" spans="1:14">
      <c r="A376" s="236"/>
      <c r="B376" s="20" t="s">
        <v>27</v>
      </c>
      <c r="C376" s="36"/>
      <c r="D376" s="36"/>
      <c r="E376" s="36">
        <v>0</v>
      </c>
      <c r="F376" s="22"/>
      <c r="G376" s="36"/>
      <c r="H376" s="36"/>
      <c r="I376" s="36"/>
      <c r="J376" s="36"/>
      <c r="K376" s="36"/>
      <c r="L376" s="36"/>
      <c r="M376" s="22"/>
      <c r="N376" s="65"/>
    </row>
    <row r="377" spans="1:14">
      <c r="A377" s="236"/>
      <c r="B377" s="24" t="s">
        <v>28</v>
      </c>
      <c r="C377" s="36"/>
      <c r="D377" s="36"/>
      <c r="E377" s="36">
        <v>0</v>
      </c>
      <c r="F377" s="22"/>
      <c r="G377" s="36"/>
      <c r="H377" s="36"/>
      <c r="I377" s="36"/>
      <c r="J377" s="36"/>
      <c r="K377" s="36"/>
      <c r="L377" s="36"/>
      <c r="M377" s="22"/>
      <c r="N377" s="65"/>
    </row>
    <row r="378" spans="1:14">
      <c r="A378" s="236"/>
      <c r="B378" s="24" t="s">
        <v>29</v>
      </c>
      <c r="C378" s="36"/>
      <c r="D378" s="36"/>
      <c r="E378" s="36">
        <v>0</v>
      </c>
      <c r="F378" s="22"/>
      <c r="G378" s="36"/>
      <c r="H378" s="36"/>
      <c r="I378" s="36"/>
      <c r="J378" s="36"/>
      <c r="K378" s="36"/>
      <c r="L378" s="36"/>
      <c r="M378" s="22"/>
      <c r="N378" s="65"/>
    </row>
    <row r="379" spans="1:14">
      <c r="A379" s="236"/>
      <c r="B379" s="24" t="s">
        <v>30</v>
      </c>
      <c r="C379" s="36"/>
      <c r="D379" s="36"/>
      <c r="E379" s="36">
        <v>0</v>
      </c>
      <c r="F379" s="22"/>
      <c r="G379" s="36"/>
      <c r="H379" s="36"/>
      <c r="I379" s="36"/>
      <c r="J379" s="36"/>
      <c r="K379" s="36"/>
      <c r="L379" s="36"/>
      <c r="M379" s="22"/>
      <c r="N379" s="65"/>
    </row>
    <row r="380" spans="1:14">
      <c r="A380" s="234"/>
      <c r="B380" s="25" t="s">
        <v>31</v>
      </c>
      <c r="C380" s="26">
        <f t="shared" ref="C380:L380" si="63">C368+C370+C371+C372+C373+C374+C375+C376</f>
        <v>0</v>
      </c>
      <c r="D380" s="26">
        <f t="shared" si="63"/>
        <v>0</v>
      </c>
      <c r="E380" s="26">
        <f t="shared" si="63"/>
        <v>0</v>
      </c>
      <c r="F380" s="27" t="e">
        <f>(D380-E380)/E380*100</f>
        <v>#DIV/0!</v>
      </c>
      <c r="G380" s="26">
        <f t="shared" si="63"/>
        <v>0</v>
      </c>
      <c r="H380" s="26">
        <f t="shared" si="63"/>
        <v>0</v>
      </c>
      <c r="I380" s="26">
        <f t="shared" si="63"/>
        <v>0</v>
      </c>
      <c r="J380" s="26">
        <f t="shared" si="63"/>
        <v>0</v>
      </c>
      <c r="K380" s="26">
        <f t="shared" si="63"/>
        <v>0</v>
      </c>
      <c r="L380" s="26">
        <f t="shared" si="63"/>
        <v>0</v>
      </c>
      <c r="M380" s="27" t="e">
        <f>(K380-L380)/L380*100</f>
        <v>#DIV/0!</v>
      </c>
      <c r="N380" s="48">
        <f>D380/D393*100</f>
        <v>0</v>
      </c>
    </row>
    <row r="381" spans="1:14">
      <c r="A381" s="233" t="s">
        <v>50</v>
      </c>
      <c r="B381" s="18" t="s">
        <v>19</v>
      </c>
      <c r="C381" s="37">
        <f t="shared" ref="C381:L381" si="64">C225+C238+C251+C264+C277+C290+C303+C316+C329+C342+C355+C368</f>
        <v>1445.1741959999999</v>
      </c>
      <c r="D381" s="37">
        <f t="shared" si="64"/>
        <v>3282.299794</v>
      </c>
      <c r="E381" s="37">
        <f t="shared" si="64"/>
        <v>3242.6313579999996</v>
      </c>
      <c r="F381" s="46">
        <f t="shared" ref="F381:F393" si="65">(D381-E381)/E381*100</f>
        <v>1.2233409111440656</v>
      </c>
      <c r="G381" s="37">
        <f t="shared" si="64"/>
        <v>19595</v>
      </c>
      <c r="H381" s="37">
        <f t="shared" si="64"/>
        <v>1108720.3175089059</v>
      </c>
      <c r="I381" s="37">
        <f t="shared" si="64"/>
        <v>1884</v>
      </c>
      <c r="J381" s="37">
        <f t="shared" si="64"/>
        <v>345.13172399999996</v>
      </c>
      <c r="K381" s="37">
        <f t="shared" si="64"/>
        <v>1397.5234249999999</v>
      </c>
      <c r="L381" s="37">
        <f t="shared" si="64"/>
        <v>1684.2172320000002</v>
      </c>
      <c r="M381" s="46">
        <f t="shared" ref="M381:M393" si="66">(K381-L381)/L381*100</f>
        <v>-17.02237701603093</v>
      </c>
      <c r="N381" s="64">
        <f>D381/D393*100</f>
        <v>70.467768529072174</v>
      </c>
    </row>
    <row r="382" spans="1:14">
      <c r="A382" s="226"/>
      <c r="B382" s="20" t="s">
        <v>20</v>
      </c>
      <c r="C382" s="37">
        <f t="shared" ref="C382:L382" si="67">C226+C239+C252+C265+C278+C291+C304+C317+C330+C343+C356+C369</f>
        <v>374.59640399999989</v>
      </c>
      <c r="D382" s="37">
        <f t="shared" si="67"/>
        <v>803.01457900000014</v>
      </c>
      <c r="E382" s="37">
        <f t="shared" si="67"/>
        <v>980.64344699999992</v>
      </c>
      <c r="F382" s="22">
        <f t="shared" si="65"/>
        <v>-18.1135017567705</v>
      </c>
      <c r="G382" s="37">
        <f t="shared" si="67"/>
        <v>9213</v>
      </c>
      <c r="H382" s="37">
        <f t="shared" si="67"/>
        <v>106736.99999999999</v>
      </c>
      <c r="I382" s="37">
        <f t="shared" si="67"/>
        <v>859</v>
      </c>
      <c r="J382" s="37">
        <f t="shared" si="67"/>
        <v>104.90402700000003</v>
      </c>
      <c r="K382" s="37">
        <f t="shared" si="67"/>
        <v>507.4308870000001</v>
      </c>
      <c r="L382" s="37">
        <f t="shared" si="67"/>
        <v>553.25656700000002</v>
      </c>
      <c r="M382" s="22">
        <f t="shared" si="66"/>
        <v>-8.2828985200278549</v>
      </c>
      <c r="N382" s="47">
        <f>D382/D393*100</f>
        <v>17.23993816222454</v>
      </c>
    </row>
    <row r="383" spans="1:14">
      <c r="A383" s="226"/>
      <c r="B383" s="20" t="s">
        <v>21</v>
      </c>
      <c r="C383" s="37">
        <f t="shared" ref="C383:L383" si="68">C227+C240+C253+C266+C279+C292+C305+C318+C331+C344+C357+C370</f>
        <v>20.033104999999999</v>
      </c>
      <c r="D383" s="37">
        <f t="shared" si="68"/>
        <v>82.944596000000004</v>
      </c>
      <c r="E383" s="37">
        <f t="shared" si="68"/>
        <v>58.023826999999997</v>
      </c>
      <c r="F383" s="22">
        <f t="shared" si="65"/>
        <v>42.949199128144386</v>
      </c>
      <c r="G383" s="37">
        <f t="shared" si="68"/>
        <v>169</v>
      </c>
      <c r="H383" s="37">
        <f t="shared" si="68"/>
        <v>134010.361</v>
      </c>
      <c r="I383" s="37">
        <f t="shared" si="68"/>
        <v>2</v>
      </c>
      <c r="J383" s="37">
        <f t="shared" si="68"/>
        <v>0</v>
      </c>
      <c r="K383" s="37">
        <f t="shared" si="68"/>
        <v>7.5</v>
      </c>
      <c r="L383" s="37">
        <f t="shared" si="68"/>
        <v>5.89</v>
      </c>
      <c r="M383" s="22">
        <f t="shared" si="66"/>
        <v>27.334465195246189</v>
      </c>
      <c r="N383" s="47">
        <f>D383/D393*100</f>
        <v>1.7807394078840217</v>
      </c>
    </row>
    <row r="384" spans="1:14">
      <c r="A384" s="226"/>
      <c r="B384" s="20" t="s">
        <v>22</v>
      </c>
      <c r="C384" s="37">
        <f t="shared" ref="C384:L384" si="69">C228+C241+C254+C267+C280+C293+C306+C319+C332+C345+C358+C371</f>
        <v>12.644335999999999</v>
      </c>
      <c r="D384" s="37">
        <f t="shared" si="69"/>
        <v>20.996008000000003</v>
      </c>
      <c r="E384" s="37">
        <f t="shared" si="69"/>
        <v>26.423969</v>
      </c>
      <c r="F384" s="22">
        <f t="shared" si="65"/>
        <v>-20.541808083410924</v>
      </c>
      <c r="G384" s="37">
        <f t="shared" si="69"/>
        <v>1103</v>
      </c>
      <c r="H384" s="37">
        <f t="shared" si="69"/>
        <v>71034.210000000006</v>
      </c>
      <c r="I384" s="37">
        <f t="shared" si="69"/>
        <v>54</v>
      </c>
      <c r="J384" s="37">
        <f t="shared" si="69"/>
        <v>10.19</v>
      </c>
      <c r="K384" s="37">
        <f t="shared" si="69"/>
        <v>11.09</v>
      </c>
      <c r="L384" s="37">
        <f t="shared" si="69"/>
        <v>23.279999999999998</v>
      </c>
      <c r="M384" s="22">
        <f t="shared" si="66"/>
        <v>-52.362542955326454</v>
      </c>
      <c r="N384" s="47">
        <f>D384/D393*100</f>
        <v>0.45076377072049612</v>
      </c>
    </row>
    <row r="385" spans="1:14">
      <c r="A385" s="226"/>
      <c r="B385" s="20" t="s">
        <v>23</v>
      </c>
      <c r="C385" s="37">
        <f t="shared" ref="C385:L385" si="70">C229+C242+C255+C268+C281+C294+C307+C320+C333+C346+C359+C372</f>
        <v>11.028499999999999</v>
      </c>
      <c r="D385" s="37">
        <f t="shared" si="70"/>
        <v>14.614187000000001</v>
      </c>
      <c r="E385" s="37">
        <f t="shared" si="70"/>
        <v>19.99342</v>
      </c>
      <c r="F385" s="22">
        <f t="shared" si="65"/>
        <v>-26.905016750510914</v>
      </c>
      <c r="G385" s="37">
        <f t="shared" si="70"/>
        <v>179</v>
      </c>
      <c r="H385" s="37">
        <f t="shared" si="70"/>
        <v>40443.410000000003</v>
      </c>
      <c r="I385" s="37">
        <f t="shared" si="70"/>
        <v>0</v>
      </c>
      <c r="J385" s="37">
        <f t="shared" si="70"/>
        <v>0</v>
      </c>
      <c r="K385" s="37">
        <f t="shared" si="70"/>
        <v>1</v>
      </c>
      <c r="L385" s="37">
        <f t="shared" si="70"/>
        <v>0.28999999999999998</v>
      </c>
      <c r="M385" s="22">
        <f t="shared" si="66"/>
        <v>244.82758620689657</v>
      </c>
      <c r="N385" s="47">
        <f>D385/D393*100</f>
        <v>0.3137523113029132</v>
      </c>
    </row>
    <row r="386" spans="1:14">
      <c r="A386" s="226"/>
      <c r="B386" s="20" t="s">
        <v>24</v>
      </c>
      <c r="C386" s="37">
        <f t="shared" ref="C386:L386" si="71">C230+C243+C256+C269+C282+C295+C308+C321+C334+C347+C360+C373</f>
        <v>97.809849999999997</v>
      </c>
      <c r="D386" s="37">
        <f t="shared" si="71"/>
        <v>189.10073900000003</v>
      </c>
      <c r="E386" s="37">
        <f t="shared" si="71"/>
        <v>149.90526</v>
      </c>
      <c r="F386" s="22">
        <f t="shared" si="65"/>
        <v>26.146833673481527</v>
      </c>
      <c r="G386" s="37">
        <f t="shared" si="71"/>
        <v>208</v>
      </c>
      <c r="H386" s="37">
        <f t="shared" si="71"/>
        <v>185830.63800000004</v>
      </c>
      <c r="I386" s="37">
        <f t="shared" si="71"/>
        <v>53</v>
      </c>
      <c r="J386" s="37">
        <f t="shared" si="71"/>
        <v>54.441199999999995</v>
      </c>
      <c r="K386" s="37">
        <f t="shared" si="71"/>
        <v>119.1913</v>
      </c>
      <c r="L386" s="37">
        <f t="shared" si="71"/>
        <v>47.067015999999995</v>
      </c>
      <c r="M386" s="22">
        <f t="shared" si="66"/>
        <v>153.23742639643868</v>
      </c>
      <c r="N386" s="47">
        <f>D386/D393*100</f>
        <v>4.0598080433991255</v>
      </c>
    </row>
    <row r="387" spans="1:14">
      <c r="A387" s="226"/>
      <c r="B387" s="20" t="s">
        <v>25</v>
      </c>
      <c r="C387" s="37">
        <f t="shared" ref="C387:L387" si="72">C231+C244+C257+C270+C283+C296+C309+C322+C335+C348+C361+C374</f>
        <v>98.91</v>
      </c>
      <c r="D387" s="37">
        <f t="shared" si="72"/>
        <v>808.79</v>
      </c>
      <c r="E387" s="37">
        <f t="shared" si="72"/>
        <v>108.50360000000001</v>
      </c>
      <c r="F387" s="22">
        <f t="shared" si="65"/>
        <v>645.40383913529126</v>
      </c>
      <c r="G387" s="37">
        <f t="shared" si="72"/>
        <v>193</v>
      </c>
      <c r="H387" s="37">
        <f t="shared" si="72"/>
        <v>10100.33</v>
      </c>
      <c r="I387" s="37">
        <f t="shared" si="72"/>
        <v>140</v>
      </c>
      <c r="J387" s="37">
        <f t="shared" si="72"/>
        <v>64.463200000000001</v>
      </c>
      <c r="K387" s="37">
        <f t="shared" si="72"/>
        <v>71.243200000000002</v>
      </c>
      <c r="L387" s="37">
        <f t="shared" si="72"/>
        <v>193.82</v>
      </c>
      <c r="M387" s="22">
        <f t="shared" si="66"/>
        <v>-63.242596223299962</v>
      </c>
      <c r="N387" s="47">
        <f>D387/D393*100</f>
        <v>17.36393080632423</v>
      </c>
    </row>
    <row r="388" spans="1:14">
      <c r="A388" s="226"/>
      <c r="B388" s="20" t="s">
        <v>26</v>
      </c>
      <c r="C388" s="37">
        <f t="shared" ref="C388:L388" si="73">C232+C245+C258+C271+C284+C297+C310+C323+C336+C349+C362+C375</f>
        <v>119.21100000000007</v>
      </c>
      <c r="D388" s="37">
        <f t="shared" si="73"/>
        <v>258.632678</v>
      </c>
      <c r="E388" s="37">
        <f t="shared" si="73"/>
        <v>258.13781600000004</v>
      </c>
      <c r="F388" s="22">
        <f t="shared" si="65"/>
        <v>0.19170457380795186</v>
      </c>
      <c r="G388" s="37">
        <f t="shared" si="73"/>
        <v>11849</v>
      </c>
      <c r="H388" s="37">
        <f t="shared" si="73"/>
        <v>934744.19760100008</v>
      </c>
      <c r="I388" s="37">
        <f t="shared" si="73"/>
        <v>318</v>
      </c>
      <c r="J388" s="37">
        <f t="shared" si="73"/>
        <v>42.802738999999988</v>
      </c>
      <c r="K388" s="37">
        <f t="shared" si="73"/>
        <v>144.71523100000002</v>
      </c>
      <c r="L388" s="37">
        <f t="shared" si="73"/>
        <v>83.270734000000004</v>
      </c>
      <c r="M388" s="22">
        <f t="shared" si="66"/>
        <v>73.788825975762393</v>
      </c>
      <c r="N388" s="47">
        <f>D388/D393*100</f>
        <v>5.5525908147310616</v>
      </c>
    </row>
    <row r="389" spans="1:14">
      <c r="A389" s="226"/>
      <c r="B389" s="20" t="s">
        <v>27</v>
      </c>
      <c r="C389" s="37">
        <f t="shared" ref="C389:L389" si="74">C233+C246+C259+C272+C285+C298+C311+C324+C337+C350+C363+C376</f>
        <v>1.7299999999999999E-2</v>
      </c>
      <c r="D389" s="37">
        <f t="shared" si="74"/>
        <v>0.495892</v>
      </c>
      <c r="E389" s="37">
        <f t="shared" si="74"/>
        <v>0.81933400000000001</v>
      </c>
      <c r="F389" s="22">
        <f t="shared" si="65"/>
        <v>-39.476208725623493</v>
      </c>
      <c r="G389" s="37">
        <f t="shared" si="74"/>
        <v>43</v>
      </c>
      <c r="H389" s="37">
        <f t="shared" si="74"/>
        <v>5472.8</v>
      </c>
      <c r="I389" s="37">
        <f t="shared" si="74"/>
        <v>2</v>
      </c>
      <c r="J389" s="37">
        <f t="shared" si="74"/>
        <v>0</v>
      </c>
      <c r="K389" s="37">
        <f t="shared" si="74"/>
        <v>0.94</v>
      </c>
      <c r="L389" s="37">
        <f t="shared" si="74"/>
        <v>0</v>
      </c>
      <c r="M389" s="22" t="e">
        <f t="shared" si="66"/>
        <v>#DIV/0!</v>
      </c>
      <c r="N389" s="47">
        <f>D389/D393*100</f>
        <v>1.0646316565993319E-2</v>
      </c>
    </row>
    <row r="390" spans="1:14">
      <c r="A390" s="226"/>
      <c r="B390" s="24" t="s">
        <v>28</v>
      </c>
      <c r="C390" s="37">
        <f t="shared" ref="C390:L390" si="75">C234+C247+C260+C273+C286+C299+C312+C325+C338+C351+C364+C377</f>
        <v>0</v>
      </c>
      <c r="D390" s="37">
        <f t="shared" si="75"/>
        <v>0</v>
      </c>
      <c r="E390" s="37">
        <f t="shared" si="75"/>
        <v>0</v>
      </c>
      <c r="F390" s="22" t="e">
        <f t="shared" si="65"/>
        <v>#DIV/0!</v>
      </c>
      <c r="G390" s="37">
        <f t="shared" si="75"/>
        <v>0</v>
      </c>
      <c r="H390" s="37">
        <f t="shared" si="75"/>
        <v>0</v>
      </c>
      <c r="I390" s="37">
        <f t="shared" si="75"/>
        <v>0</v>
      </c>
      <c r="J390" s="37">
        <f t="shared" si="75"/>
        <v>0</v>
      </c>
      <c r="K390" s="37">
        <f t="shared" si="75"/>
        <v>0</v>
      </c>
      <c r="L390" s="37">
        <f t="shared" si="75"/>
        <v>0</v>
      </c>
      <c r="M390" s="22" t="e">
        <f t="shared" si="66"/>
        <v>#DIV/0!</v>
      </c>
      <c r="N390" s="47">
        <f>D390/D393*100</f>
        <v>0</v>
      </c>
    </row>
    <row r="391" spans="1:14">
      <c r="A391" s="226"/>
      <c r="B391" s="24" t="s">
        <v>29</v>
      </c>
      <c r="C391" s="37">
        <f t="shared" ref="C391:I391" si="76">C235+C248+C261+C274+C287+C300+C313+C326+C339+C352+C365+C378</f>
        <v>0</v>
      </c>
      <c r="D391" s="37">
        <f t="shared" si="76"/>
        <v>0</v>
      </c>
      <c r="E391" s="37">
        <f t="shared" si="76"/>
        <v>0</v>
      </c>
      <c r="F391" s="22" t="e">
        <f t="shared" si="65"/>
        <v>#DIV/0!</v>
      </c>
      <c r="G391" s="37">
        <f t="shared" si="76"/>
        <v>0</v>
      </c>
      <c r="H391" s="37">
        <f t="shared" si="76"/>
        <v>0</v>
      </c>
      <c r="I391" s="37">
        <f t="shared" si="76"/>
        <v>0</v>
      </c>
      <c r="J391" s="37">
        <v>0</v>
      </c>
      <c r="K391" s="37">
        <f>K235+K248+K261+K274+K287+K300+K313+K326+K339+K352+K365+K378</f>
        <v>0</v>
      </c>
      <c r="L391" s="37">
        <f>L235+L248+L261+L274+L287+L300+L313+L326+L339+L352+L365+L378</f>
        <v>0</v>
      </c>
      <c r="M391" s="22" t="e">
        <f t="shared" si="66"/>
        <v>#DIV/0!</v>
      </c>
      <c r="N391" s="47">
        <f>D391/D393*100</f>
        <v>0</v>
      </c>
    </row>
    <row r="392" spans="1:14">
      <c r="A392" s="226"/>
      <c r="B392" s="24" t="s">
        <v>30</v>
      </c>
      <c r="C392" s="37">
        <f t="shared" ref="C392:L392" si="77">C236+C249+C262+C275+C288+C301+C314+C327+C340+C353+C366+C379</f>
        <v>0</v>
      </c>
      <c r="D392" s="37">
        <f t="shared" si="77"/>
        <v>0</v>
      </c>
      <c r="E392" s="37">
        <f t="shared" si="77"/>
        <v>0</v>
      </c>
      <c r="F392" s="22" t="e">
        <f t="shared" si="65"/>
        <v>#DIV/0!</v>
      </c>
      <c r="G392" s="37">
        <f t="shared" si="77"/>
        <v>0</v>
      </c>
      <c r="H392" s="37">
        <f t="shared" si="77"/>
        <v>0</v>
      </c>
      <c r="I392" s="37">
        <f t="shared" si="77"/>
        <v>0</v>
      </c>
      <c r="J392" s="37">
        <f t="shared" si="77"/>
        <v>0</v>
      </c>
      <c r="K392" s="37">
        <f t="shared" si="77"/>
        <v>0</v>
      </c>
      <c r="L392" s="37">
        <f t="shared" si="77"/>
        <v>0</v>
      </c>
      <c r="M392" s="22" t="e">
        <f t="shared" si="66"/>
        <v>#DIV/0!</v>
      </c>
      <c r="N392" s="47">
        <f>D392/D393*100</f>
        <v>0</v>
      </c>
    </row>
    <row r="393" spans="1:14">
      <c r="A393" s="227"/>
      <c r="B393" s="25" t="s">
        <v>31</v>
      </c>
      <c r="C393" s="26">
        <f t="shared" ref="C393:L393" si="78">C381+C383+C384+C385+C386+C387+C388+C389</f>
        <v>1804.828287</v>
      </c>
      <c r="D393" s="26">
        <f t="shared" si="78"/>
        <v>4657.8738939999994</v>
      </c>
      <c r="E393" s="26">
        <f t="shared" si="78"/>
        <v>3864.4385839999991</v>
      </c>
      <c r="F393" s="27">
        <f t="shared" si="65"/>
        <v>20.531709658553613</v>
      </c>
      <c r="G393" s="26">
        <f t="shared" si="78"/>
        <v>33339</v>
      </c>
      <c r="H393" s="26">
        <f t="shared" si="78"/>
        <v>2490356.2641099058</v>
      </c>
      <c r="I393" s="26">
        <f t="shared" si="78"/>
        <v>2453</v>
      </c>
      <c r="J393" s="26">
        <f t="shared" si="78"/>
        <v>517.02886299999989</v>
      </c>
      <c r="K393" s="26">
        <f t="shared" si="78"/>
        <v>1753.203156</v>
      </c>
      <c r="L393" s="26">
        <f t="shared" si="78"/>
        <v>2037.8349820000001</v>
      </c>
      <c r="M393" s="27">
        <f t="shared" si="66"/>
        <v>-13.967363820629517</v>
      </c>
      <c r="N393" s="48">
        <f>D393/D393*100</f>
        <v>100</v>
      </c>
    </row>
    <row r="396" spans="1:14">
      <c r="A396" s="188" t="s">
        <v>102</v>
      </c>
      <c r="B396" s="188"/>
      <c r="C396" s="188"/>
      <c r="D396" s="188"/>
      <c r="E396" s="188"/>
      <c r="F396" s="188"/>
      <c r="G396" s="188"/>
      <c r="H396" s="188"/>
      <c r="I396" s="188"/>
      <c r="J396" s="188"/>
      <c r="K396" s="188"/>
      <c r="L396" s="188"/>
      <c r="M396" s="188"/>
      <c r="N396" s="188"/>
    </row>
    <row r="397" spans="1:14">
      <c r="A397" s="188"/>
      <c r="B397" s="188"/>
      <c r="C397" s="188"/>
      <c r="D397" s="188"/>
      <c r="E397" s="188"/>
      <c r="F397" s="188"/>
      <c r="G397" s="188"/>
      <c r="H397" s="188"/>
      <c r="I397" s="188"/>
      <c r="J397" s="188"/>
      <c r="K397" s="188"/>
      <c r="L397" s="188"/>
      <c r="M397" s="188"/>
      <c r="N397" s="188"/>
    </row>
    <row r="398" spans="1:14">
      <c r="B398" s="13" t="s">
        <v>67</v>
      </c>
      <c r="D398" s="225" t="s">
        <v>100</v>
      </c>
      <c r="E398" s="225"/>
      <c r="F398" s="225"/>
      <c r="G398" s="225"/>
      <c r="H398" s="225"/>
      <c r="I398" s="225"/>
      <c r="J398" s="225"/>
      <c r="K398" s="225"/>
      <c r="L398" s="39" t="s">
        <v>54</v>
      </c>
    </row>
    <row r="399" spans="1:14">
      <c r="A399" s="191" t="s">
        <v>2</v>
      </c>
      <c r="B399" s="69" t="s">
        <v>3</v>
      </c>
      <c r="C399" s="200" t="s">
        <v>4</v>
      </c>
      <c r="D399" s="200"/>
      <c r="E399" s="200"/>
      <c r="F399" s="224"/>
      <c r="G399" s="183" t="s">
        <v>5</v>
      </c>
      <c r="H399" s="224"/>
      <c r="I399" s="183" t="s">
        <v>6</v>
      </c>
      <c r="J399" s="201"/>
      <c r="K399" s="201"/>
      <c r="L399" s="201"/>
      <c r="M399" s="201"/>
      <c r="N399" s="189" t="s">
        <v>7</v>
      </c>
    </row>
    <row r="400" spans="1:14">
      <c r="A400" s="191"/>
      <c r="B400" s="42" t="s">
        <v>8</v>
      </c>
      <c r="C400" s="194" t="s">
        <v>9</v>
      </c>
      <c r="D400" s="194" t="s">
        <v>10</v>
      </c>
      <c r="E400" s="194" t="s">
        <v>11</v>
      </c>
      <c r="F400" s="17" t="s">
        <v>12</v>
      </c>
      <c r="G400" s="194" t="s">
        <v>13</v>
      </c>
      <c r="H400" s="194" t="s">
        <v>14</v>
      </c>
      <c r="I400" s="20" t="s">
        <v>13</v>
      </c>
      <c r="J400" s="220" t="s">
        <v>15</v>
      </c>
      <c r="K400" s="221"/>
      <c r="L400" s="222"/>
      <c r="M400" s="40" t="s">
        <v>12</v>
      </c>
      <c r="N400" s="190"/>
    </row>
    <row r="401" spans="1:14">
      <c r="A401" s="191"/>
      <c r="B401" s="70" t="s">
        <v>16</v>
      </c>
      <c r="C401" s="195"/>
      <c r="D401" s="195"/>
      <c r="E401" s="195"/>
      <c r="F401" s="19" t="s">
        <v>17</v>
      </c>
      <c r="G401" s="223"/>
      <c r="H401" s="223"/>
      <c r="I401" s="42" t="s">
        <v>18</v>
      </c>
      <c r="J401" s="16" t="s">
        <v>9</v>
      </c>
      <c r="K401" s="43" t="s">
        <v>10</v>
      </c>
      <c r="L401" s="16" t="s">
        <v>11</v>
      </c>
      <c r="M401" s="17" t="s">
        <v>17</v>
      </c>
      <c r="N401" s="74" t="s">
        <v>17</v>
      </c>
    </row>
    <row r="402" spans="1:14">
      <c r="A402" s="191"/>
      <c r="B402" s="20" t="s">
        <v>19</v>
      </c>
      <c r="C402" s="79">
        <v>426.87</v>
      </c>
      <c r="D402" s="79">
        <v>944.78</v>
      </c>
      <c r="E402" s="79">
        <v>915.27</v>
      </c>
      <c r="F402" s="22">
        <f t="shared" ref="F402:F410" si="79">(D402-E402)/E402*100</f>
        <v>3.2241852131065141</v>
      </c>
      <c r="G402" s="23">
        <v>5977</v>
      </c>
      <c r="H402" s="23">
        <v>327446</v>
      </c>
      <c r="I402" s="23">
        <v>598</v>
      </c>
      <c r="J402" s="35">
        <v>116.4</v>
      </c>
      <c r="K402" s="35">
        <v>259.88</v>
      </c>
      <c r="L402" s="35">
        <v>594.87</v>
      </c>
      <c r="M402" s="22">
        <f t="shared" ref="M402:M409" si="80">(K402-L402)/L402*100</f>
        <v>-56.313144048279462</v>
      </c>
      <c r="N402" s="47">
        <f t="shared" ref="N402:N410" si="81">D402/D506*100</f>
        <v>44.102201378480643</v>
      </c>
    </row>
    <row r="403" spans="1:14">
      <c r="A403" s="191"/>
      <c r="B403" s="20" t="s">
        <v>20</v>
      </c>
      <c r="C403" s="79">
        <v>120.61</v>
      </c>
      <c r="D403" s="79">
        <v>250.78</v>
      </c>
      <c r="E403" s="79">
        <v>273.88</v>
      </c>
      <c r="F403" s="22">
        <f t="shared" si="79"/>
        <v>-8.4343508105739726</v>
      </c>
      <c r="G403" s="23">
        <v>3155</v>
      </c>
      <c r="H403" s="23">
        <v>38491</v>
      </c>
      <c r="I403" s="23">
        <v>296</v>
      </c>
      <c r="J403" s="35">
        <v>52.81</v>
      </c>
      <c r="K403" s="35">
        <v>110.65</v>
      </c>
      <c r="L403" s="35">
        <v>239.73</v>
      </c>
      <c r="M403" s="22">
        <f t="shared" si="80"/>
        <v>-53.84390772952905</v>
      </c>
      <c r="N403" s="47">
        <f t="shared" si="81"/>
        <v>45.791726711702857</v>
      </c>
    </row>
    <row r="404" spans="1:14">
      <c r="A404" s="191"/>
      <c r="B404" s="20" t="s">
        <v>21</v>
      </c>
      <c r="C404" s="79">
        <v>3.25</v>
      </c>
      <c r="D404" s="79">
        <v>40.83</v>
      </c>
      <c r="E404" s="79">
        <v>33.04</v>
      </c>
      <c r="F404" s="22">
        <f t="shared" si="79"/>
        <v>23.577481840193705</v>
      </c>
      <c r="G404" s="23">
        <v>93</v>
      </c>
      <c r="H404" s="23">
        <v>43129.62</v>
      </c>
      <c r="I404" s="23">
        <v>17</v>
      </c>
      <c r="J404" s="35">
        <v>13.58</v>
      </c>
      <c r="K404" s="35">
        <v>13.92</v>
      </c>
      <c r="L404" s="35">
        <v>38.21</v>
      </c>
      <c r="M404" s="22">
        <f t="shared" si="80"/>
        <v>-63.569746139753988</v>
      </c>
      <c r="N404" s="47">
        <f t="shared" si="81"/>
        <v>76.236538733427096</v>
      </c>
    </row>
    <row r="405" spans="1:14">
      <c r="A405" s="191"/>
      <c r="B405" s="20" t="s">
        <v>22</v>
      </c>
      <c r="C405" s="79">
        <v>41.2</v>
      </c>
      <c r="D405" s="79">
        <v>81.05</v>
      </c>
      <c r="E405" s="79">
        <v>77.87</v>
      </c>
      <c r="F405" s="22">
        <f t="shared" si="79"/>
        <v>4.0837292924104176</v>
      </c>
      <c r="G405" s="23">
        <v>8636</v>
      </c>
      <c r="H405" s="23">
        <v>161039.92000000001</v>
      </c>
      <c r="I405" s="23">
        <v>120</v>
      </c>
      <c r="J405" s="35">
        <v>9.23</v>
      </c>
      <c r="K405" s="35">
        <v>28.23</v>
      </c>
      <c r="L405" s="35">
        <v>46.9</v>
      </c>
      <c r="M405" s="22">
        <f t="shared" si="80"/>
        <v>-39.808102345415776</v>
      </c>
      <c r="N405" s="47">
        <f t="shared" si="81"/>
        <v>71.312957331183185</v>
      </c>
    </row>
    <row r="406" spans="1:14">
      <c r="A406" s="191"/>
      <c r="B406" s="20" t="s">
        <v>23</v>
      </c>
      <c r="C406" s="79">
        <v>0.31</v>
      </c>
      <c r="D406" s="79">
        <v>3.29</v>
      </c>
      <c r="E406" s="79">
        <v>1.88</v>
      </c>
      <c r="F406" s="22">
        <f t="shared" si="79"/>
        <v>75.000000000000014</v>
      </c>
      <c r="G406" s="23">
        <v>90</v>
      </c>
      <c r="H406" s="23">
        <v>395.57</v>
      </c>
      <c r="I406" s="23">
        <v>0</v>
      </c>
      <c r="J406" s="35">
        <v>0</v>
      </c>
      <c r="K406" s="35">
        <v>0</v>
      </c>
      <c r="L406" s="35">
        <v>1.0900000000000001</v>
      </c>
      <c r="M406" s="22">
        <f t="shared" si="80"/>
        <v>-100</v>
      </c>
      <c r="N406" s="47">
        <f t="shared" si="81"/>
        <v>100</v>
      </c>
    </row>
    <row r="407" spans="1:14">
      <c r="A407" s="191"/>
      <c r="B407" s="20" t="s">
        <v>24</v>
      </c>
      <c r="C407" s="79">
        <v>31.34</v>
      </c>
      <c r="D407" s="79">
        <v>35.74</v>
      </c>
      <c r="E407" s="79">
        <v>38.119999999999997</v>
      </c>
      <c r="F407" s="22">
        <f t="shared" si="79"/>
        <v>-6.2434417628541334</v>
      </c>
      <c r="G407" s="23">
        <v>48</v>
      </c>
      <c r="H407" s="23">
        <v>13479.88</v>
      </c>
      <c r="I407" s="23">
        <v>9</v>
      </c>
      <c r="J407" s="35">
        <v>40.99</v>
      </c>
      <c r="K407" s="35">
        <v>44.91</v>
      </c>
      <c r="L407" s="35">
        <v>9.27</v>
      </c>
      <c r="M407" s="22">
        <f t="shared" si="80"/>
        <v>384.46601941747576</v>
      </c>
      <c r="N407" s="47">
        <f t="shared" si="81"/>
        <v>36.689013807418632</v>
      </c>
    </row>
    <row r="408" spans="1:14">
      <c r="A408" s="191"/>
      <c r="B408" s="20" t="s">
        <v>25</v>
      </c>
      <c r="C408" s="79">
        <v>55.09</v>
      </c>
      <c r="D408" s="79">
        <v>224.39</v>
      </c>
      <c r="E408" s="79">
        <v>129.59</v>
      </c>
      <c r="F408" s="22">
        <f t="shared" si="79"/>
        <v>73.153792730920586</v>
      </c>
      <c r="G408" s="23">
        <v>15</v>
      </c>
      <c r="H408" s="23">
        <v>3971.72</v>
      </c>
      <c r="I408" s="23">
        <v>81</v>
      </c>
      <c r="J408" s="35">
        <v>30.11</v>
      </c>
      <c r="K408" s="35">
        <v>42.8</v>
      </c>
      <c r="L408" s="35">
        <v>77.34</v>
      </c>
      <c r="M408" s="22">
        <f t="shared" si="80"/>
        <v>-44.659943108352735</v>
      </c>
      <c r="N408" s="47">
        <f t="shared" si="81"/>
        <v>72.39456668114191</v>
      </c>
    </row>
    <row r="409" spans="1:14">
      <c r="A409" s="191"/>
      <c r="B409" s="20" t="s">
        <v>26</v>
      </c>
      <c r="C409" s="79">
        <v>26.56</v>
      </c>
      <c r="D409" s="79">
        <v>50.45</v>
      </c>
      <c r="E409" s="79">
        <v>33.26</v>
      </c>
      <c r="F409" s="22">
        <f t="shared" si="79"/>
        <v>51.683704149128097</v>
      </c>
      <c r="G409" s="23">
        <v>1653</v>
      </c>
      <c r="H409" s="23">
        <v>186719.09</v>
      </c>
      <c r="I409" s="23">
        <v>26</v>
      </c>
      <c r="J409" s="35">
        <v>10.08</v>
      </c>
      <c r="K409" s="35">
        <v>18.04</v>
      </c>
      <c r="L409" s="35">
        <v>14.42</v>
      </c>
      <c r="M409" s="22">
        <f t="shared" si="80"/>
        <v>25.104022191400826</v>
      </c>
      <c r="N409" s="47">
        <f t="shared" si="81"/>
        <v>28.149991120616786</v>
      </c>
    </row>
    <row r="410" spans="1:14">
      <c r="A410" s="191"/>
      <c r="B410" s="20" t="s">
        <v>27</v>
      </c>
      <c r="C410" s="79">
        <v>6.13</v>
      </c>
      <c r="D410" s="79">
        <v>6.13</v>
      </c>
      <c r="E410" s="79"/>
      <c r="F410" s="22" t="e">
        <f t="shared" si="79"/>
        <v>#DIV/0!</v>
      </c>
      <c r="G410" s="23">
        <v>1</v>
      </c>
      <c r="H410" s="23">
        <v>1677.57</v>
      </c>
      <c r="I410" s="23">
        <v>0</v>
      </c>
      <c r="J410" s="35"/>
      <c r="K410" s="35"/>
      <c r="L410" s="35"/>
      <c r="M410" s="22"/>
      <c r="N410" s="47">
        <f t="shared" si="81"/>
        <v>68.064192194624951</v>
      </c>
    </row>
    <row r="411" spans="1:14">
      <c r="A411" s="191"/>
      <c r="B411" s="24" t="s">
        <v>28</v>
      </c>
      <c r="C411" s="79"/>
      <c r="D411" s="79"/>
      <c r="E411" s="79"/>
      <c r="F411" s="22"/>
      <c r="G411" s="23"/>
      <c r="H411" s="23"/>
      <c r="I411" s="23"/>
      <c r="J411" s="35"/>
      <c r="K411" s="35"/>
      <c r="L411" s="35"/>
      <c r="M411" s="22"/>
      <c r="N411" s="47"/>
    </row>
    <row r="412" spans="1:14">
      <c r="A412" s="191"/>
      <c r="B412" s="24" t="s">
        <v>29</v>
      </c>
      <c r="C412" s="79">
        <v>6.13</v>
      </c>
      <c r="D412" s="79">
        <v>6.13</v>
      </c>
      <c r="E412" s="79"/>
      <c r="F412" s="22" t="e">
        <f>(D412-E412)/E412*100</f>
        <v>#DIV/0!</v>
      </c>
      <c r="G412" s="23">
        <v>1</v>
      </c>
      <c r="H412" s="23">
        <v>1677.57</v>
      </c>
      <c r="I412" s="23">
        <v>0</v>
      </c>
      <c r="J412" s="35"/>
      <c r="K412" s="35"/>
      <c r="L412" s="35"/>
      <c r="M412" s="22"/>
      <c r="N412" s="47">
        <f>D412/D516*100</f>
        <v>100</v>
      </c>
    </row>
    <row r="413" spans="1:14">
      <c r="A413" s="191"/>
      <c r="B413" s="24" t="s">
        <v>30</v>
      </c>
      <c r="C413" s="79"/>
      <c r="D413" s="79"/>
      <c r="E413" s="79"/>
      <c r="F413" s="22"/>
      <c r="G413" s="23"/>
      <c r="H413" s="23"/>
      <c r="I413" s="23"/>
      <c r="J413" s="35"/>
      <c r="K413" s="35"/>
      <c r="L413" s="35"/>
      <c r="M413" s="22"/>
      <c r="N413" s="47" t="e">
        <f>D413/D517*100</f>
        <v>#DIV/0!</v>
      </c>
    </row>
    <row r="414" spans="1:14">
      <c r="A414" s="231"/>
      <c r="B414" s="25" t="s">
        <v>31</v>
      </c>
      <c r="C414" s="26">
        <f t="shared" ref="C414:L414" si="82">C402+C404+C405+C406+C407+C408+C409+C410</f>
        <v>590.74999999999989</v>
      </c>
      <c r="D414" s="26">
        <f t="shared" si="82"/>
        <v>1386.66</v>
      </c>
      <c r="E414" s="26">
        <f t="shared" si="82"/>
        <v>1229.0299999999997</v>
      </c>
      <c r="F414" s="27">
        <f>(D414-E414)/E414*100</f>
        <v>12.82556162176679</v>
      </c>
      <c r="G414" s="26">
        <f t="shared" si="82"/>
        <v>16513</v>
      </c>
      <c r="H414" s="26">
        <f t="shared" si="82"/>
        <v>737859.36999999988</v>
      </c>
      <c r="I414" s="26">
        <f t="shared" si="82"/>
        <v>851</v>
      </c>
      <c r="J414" s="26">
        <f t="shared" si="82"/>
        <v>220.39000000000001</v>
      </c>
      <c r="K414" s="26">
        <f t="shared" si="82"/>
        <v>407.78000000000009</v>
      </c>
      <c r="L414" s="26">
        <f t="shared" si="82"/>
        <v>782.1</v>
      </c>
      <c r="M414" s="27">
        <f>(K414-L414)/L414*100</f>
        <v>-47.86088735455823</v>
      </c>
      <c r="N414" s="48">
        <f>D414/D518*100</f>
        <v>47.678669394094982</v>
      </c>
    </row>
    <row r="415" spans="1:14">
      <c r="A415" s="191" t="s">
        <v>32</v>
      </c>
      <c r="B415" s="20" t="s">
        <v>19</v>
      </c>
      <c r="C415" s="29">
        <v>87.26</v>
      </c>
      <c r="D415" s="29">
        <v>206.86</v>
      </c>
      <c r="E415" s="29">
        <v>226.58528699999999</v>
      </c>
      <c r="F415" s="22">
        <f>(D415-E415)/E415*100</f>
        <v>-8.7054580026636863</v>
      </c>
      <c r="G415" s="31">
        <v>1190</v>
      </c>
      <c r="H415" s="31">
        <v>67296.89</v>
      </c>
      <c r="I415" s="31">
        <v>128</v>
      </c>
      <c r="J415" s="31">
        <v>37.97</v>
      </c>
      <c r="K415" s="31">
        <v>109.41</v>
      </c>
      <c r="L415" s="31">
        <v>108.24</v>
      </c>
      <c r="M415" s="22">
        <f>(K415-L415)/L415*100</f>
        <v>1.0809312638580948</v>
      </c>
      <c r="N415" s="47">
        <f>D415/D506*100</f>
        <v>9.656196550681118</v>
      </c>
    </row>
    <row r="416" spans="1:14">
      <c r="A416" s="191"/>
      <c r="B416" s="20" t="s">
        <v>20</v>
      </c>
      <c r="C416" s="31">
        <v>27.01</v>
      </c>
      <c r="D416" s="31">
        <v>58.92</v>
      </c>
      <c r="E416" s="31">
        <v>60.741864</v>
      </c>
      <c r="F416" s="22">
        <f>(D416-E416)/E416*100</f>
        <v>-2.9993547777855447</v>
      </c>
      <c r="G416" s="31">
        <v>596</v>
      </c>
      <c r="H416" s="31">
        <v>7259</v>
      </c>
      <c r="I416" s="32">
        <v>67</v>
      </c>
      <c r="J416" s="31">
        <v>15.15</v>
      </c>
      <c r="K416" s="31">
        <v>42.35</v>
      </c>
      <c r="L416" s="31">
        <v>37.14</v>
      </c>
      <c r="M416" s="22">
        <f>(K416-L416)/L416*100</f>
        <v>14.028002154011848</v>
      </c>
      <c r="N416" s="47">
        <f>D416/D507*100</f>
        <v>10.758627234442669</v>
      </c>
    </row>
    <row r="417" spans="1:14">
      <c r="A417" s="191"/>
      <c r="B417" s="20" t="s">
        <v>21</v>
      </c>
      <c r="C417" s="31"/>
      <c r="D417" s="31"/>
      <c r="E417" s="31">
        <v>9.4339999999999993E-2</v>
      </c>
      <c r="F417" s="22">
        <f>(D417-E417)/E417*100</f>
        <v>-100</v>
      </c>
      <c r="G417" s="31"/>
      <c r="H417" s="31"/>
      <c r="I417" s="31">
        <v>1</v>
      </c>
      <c r="J417" s="31">
        <v>1.2</v>
      </c>
      <c r="K417" s="31">
        <v>1.2</v>
      </c>
      <c r="L417" s="31"/>
      <c r="M417" s="22" t="e">
        <f>(K417-L417)/L417*100</f>
        <v>#DIV/0!</v>
      </c>
      <c r="N417" s="47">
        <f>D417/D508*100</f>
        <v>0</v>
      </c>
    </row>
    <row r="418" spans="1:14">
      <c r="A418" s="191"/>
      <c r="B418" s="20" t="s">
        <v>22</v>
      </c>
      <c r="C418" s="31">
        <v>0.01</v>
      </c>
      <c r="D418" s="31">
        <v>0.05</v>
      </c>
      <c r="E418" s="31">
        <v>2.9151E-2</v>
      </c>
      <c r="F418" s="22">
        <f>(D418-E418)/E418*100</f>
        <v>71.520702548797658</v>
      </c>
      <c r="G418" s="31">
        <v>3</v>
      </c>
      <c r="H418" s="31">
        <v>161</v>
      </c>
      <c r="I418" s="31"/>
      <c r="J418" s="31"/>
      <c r="K418" s="31"/>
      <c r="L418" s="31">
        <v>0.28000000000000003</v>
      </c>
      <c r="M418" s="22"/>
      <c r="N418" s="47">
        <f>D418/D509*100</f>
        <v>4.3993187742864405E-2</v>
      </c>
    </row>
    <row r="419" spans="1:14">
      <c r="A419" s="191"/>
      <c r="B419" s="20" t="s">
        <v>23</v>
      </c>
      <c r="C419" s="31"/>
      <c r="D419" s="31"/>
      <c r="E419" s="31"/>
      <c r="F419" s="22"/>
      <c r="G419" s="31"/>
      <c r="H419" s="31"/>
      <c r="I419" s="31"/>
      <c r="J419" s="31"/>
      <c r="K419" s="31"/>
      <c r="L419" s="31"/>
      <c r="M419" s="22"/>
      <c r="N419" s="47"/>
    </row>
    <row r="420" spans="1:14">
      <c r="A420" s="191"/>
      <c r="B420" s="20" t="s">
        <v>24</v>
      </c>
      <c r="C420" s="31">
        <v>4.9400000000000004</v>
      </c>
      <c r="D420" s="31">
        <v>14.38</v>
      </c>
      <c r="E420" s="31">
        <v>12.086766000000001</v>
      </c>
      <c r="F420" s="22">
        <f>(D420-E420)/E420*100</f>
        <v>18.973098345744425</v>
      </c>
      <c r="G420" s="31">
        <v>53</v>
      </c>
      <c r="H420" s="31">
        <v>96330</v>
      </c>
      <c r="I420" s="31">
        <v>6</v>
      </c>
      <c r="J420" s="31"/>
      <c r="K420" s="31">
        <v>4.25</v>
      </c>
      <c r="L420" s="31">
        <v>24.01</v>
      </c>
      <c r="M420" s="22">
        <f>(K420-L420)/L420*100</f>
        <v>-82.299042065805921</v>
      </c>
      <c r="N420" s="47">
        <f>D420/D511*100</f>
        <v>14.761835997500835</v>
      </c>
    </row>
    <row r="421" spans="1:14">
      <c r="A421" s="191"/>
      <c r="B421" s="20" t="s">
        <v>25</v>
      </c>
      <c r="C421" s="33"/>
      <c r="D421" s="33"/>
      <c r="E421" s="33"/>
      <c r="F421" s="22" t="e">
        <f>(D421-E421)/E421*100</f>
        <v>#DIV/0!</v>
      </c>
      <c r="G421" s="33"/>
      <c r="H421" s="33"/>
      <c r="I421" s="33"/>
      <c r="J421" s="33"/>
      <c r="K421" s="33"/>
      <c r="L421" s="33"/>
      <c r="M421" s="22"/>
      <c r="N421" s="47">
        <f>D421/D512*100</f>
        <v>0</v>
      </c>
    </row>
    <row r="422" spans="1:14">
      <c r="A422" s="191"/>
      <c r="B422" s="20" t="s">
        <v>26</v>
      </c>
      <c r="C422" s="31">
        <v>2.34</v>
      </c>
      <c r="D422" s="31">
        <v>5.21</v>
      </c>
      <c r="E422" s="31">
        <v>8.15</v>
      </c>
      <c r="F422" s="22">
        <f>(D422-E422)/E422*100</f>
        <v>-36.073619631901842</v>
      </c>
      <c r="G422" s="31">
        <v>992</v>
      </c>
      <c r="H422" s="31">
        <v>21748.95</v>
      </c>
      <c r="I422" s="31">
        <v>6</v>
      </c>
      <c r="J422" s="31">
        <v>1.1599999999999999</v>
      </c>
      <c r="K422" s="31">
        <v>1.24</v>
      </c>
      <c r="L422" s="31"/>
      <c r="M422" s="22" t="e">
        <f>(K422-L422)/L422*100</f>
        <v>#DIV/0!</v>
      </c>
      <c r="N422" s="47">
        <f>D422/D513*100</f>
        <v>2.9070654853996718</v>
      </c>
    </row>
    <row r="423" spans="1:14">
      <c r="A423" s="191"/>
      <c r="B423" s="20" t="s">
        <v>27</v>
      </c>
      <c r="C423" s="31"/>
      <c r="D423" s="31"/>
      <c r="E423" s="31"/>
      <c r="F423" s="22"/>
      <c r="G423" s="31"/>
      <c r="H423" s="31"/>
      <c r="I423" s="31"/>
      <c r="J423" s="31"/>
      <c r="K423" s="31"/>
      <c r="L423" s="31"/>
      <c r="M423" s="22"/>
      <c r="N423" s="47"/>
    </row>
    <row r="424" spans="1:14">
      <c r="A424" s="191"/>
      <c r="B424" s="24" t="s">
        <v>28</v>
      </c>
      <c r="C424" s="34"/>
      <c r="D424" s="34"/>
      <c r="E424" s="34"/>
      <c r="F424" s="22"/>
      <c r="G424" s="35"/>
      <c r="H424" s="35"/>
      <c r="I424" s="35"/>
      <c r="J424" s="35"/>
      <c r="K424" s="35"/>
      <c r="L424" s="35"/>
      <c r="M424" s="22"/>
      <c r="N424" s="47"/>
    </row>
    <row r="425" spans="1:14">
      <c r="A425" s="191"/>
      <c r="B425" s="24" t="s">
        <v>29</v>
      </c>
      <c r="C425" s="34"/>
      <c r="D425" s="34"/>
      <c r="E425" s="34"/>
      <c r="F425" s="22"/>
      <c r="G425" s="34"/>
      <c r="H425" s="34"/>
      <c r="I425" s="34"/>
      <c r="J425" s="34"/>
      <c r="K425" s="34"/>
      <c r="L425" s="34"/>
      <c r="M425" s="22"/>
      <c r="N425" s="47"/>
    </row>
    <row r="426" spans="1:14">
      <c r="A426" s="191"/>
      <c r="B426" s="24" t="s">
        <v>30</v>
      </c>
      <c r="C426" s="34"/>
      <c r="D426" s="34"/>
      <c r="E426" s="34"/>
      <c r="F426" s="22"/>
      <c r="G426" s="34"/>
      <c r="H426" s="34"/>
      <c r="I426" s="34"/>
      <c r="J426" s="34"/>
      <c r="K426" s="34"/>
      <c r="L426" s="34"/>
      <c r="M426" s="22"/>
      <c r="N426" s="47"/>
    </row>
    <row r="427" spans="1:14">
      <c r="A427" s="231"/>
      <c r="B427" s="25" t="s">
        <v>31</v>
      </c>
      <c r="C427" s="26">
        <f t="shared" ref="C427:L427" si="83">C415+C417+C418+C419+C420+C421+C422+C423</f>
        <v>94.550000000000011</v>
      </c>
      <c r="D427" s="26">
        <f t="shared" si="83"/>
        <v>226.50000000000003</v>
      </c>
      <c r="E427" s="26">
        <f t="shared" si="83"/>
        <v>246.94554400000001</v>
      </c>
      <c r="F427" s="27">
        <f>(D427-E427)/E427*100</f>
        <v>-8.2793735286027204</v>
      </c>
      <c r="G427" s="26">
        <f t="shared" si="83"/>
        <v>2238</v>
      </c>
      <c r="H427" s="26">
        <f t="shared" si="83"/>
        <v>185536.84000000003</v>
      </c>
      <c r="I427" s="26">
        <f t="shared" si="83"/>
        <v>141</v>
      </c>
      <c r="J427" s="26">
        <f t="shared" si="83"/>
        <v>40.33</v>
      </c>
      <c r="K427" s="26">
        <f t="shared" si="83"/>
        <v>116.1</v>
      </c>
      <c r="L427" s="26">
        <f t="shared" si="83"/>
        <v>132.53</v>
      </c>
      <c r="M427" s="27">
        <f>(K427-L427)/L427*100</f>
        <v>-12.397193088357358</v>
      </c>
      <c r="N427" s="48">
        <f>D427/D518*100</f>
        <v>7.7879354836531771</v>
      </c>
    </row>
    <row r="428" spans="1:14">
      <c r="A428" s="196" t="s">
        <v>33</v>
      </c>
      <c r="B428" s="28" t="s">
        <v>19</v>
      </c>
      <c r="C428" s="34">
        <v>191.17567800000003</v>
      </c>
      <c r="D428" s="34">
        <v>445.48931500000003</v>
      </c>
      <c r="E428" s="34">
        <v>461.23191700000001</v>
      </c>
      <c r="F428" s="30">
        <f>(D428-E428)/E428*100</f>
        <v>-3.4131640547330067</v>
      </c>
      <c r="G428" s="34">
        <v>2737</v>
      </c>
      <c r="H428" s="34">
        <v>185356.22938408202</v>
      </c>
      <c r="I428" s="34">
        <v>386</v>
      </c>
      <c r="J428" s="34">
        <v>32</v>
      </c>
      <c r="K428" s="34">
        <v>166.9</v>
      </c>
      <c r="L428" s="34">
        <v>202</v>
      </c>
      <c r="M428" s="30">
        <f>(K428-L428)/L428*100</f>
        <v>-17.376237623762371</v>
      </c>
      <c r="N428" s="49">
        <f t="shared" ref="N428:N433" si="84">D428/D506*100</f>
        <v>20.795380387065137</v>
      </c>
    </row>
    <row r="429" spans="1:14">
      <c r="A429" s="230"/>
      <c r="B429" s="20" t="s">
        <v>20</v>
      </c>
      <c r="C429" s="34">
        <v>35.403474000000003</v>
      </c>
      <c r="D429" s="34">
        <v>77.019844000000006</v>
      </c>
      <c r="E429" s="34">
        <v>141.09921700000001</v>
      </c>
      <c r="F429" s="22">
        <f>(D429-E429)/E429*100</f>
        <v>-45.41440722523641</v>
      </c>
      <c r="G429" s="34">
        <v>956</v>
      </c>
      <c r="H429" s="34">
        <v>11663.199999999999</v>
      </c>
      <c r="I429" s="34">
        <v>136</v>
      </c>
      <c r="J429" s="34">
        <v>9</v>
      </c>
      <c r="K429" s="34">
        <v>70.900000000000006</v>
      </c>
      <c r="L429" s="34">
        <v>2</v>
      </c>
      <c r="M429" s="22">
        <f>(K429-L429)/L429*100</f>
        <v>3445.0000000000005</v>
      </c>
      <c r="N429" s="47">
        <f t="shared" si="84"/>
        <v>14.063608133926097</v>
      </c>
    </row>
    <row r="430" spans="1:14">
      <c r="A430" s="230"/>
      <c r="B430" s="20" t="s">
        <v>21</v>
      </c>
      <c r="C430" s="34">
        <v>0.47295799999999871</v>
      </c>
      <c r="D430" s="34">
        <v>10.608153999999999</v>
      </c>
      <c r="E430" s="34">
        <v>8.9764149999999994</v>
      </c>
      <c r="F430" s="22">
        <f>(D430-E430)/E430*100</f>
        <v>18.178069975597158</v>
      </c>
      <c r="G430" s="34">
        <v>124</v>
      </c>
      <c r="H430" s="34">
        <v>15405.7</v>
      </c>
      <c r="I430" s="34">
        <v>0</v>
      </c>
      <c r="J430" s="34">
        <v>0</v>
      </c>
      <c r="K430" s="34">
        <v>0</v>
      </c>
      <c r="L430" s="34">
        <v>1</v>
      </c>
      <c r="M430" s="22">
        <f>(K430-L430)/L430*100</f>
        <v>-100</v>
      </c>
      <c r="N430" s="47">
        <f t="shared" si="84"/>
        <v>19.807223691186863</v>
      </c>
    </row>
    <row r="431" spans="1:14">
      <c r="A431" s="230"/>
      <c r="B431" s="20" t="s">
        <v>22</v>
      </c>
      <c r="C431" s="34">
        <v>-0.12886700000000001</v>
      </c>
      <c r="D431" s="34">
        <v>0.20907199999999998</v>
      </c>
      <c r="E431" s="34">
        <v>0.67218</v>
      </c>
      <c r="F431" s="22">
        <f>(D431-E431)/E431*100</f>
        <v>-68.896426552411555</v>
      </c>
      <c r="G431" s="34">
        <v>150</v>
      </c>
      <c r="H431" s="34">
        <v>6484.18</v>
      </c>
      <c r="I431" s="34">
        <v>10</v>
      </c>
      <c r="J431" s="34">
        <v>0</v>
      </c>
      <c r="K431" s="34">
        <v>1</v>
      </c>
      <c r="L431" s="34">
        <v>1</v>
      </c>
      <c r="M431" s="22">
        <f>(K431-L431)/L431*100</f>
        <v>0</v>
      </c>
      <c r="N431" s="47">
        <f t="shared" si="84"/>
        <v>0.1839548749555229</v>
      </c>
    </row>
    <row r="432" spans="1:14">
      <c r="A432" s="230"/>
      <c r="B432" s="20" t="s">
        <v>23</v>
      </c>
      <c r="C432" s="34">
        <v>0</v>
      </c>
      <c r="D432" s="34">
        <v>0</v>
      </c>
      <c r="E432" s="34">
        <v>1.5094E-2</v>
      </c>
      <c r="F432" s="22"/>
      <c r="G432" s="34"/>
      <c r="H432" s="34"/>
      <c r="I432" s="34">
        <v>0</v>
      </c>
      <c r="J432" s="34">
        <v>0</v>
      </c>
      <c r="K432" s="34">
        <v>0</v>
      </c>
      <c r="L432" s="34">
        <v>0</v>
      </c>
      <c r="M432" s="22"/>
      <c r="N432" s="47">
        <f t="shared" si="84"/>
        <v>0</v>
      </c>
    </row>
    <row r="433" spans="1:14">
      <c r="A433" s="230"/>
      <c r="B433" s="20" t="s">
        <v>24</v>
      </c>
      <c r="C433" s="34">
        <v>0.90815599999999974</v>
      </c>
      <c r="D433" s="34">
        <v>31.893498999999998</v>
      </c>
      <c r="E433" s="34">
        <v>2.6222050000000001</v>
      </c>
      <c r="F433" s="22">
        <f>(D433-E433)/E433*100</f>
        <v>1116.285492553023</v>
      </c>
      <c r="G433" s="34">
        <v>6</v>
      </c>
      <c r="H433" s="34">
        <v>49225</v>
      </c>
      <c r="I433" s="34">
        <v>0</v>
      </c>
      <c r="J433" s="34">
        <v>0</v>
      </c>
      <c r="K433" s="34">
        <v>0</v>
      </c>
      <c r="L433" s="34">
        <v>0</v>
      </c>
      <c r="M433" s="22"/>
      <c r="N433" s="47">
        <f t="shared" si="84"/>
        <v>32.740375634524121</v>
      </c>
    </row>
    <row r="434" spans="1:14">
      <c r="A434" s="230"/>
      <c r="B434" s="20" t="s">
        <v>25</v>
      </c>
      <c r="C434" s="34">
        <v>0</v>
      </c>
      <c r="D434" s="34">
        <v>0</v>
      </c>
      <c r="E434" s="34"/>
      <c r="F434" s="22"/>
      <c r="G434" s="34"/>
      <c r="H434" s="34"/>
      <c r="I434" s="34"/>
      <c r="J434" s="34"/>
      <c r="K434" s="34">
        <v>0</v>
      </c>
      <c r="L434" s="34"/>
      <c r="M434" s="22"/>
      <c r="N434" s="47"/>
    </row>
    <row r="435" spans="1:14">
      <c r="A435" s="230"/>
      <c r="B435" s="20" t="s">
        <v>26</v>
      </c>
      <c r="C435" s="34">
        <v>27.365378999999923</v>
      </c>
      <c r="D435" s="34">
        <v>49.668373999999929</v>
      </c>
      <c r="E435" s="34">
        <v>32.145235</v>
      </c>
      <c r="F435" s="22">
        <f>(D435-E435)/E435*100</f>
        <v>54.512399738250259</v>
      </c>
      <c r="G435" s="34">
        <v>3459</v>
      </c>
      <c r="H435" s="34">
        <v>286249.81</v>
      </c>
      <c r="I435" s="34">
        <v>10</v>
      </c>
      <c r="J435" s="34">
        <v>3</v>
      </c>
      <c r="K435" s="34">
        <v>4.5</v>
      </c>
      <c r="L435" s="34">
        <v>1</v>
      </c>
      <c r="M435" s="22">
        <f>(K435-L435)/L435*100</f>
        <v>350</v>
      </c>
      <c r="N435" s="47">
        <f>D435/D513*100</f>
        <v>27.713860992576244</v>
      </c>
    </row>
    <row r="436" spans="1:14">
      <c r="A436" s="230"/>
      <c r="B436" s="20" t="s">
        <v>27</v>
      </c>
      <c r="C436" s="34">
        <v>0</v>
      </c>
      <c r="D436" s="34">
        <v>0</v>
      </c>
      <c r="E436" s="34"/>
      <c r="F436" s="22"/>
      <c r="G436" s="34"/>
      <c r="H436" s="34"/>
      <c r="I436" s="34"/>
      <c r="J436" s="34"/>
      <c r="K436" s="34">
        <v>0</v>
      </c>
      <c r="L436" s="34"/>
      <c r="M436" s="22"/>
      <c r="N436" s="47"/>
    </row>
    <row r="437" spans="1:14">
      <c r="A437" s="230"/>
      <c r="B437" s="24" t="s">
        <v>28</v>
      </c>
      <c r="C437" s="80">
        <v>0</v>
      </c>
      <c r="D437" s="80">
        <v>0</v>
      </c>
      <c r="E437" s="34"/>
      <c r="F437" s="22"/>
      <c r="G437" s="34"/>
      <c r="H437" s="34"/>
      <c r="I437" s="34"/>
      <c r="J437" s="34"/>
      <c r="K437" s="34">
        <v>0</v>
      </c>
      <c r="L437" s="34"/>
      <c r="M437" s="22"/>
      <c r="N437" s="47"/>
    </row>
    <row r="438" spans="1:14">
      <c r="A438" s="230"/>
      <c r="B438" s="24" t="s">
        <v>29</v>
      </c>
      <c r="C438" s="36">
        <v>0</v>
      </c>
      <c r="D438" s="36">
        <v>0</v>
      </c>
      <c r="E438" s="36"/>
      <c r="F438" s="22"/>
      <c r="G438" s="34"/>
      <c r="H438" s="34"/>
      <c r="I438" s="34"/>
      <c r="J438" s="34"/>
      <c r="K438" s="34">
        <v>0</v>
      </c>
      <c r="L438" s="34"/>
      <c r="M438" s="22"/>
      <c r="N438" s="47"/>
    </row>
    <row r="439" spans="1:14">
      <c r="A439" s="230"/>
      <c r="B439" s="24" t="s">
        <v>30</v>
      </c>
      <c r="C439" s="36">
        <v>0</v>
      </c>
      <c r="D439" s="36">
        <v>0</v>
      </c>
      <c r="E439" s="36"/>
      <c r="F439" s="22"/>
      <c r="G439" s="34"/>
      <c r="H439" s="34"/>
      <c r="I439" s="34"/>
      <c r="J439" s="34"/>
      <c r="K439" s="34"/>
      <c r="L439" s="34"/>
      <c r="M439" s="22"/>
      <c r="N439" s="47"/>
    </row>
    <row r="440" spans="1:14">
      <c r="A440" s="186"/>
      <c r="B440" s="25" t="s">
        <v>31</v>
      </c>
      <c r="C440" s="26">
        <f t="shared" ref="C440:L440" si="85">C428+C430+C431+C432+C433+C434+C435+C436</f>
        <v>219.79330399999995</v>
      </c>
      <c r="D440" s="26">
        <f t="shared" si="85"/>
        <v>537.86841400000003</v>
      </c>
      <c r="E440" s="26">
        <f t="shared" si="85"/>
        <v>505.66304600000001</v>
      </c>
      <c r="F440" s="27">
        <f>(D440-E440)/E440*100</f>
        <v>6.3689384175406056</v>
      </c>
      <c r="G440" s="26">
        <f t="shared" si="85"/>
        <v>6476</v>
      </c>
      <c r="H440" s="26">
        <f t="shared" si="85"/>
        <v>542720.91938408208</v>
      </c>
      <c r="I440" s="26">
        <f t="shared" si="85"/>
        <v>406</v>
      </c>
      <c r="J440" s="26">
        <f t="shared" si="85"/>
        <v>35</v>
      </c>
      <c r="K440" s="26">
        <f t="shared" si="85"/>
        <v>172.4</v>
      </c>
      <c r="L440" s="26">
        <f t="shared" si="85"/>
        <v>205</v>
      </c>
      <c r="M440" s="27">
        <f>(K440-L440)/L440*100</f>
        <v>-15.902439024390242</v>
      </c>
      <c r="N440" s="48">
        <f>D440/D518*100</f>
        <v>18.493971333010407</v>
      </c>
    </row>
    <row r="441" spans="1:14">
      <c r="A441" s="230" t="s">
        <v>34</v>
      </c>
      <c r="B441" s="20" t="s">
        <v>19</v>
      </c>
      <c r="C441" s="37">
        <v>39.293100000000003</v>
      </c>
      <c r="D441" s="37">
        <v>77.908699999999996</v>
      </c>
      <c r="E441" s="37">
        <v>83.441142999999997</v>
      </c>
      <c r="F441" s="22">
        <f>(D441-E441)/E441*100</f>
        <v>-6.6303538051965578</v>
      </c>
      <c r="G441" s="34">
        <v>508</v>
      </c>
      <c r="H441" s="34">
        <v>28185</v>
      </c>
      <c r="I441" s="34">
        <v>64</v>
      </c>
      <c r="J441" s="34">
        <v>78.564499999999995</v>
      </c>
      <c r="K441" s="34">
        <v>148.9588</v>
      </c>
      <c r="L441" s="34">
        <v>135.40651399999999</v>
      </c>
      <c r="M441" s="22">
        <f>(K441-L441)/L441*100</f>
        <v>10.008592348814187</v>
      </c>
      <c r="N441" s="47">
        <f>D441/D506*100</f>
        <v>3.6367674765931066</v>
      </c>
    </row>
    <row r="442" spans="1:14">
      <c r="A442" s="230"/>
      <c r="B442" s="20" t="s">
        <v>20</v>
      </c>
      <c r="C442" s="34">
        <v>12.795400000000001</v>
      </c>
      <c r="D442" s="34">
        <v>22.251999999999999</v>
      </c>
      <c r="E442" s="34">
        <v>30.541689000000002</v>
      </c>
      <c r="F442" s="22">
        <f>(D442-E442)/E442*100</f>
        <v>-27.142208801877338</v>
      </c>
      <c r="G442" s="34">
        <v>237</v>
      </c>
      <c r="H442" s="34">
        <v>2891</v>
      </c>
      <c r="I442" s="34">
        <v>34</v>
      </c>
      <c r="J442" s="34">
        <v>16.990200000000002</v>
      </c>
      <c r="K442" s="34">
        <v>42.992600000000003</v>
      </c>
      <c r="L442" s="34">
        <v>37.737170999999996</v>
      </c>
      <c r="M442" s="22">
        <f>(K442-L442)/L442*100</f>
        <v>13.926398987353894</v>
      </c>
      <c r="N442" s="47">
        <f>D442/D507*100</f>
        <v>4.0631529738767522</v>
      </c>
    </row>
    <row r="443" spans="1:14">
      <c r="A443" s="230"/>
      <c r="B443" s="20" t="s">
        <v>21</v>
      </c>
      <c r="C443" s="34">
        <v>0</v>
      </c>
      <c r="D443" s="34">
        <v>1.476</v>
      </c>
      <c r="E443" s="34">
        <v>3.9091779999999998</v>
      </c>
      <c r="F443" s="22">
        <f>(D443-E443)/E443*100</f>
        <v>-62.242701662600162</v>
      </c>
      <c r="G443" s="34">
        <v>18</v>
      </c>
      <c r="H443" s="34">
        <v>1565</v>
      </c>
      <c r="I443" s="34">
        <v>5</v>
      </c>
      <c r="J443" s="34">
        <v>2.4862000000000002</v>
      </c>
      <c r="K443" s="34">
        <v>3.0861999999999998</v>
      </c>
      <c r="L443" s="34">
        <v>0</v>
      </c>
      <c r="M443" s="22"/>
      <c r="N443" s="47">
        <f>D443/D508*100</f>
        <v>2.7559424729497524</v>
      </c>
    </row>
    <row r="444" spans="1:14">
      <c r="A444" s="230"/>
      <c r="B444" s="20" t="s">
        <v>22</v>
      </c>
      <c r="C444" s="34">
        <v>6.5119999999999996</v>
      </c>
      <c r="D444" s="34">
        <v>14.1038</v>
      </c>
      <c r="E444" s="34">
        <v>16.604783000000001</v>
      </c>
      <c r="F444" s="22">
        <f>(D444-E444)/E444*100</f>
        <v>-15.061822849476572</v>
      </c>
      <c r="G444" s="34">
        <v>1144</v>
      </c>
      <c r="H444" s="34">
        <v>40128</v>
      </c>
      <c r="I444" s="34">
        <v>28</v>
      </c>
      <c r="J444" s="34">
        <v>3.2824</v>
      </c>
      <c r="K444" s="34">
        <v>3.8618999999999999</v>
      </c>
      <c r="L444" s="34">
        <v>5.9557010000000004</v>
      </c>
      <c r="M444" s="22">
        <f t="shared" ref="M444:M449" si="86">(K444-L444)/L444*100</f>
        <v>-35.156247769993833</v>
      </c>
      <c r="N444" s="47">
        <f>D444/D509*100</f>
        <v>12.409422425756219</v>
      </c>
    </row>
    <row r="445" spans="1:14">
      <c r="A445" s="230"/>
      <c r="B445" s="20" t="s">
        <v>23</v>
      </c>
      <c r="C445" s="34">
        <v>0</v>
      </c>
      <c r="D445" s="34">
        <v>0</v>
      </c>
      <c r="E445" s="34"/>
      <c r="F445" s="22"/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22"/>
      <c r="N445" s="47"/>
    </row>
    <row r="446" spans="1:14">
      <c r="A446" s="230"/>
      <c r="B446" s="20" t="s">
        <v>24</v>
      </c>
      <c r="C446" s="34">
        <v>6.0056000000000003</v>
      </c>
      <c r="D446" s="34">
        <v>6.0339</v>
      </c>
      <c r="E446" s="34">
        <v>32.578412</v>
      </c>
      <c r="F446" s="22">
        <f>(D446-E446)/E446*100</f>
        <v>-81.478839422866898</v>
      </c>
      <c r="G446" s="34">
        <v>3</v>
      </c>
      <c r="H446" s="34">
        <v>2128</v>
      </c>
      <c r="I446" s="34">
        <v>6</v>
      </c>
      <c r="J446" s="34">
        <v>0.61619999999999997</v>
      </c>
      <c r="K446" s="34">
        <v>1.2253000000000001</v>
      </c>
      <c r="L446" s="34">
        <v>15.009017</v>
      </c>
      <c r="M446" s="22">
        <f t="shared" si="86"/>
        <v>-91.836240841089051</v>
      </c>
      <c r="N446" s="47">
        <f>D446/D511*100</f>
        <v>6.1941197653212994</v>
      </c>
    </row>
    <row r="447" spans="1:14">
      <c r="A447" s="230"/>
      <c r="B447" s="20" t="s">
        <v>25</v>
      </c>
      <c r="C447" s="38">
        <v>9.0280000000000005</v>
      </c>
      <c r="D447" s="38">
        <v>46.9542</v>
      </c>
      <c r="E447" s="38">
        <v>18.953600000000002</v>
      </c>
      <c r="F447" s="22">
        <f>(D447-E447)/E447*100</f>
        <v>147.73235691372614</v>
      </c>
      <c r="G447" s="38">
        <v>15</v>
      </c>
      <c r="H447" s="38">
        <v>830</v>
      </c>
      <c r="I447" s="38">
        <v>72</v>
      </c>
      <c r="J447" s="38">
        <v>7.8949999999999996</v>
      </c>
      <c r="K447" s="38">
        <v>12.68</v>
      </c>
      <c r="L447" s="38">
        <v>12.226000000000001</v>
      </c>
      <c r="M447" s="22">
        <f t="shared" si="86"/>
        <v>3.7133976770816193</v>
      </c>
      <c r="N447" s="47">
        <f>D447/D512*100</f>
        <v>15.14875423530315</v>
      </c>
    </row>
    <row r="448" spans="1:14">
      <c r="A448" s="230"/>
      <c r="B448" s="20" t="s">
        <v>26</v>
      </c>
      <c r="C448" s="34">
        <v>15.4864</v>
      </c>
      <c r="D448" s="34">
        <v>26.157399999999999</v>
      </c>
      <c r="E448" s="34">
        <v>17.18</v>
      </c>
      <c r="F448" s="22">
        <f>(D448-E448)/E448*100</f>
        <v>52.254947613504079</v>
      </c>
      <c r="G448" s="34">
        <v>1542</v>
      </c>
      <c r="H448" s="34">
        <v>28186</v>
      </c>
      <c r="I448" s="34">
        <v>42</v>
      </c>
      <c r="J448" s="34">
        <v>6.9837999999999996</v>
      </c>
      <c r="K448" s="34">
        <v>12.825900000000001</v>
      </c>
      <c r="L448" s="34">
        <v>13.756907999999999</v>
      </c>
      <c r="M448" s="22">
        <f t="shared" si="86"/>
        <v>-6.7675672469423978</v>
      </c>
      <c r="N448" s="47">
        <f>D448/D513*100</f>
        <v>14.595254266371091</v>
      </c>
    </row>
    <row r="449" spans="1:14">
      <c r="A449" s="230"/>
      <c r="B449" s="20" t="s">
        <v>27</v>
      </c>
      <c r="C449" s="36">
        <v>0</v>
      </c>
      <c r="D449" s="36">
        <v>0</v>
      </c>
      <c r="E449" s="36"/>
      <c r="F449" s="22" t="e">
        <f>(D449-E449)/E449*100</f>
        <v>#DIV/0!</v>
      </c>
      <c r="G449" s="34">
        <v>0</v>
      </c>
      <c r="H449" s="34">
        <v>0</v>
      </c>
      <c r="I449" s="34">
        <v>0</v>
      </c>
      <c r="J449" s="34">
        <v>0</v>
      </c>
      <c r="K449" s="34">
        <v>0</v>
      </c>
      <c r="L449" s="34">
        <v>0</v>
      </c>
      <c r="M449" s="22" t="e">
        <f t="shared" si="86"/>
        <v>#DIV/0!</v>
      </c>
      <c r="N449" s="47">
        <f>D449/D514*100</f>
        <v>0</v>
      </c>
    </row>
    <row r="450" spans="1:14">
      <c r="A450" s="230"/>
      <c r="B450" s="24" t="s">
        <v>28</v>
      </c>
      <c r="C450" s="36">
        <v>0</v>
      </c>
      <c r="D450" s="36">
        <v>0</v>
      </c>
      <c r="E450" s="36"/>
      <c r="F450" s="22" t="e">
        <f>(D450-E450)/E450*100</f>
        <v>#DIV/0!</v>
      </c>
      <c r="G450" s="36">
        <v>0</v>
      </c>
      <c r="H450" s="36">
        <v>0</v>
      </c>
      <c r="I450" s="36">
        <v>0</v>
      </c>
      <c r="J450" s="36">
        <v>0</v>
      </c>
      <c r="K450" s="36">
        <v>0</v>
      </c>
      <c r="L450" s="36">
        <v>0</v>
      </c>
      <c r="M450" s="22"/>
      <c r="N450" s="47" t="e">
        <f>D450/D515*100</f>
        <v>#DIV/0!</v>
      </c>
    </row>
    <row r="451" spans="1:14">
      <c r="A451" s="230"/>
      <c r="B451" s="24" t="s">
        <v>29</v>
      </c>
      <c r="C451" s="36">
        <v>0</v>
      </c>
      <c r="D451" s="36">
        <v>0</v>
      </c>
      <c r="E451" s="36"/>
      <c r="F451" s="22"/>
      <c r="G451" s="36">
        <v>0</v>
      </c>
      <c r="H451" s="36">
        <v>0</v>
      </c>
      <c r="I451" s="36">
        <v>0</v>
      </c>
      <c r="J451" s="36">
        <v>0</v>
      </c>
      <c r="K451" s="36">
        <v>0</v>
      </c>
      <c r="L451" s="36">
        <v>0</v>
      </c>
      <c r="M451" s="22"/>
      <c r="N451" s="47"/>
    </row>
    <row r="452" spans="1:14">
      <c r="A452" s="230"/>
      <c r="B452" s="24" t="s">
        <v>30</v>
      </c>
      <c r="C452" s="36">
        <v>0</v>
      </c>
      <c r="D452" s="36">
        <v>0</v>
      </c>
      <c r="E452" s="36"/>
      <c r="F452" s="22"/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22" t="e">
        <f>(K452-L452)/L452*100</f>
        <v>#DIV/0!</v>
      </c>
      <c r="N452" s="47"/>
    </row>
    <row r="453" spans="1:14">
      <c r="A453" s="186"/>
      <c r="B453" s="25" t="s">
        <v>31</v>
      </c>
      <c r="C453" s="26">
        <f t="shared" ref="C453:L453" si="87">C441+C443+C444+C445+C446+C447+C448+C449</f>
        <v>76.325100000000006</v>
      </c>
      <c r="D453" s="26">
        <f t="shared" si="87"/>
        <v>172.63399999999999</v>
      </c>
      <c r="E453" s="26">
        <f t="shared" si="87"/>
        <v>172.66711599999999</v>
      </c>
      <c r="F453" s="27">
        <f>(D453-E453)/E453*100</f>
        <v>-1.9179100669062435E-2</v>
      </c>
      <c r="G453" s="26">
        <f t="shared" si="87"/>
        <v>3230</v>
      </c>
      <c r="H453" s="26">
        <f t="shared" si="87"/>
        <v>101022</v>
      </c>
      <c r="I453" s="26">
        <f t="shared" si="87"/>
        <v>217</v>
      </c>
      <c r="J453" s="26">
        <f t="shared" si="87"/>
        <v>99.828099999999992</v>
      </c>
      <c r="K453" s="26">
        <f t="shared" si="87"/>
        <v>182.63809999999998</v>
      </c>
      <c r="L453" s="26">
        <f t="shared" si="87"/>
        <v>182.35414</v>
      </c>
      <c r="M453" s="27">
        <f>(K453-L453)/L453*100</f>
        <v>0.15571897627329939</v>
      </c>
      <c r="N453" s="48">
        <f>D453/D518*100</f>
        <v>5.9358165752096346</v>
      </c>
    </row>
    <row r="454" spans="1:14">
      <c r="A454" s="230" t="s">
        <v>36</v>
      </c>
      <c r="B454" s="20" t="s">
        <v>19</v>
      </c>
      <c r="C454" s="51">
        <v>37.830500000000001</v>
      </c>
      <c r="D454" s="51">
        <v>102.5527</v>
      </c>
      <c r="E454" s="37">
        <v>108</v>
      </c>
      <c r="F454" s="61">
        <f>(D454-E454)/E454*100</f>
        <v>-5.0437962962962946</v>
      </c>
      <c r="G454" s="52">
        <v>862</v>
      </c>
      <c r="H454" s="52">
        <v>44059.503199999999</v>
      </c>
      <c r="I454" s="53">
        <v>73</v>
      </c>
      <c r="J454" s="52">
        <v>28.439399999999999</v>
      </c>
      <c r="K454" s="52">
        <v>36.1678</v>
      </c>
      <c r="L454" s="52">
        <v>16.402999999999999</v>
      </c>
      <c r="M454" s="22">
        <f>(K454-L454)/L454*100</f>
        <v>120.49503139669575</v>
      </c>
      <c r="N454" s="47">
        <f t="shared" ref="N454:N459" si="88">D454/D506*100</f>
        <v>4.7871460311468406</v>
      </c>
    </row>
    <row r="455" spans="1:14">
      <c r="A455" s="230"/>
      <c r="B455" s="20" t="s">
        <v>20</v>
      </c>
      <c r="C455" s="52">
        <v>12.942600000000001</v>
      </c>
      <c r="D455" s="52">
        <v>34.964500000000001</v>
      </c>
      <c r="E455" s="34">
        <v>49</v>
      </c>
      <c r="F455" s="22">
        <f>(D455-E455)/E455*100</f>
        <v>-28.64387755102041</v>
      </c>
      <c r="G455" s="52">
        <v>438</v>
      </c>
      <c r="H455" s="52">
        <v>5343.6</v>
      </c>
      <c r="I455" s="53">
        <v>39</v>
      </c>
      <c r="J455" s="52">
        <v>15.433</v>
      </c>
      <c r="K455" s="52">
        <v>18.292000000000002</v>
      </c>
      <c r="L455" s="52">
        <v>4.6829000000000001</v>
      </c>
      <c r="M455" s="61">
        <f>(K455-L455)/L455*100</f>
        <v>290.61265455166676</v>
      </c>
      <c r="N455" s="47">
        <f t="shared" si="88"/>
        <v>6.3844199242815796</v>
      </c>
    </row>
    <row r="456" spans="1:14">
      <c r="A456" s="230"/>
      <c r="B456" s="20" t="s">
        <v>21</v>
      </c>
      <c r="C456" s="52">
        <v>0</v>
      </c>
      <c r="D456" s="52">
        <v>0</v>
      </c>
      <c r="E456" s="34"/>
      <c r="F456" s="22"/>
      <c r="G456" s="52">
        <v>0</v>
      </c>
      <c r="H456" s="52">
        <v>0</v>
      </c>
      <c r="I456" s="53">
        <v>0</v>
      </c>
      <c r="J456" s="52">
        <v>0</v>
      </c>
      <c r="K456" s="52">
        <v>0</v>
      </c>
      <c r="L456" s="52">
        <v>0</v>
      </c>
      <c r="M456" s="61"/>
      <c r="N456" s="47"/>
    </row>
    <row r="457" spans="1:14">
      <c r="A457" s="230"/>
      <c r="B457" s="20" t="s">
        <v>22</v>
      </c>
      <c r="C457" s="52">
        <v>9.2100000000000001E-2</v>
      </c>
      <c r="D457" s="52">
        <v>0.3745</v>
      </c>
      <c r="E457" s="34">
        <v>2.09</v>
      </c>
      <c r="F457" s="22">
        <f>(D457-E457)/E457*100</f>
        <v>-82.081339712918648</v>
      </c>
      <c r="G457" s="52">
        <v>38</v>
      </c>
      <c r="H457" s="52">
        <v>1972.8</v>
      </c>
      <c r="I457" s="53">
        <v>2</v>
      </c>
      <c r="J457" s="52">
        <v>0.129</v>
      </c>
      <c r="K457" s="52">
        <v>0.86899999999999999</v>
      </c>
      <c r="L457" s="52">
        <v>0</v>
      </c>
      <c r="M457" s="61" t="e">
        <f t="shared" ref="M457:M462" si="89">(K457-L457)/L457*100</f>
        <v>#DIV/0!</v>
      </c>
      <c r="N457" s="47">
        <f t="shared" si="88"/>
        <v>0.32950897619405434</v>
      </c>
    </row>
    <row r="458" spans="1:14">
      <c r="A458" s="230"/>
      <c r="B458" s="20" t="s">
        <v>23</v>
      </c>
      <c r="C458" s="52">
        <v>0</v>
      </c>
      <c r="D458" s="52">
        <v>0</v>
      </c>
      <c r="E458" s="34">
        <v>0.02</v>
      </c>
      <c r="F458" s="22"/>
      <c r="G458" s="52">
        <v>0</v>
      </c>
      <c r="H458" s="52">
        <v>0</v>
      </c>
      <c r="I458" s="53">
        <v>0</v>
      </c>
      <c r="J458" s="52">
        <v>0</v>
      </c>
      <c r="K458" s="52">
        <v>0</v>
      </c>
      <c r="L458" s="52">
        <v>0</v>
      </c>
      <c r="M458" s="61"/>
      <c r="N458" s="47">
        <f t="shared" si="88"/>
        <v>0</v>
      </c>
    </row>
    <row r="459" spans="1:14">
      <c r="A459" s="230"/>
      <c r="B459" s="20" t="s">
        <v>24</v>
      </c>
      <c r="C459" s="52">
        <v>0</v>
      </c>
      <c r="D459" s="52">
        <v>1.5800000000000002E-2</v>
      </c>
      <c r="E459" s="34"/>
      <c r="F459" s="22" t="e">
        <f>(D459-E459)/E459*100</f>
        <v>#DIV/0!</v>
      </c>
      <c r="G459" s="52">
        <v>5</v>
      </c>
      <c r="H459" s="52">
        <v>38</v>
      </c>
      <c r="I459" s="53">
        <v>0</v>
      </c>
      <c r="J459" s="52">
        <v>0</v>
      </c>
      <c r="K459" s="52">
        <v>0</v>
      </c>
      <c r="L459" s="52">
        <v>0</v>
      </c>
      <c r="M459" s="61"/>
      <c r="N459" s="47">
        <f t="shared" si="88"/>
        <v>1.6219541638422336E-2</v>
      </c>
    </row>
    <row r="460" spans="1:14">
      <c r="A460" s="230"/>
      <c r="B460" s="20" t="s">
        <v>25</v>
      </c>
      <c r="C460" s="53">
        <v>0</v>
      </c>
      <c r="D460" s="53">
        <v>0</v>
      </c>
      <c r="E460" s="34"/>
      <c r="F460" s="22"/>
      <c r="G460" s="53">
        <v>0</v>
      </c>
      <c r="H460" s="53">
        <v>0</v>
      </c>
      <c r="I460" s="53">
        <v>0</v>
      </c>
      <c r="J460" s="53">
        <v>0</v>
      </c>
      <c r="K460" s="53">
        <v>0</v>
      </c>
      <c r="L460" s="52">
        <v>0</v>
      </c>
      <c r="M460" s="61"/>
      <c r="N460" s="47"/>
    </row>
    <row r="461" spans="1:14">
      <c r="A461" s="230"/>
      <c r="B461" s="20" t="s">
        <v>26</v>
      </c>
      <c r="C461" s="52">
        <v>3.6501000000000001</v>
      </c>
      <c r="D461" s="52">
        <v>8.2363999999999997</v>
      </c>
      <c r="E461" s="34">
        <v>10.17</v>
      </c>
      <c r="F461" s="22">
        <f>(D461-E461)/E461*100</f>
        <v>-19.012782694198627</v>
      </c>
      <c r="G461" s="52">
        <v>162</v>
      </c>
      <c r="H461" s="52">
        <v>43646.68</v>
      </c>
      <c r="I461" s="53">
        <v>17</v>
      </c>
      <c r="J461" s="52">
        <v>0.27550000000000002</v>
      </c>
      <c r="K461" s="52">
        <v>5.1535000000000002</v>
      </c>
      <c r="L461" s="52">
        <v>4.6372999999999998</v>
      </c>
      <c r="M461" s="61">
        <f t="shared" si="89"/>
        <v>11.131477368296217</v>
      </c>
      <c r="N461" s="47">
        <f>D461/D513*100</f>
        <v>4.5957301658245413</v>
      </c>
    </row>
    <row r="462" spans="1:14">
      <c r="A462" s="230"/>
      <c r="B462" s="20" t="s">
        <v>27</v>
      </c>
      <c r="C462" s="52">
        <v>0</v>
      </c>
      <c r="D462" s="54">
        <v>0</v>
      </c>
      <c r="E462" s="34"/>
      <c r="F462" s="22"/>
      <c r="G462" s="54">
        <v>0</v>
      </c>
      <c r="H462" s="54">
        <v>0</v>
      </c>
      <c r="I462" s="53">
        <v>0</v>
      </c>
      <c r="J462" s="52">
        <v>0</v>
      </c>
      <c r="K462" s="52">
        <v>0</v>
      </c>
      <c r="L462" s="52">
        <v>0</v>
      </c>
      <c r="M462" s="61" t="e">
        <f t="shared" si="89"/>
        <v>#DIV/0!</v>
      </c>
      <c r="N462" s="47">
        <f>D462/D514*100</f>
        <v>0</v>
      </c>
    </row>
    <row r="463" spans="1:14">
      <c r="A463" s="230"/>
      <c r="B463" s="24" t="s">
        <v>28</v>
      </c>
      <c r="C463" s="54">
        <v>0</v>
      </c>
      <c r="D463" s="54">
        <v>0</v>
      </c>
      <c r="E463" s="75"/>
      <c r="F463" s="22"/>
      <c r="G463" s="54">
        <v>0</v>
      </c>
      <c r="H463" s="54">
        <v>0</v>
      </c>
      <c r="I463" s="53">
        <v>0</v>
      </c>
      <c r="J463" s="52">
        <v>0</v>
      </c>
      <c r="K463" s="52">
        <v>0</v>
      </c>
      <c r="L463" s="81">
        <v>0</v>
      </c>
      <c r="M463" s="22"/>
      <c r="N463" s="47"/>
    </row>
    <row r="464" spans="1:14">
      <c r="A464" s="230"/>
      <c r="B464" s="24" t="s">
        <v>29</v>
      </c>
      <c r="C464" s="54">
        <v>0</v>
      </c>
      <c r="D464" s="54">
        <v>0</v>
      </c>
      <c r="E464" s="75"/>
      <c r="F464" s="22"/>
      <c r="G464" s="54">
        <v>0</v>
      </c>
      <c r="H464" s="54">
        <v>0</v>
      </c>
      <c r="I464" s="53">
        <v>0</v>
      </c>
      <c r="J464" s="52">
        <v>0</v>
      </c>
      <c r="K464" s="52">
        <v>0</v>
      </c>
      <c r="L464" s="81">
        <v>0</v>
      </c>
      <c r="M464" s="22"/>
      <c r="N464" s="47">
        <f>D464/D516*100</f>
        <v>0</v>
      </c>
    </row>
    <row r="465" spans="1:14">
      <c r="A465" s="230"/>
      <c r="B465" s="24" t="s">
        <v>30</v>
      </c>
      <c r="C465" s="75">
        <v>0</v>
      </c>
      <c r="D465" s="75">
        <v>0</v>
      </c>
      <c r="E465" s="75"/>
      <c r="F465" s="22"/>
      <c r="G465" s="38">
        <v>0</v>
      </c>
      <c r="H465" s="38">
        <v>0</v>
      </c>
      <c r="I465" s="36">
        <v>0</v>
      </c>
      <c r="J465" s="36">
        <v>0</v>
      </c>
      <c r="K465" s="36">
        <v>0</v>
      </c>
      <c r="L465" s="36">
        <v>0</v>
      </c>
      <c r="M465" s="22"/>
      <c r="N465" s="47"/>
    </row>
    <row r="466" spans="1:14" ht="14.25" thickBot="1">
      <c r="A466" s="186"/>
      <c r="B466" s="25" t="s">
        <v>31</v>
      </c>
      <c r="C466" s="26">
        <f t="shared" ref="C466:L466" si="90">C454+C456+C457+C458+C459+C460+C461+C462</f>
        <v>41.572700000000005</v>
      </c>
      <c r="D466" s="26">
        <f t="shared" si="90"/>
        <v>111.1794</v>
      </c>
      <c r="E466" s="26">
        <f t="shared" si="90"/>
        <v>120.28</v>
      </c>
      <c r="F466" s="27">
        <f>(D466-E466)/E466*100</f>
        <v>-7.5661789158629862</v>
      </c>
      <c r="G466" s="26">
        <f t="shared" si="90"/>
        <v>1067</v>
      </c>
      <c r="H466" s="26">
        <f t="shared" si="90"/>
        <v>89716.983200000002</v>
      </c>
      <c r="I466" s="26">
        <f t="shared" si="90"/>
        <v>92</v>
      </c>
      <c r="J466" s="26">
        <f t="shared" si="90"/>
        <v>28.843900000000001</v>
      </c>
      <c r="K466" s="26">
        <f t="shared" si="90"/>
        <v>42.190300000000001</v>
      </c>
      <c r="L466" s="26">
        <f t="shared" si="90"/>
        <v>21.040299999999998</v>
      </c>
      <c r="M466" s="27">
        <f>(K466-L466)/L466*100</f>
        <v>100.52138039856848</v>
      </c>
      <c r="N466" s="48">
        <f>D466/D518*100</f>
        <v>3.8227726018157613</v>
      </c>
    </row>
    <row r="467" spans="1:14" ht="14.25" thickTop="1">
      <c r="A467" s="196" t="s">
        <v>40</v>
      </c>
      <c r="B467" s="28" t="s">
        <v>19</v>
      </c>
      <c r="C467" s="57">
        <v>117.28720799999999</v>
      </c>
      <c r="D467" s="57">
        <v>310.18049500000001</v>
      </c>
      <c r="E467" s="57">
        <v>265.29895699999997</v>
      </c>
      <c r="F467" s="78">
        <f t="shared" ref="F467:F472" si="91">(D467-E467)/E467*100</f>
        <v>16.917344307539075</v>
      </c>
      <c r="G467" s="57">
        <v>2139</v>
      </c>
      <c r="H467" s="57">
        <v>117609.099716</v>
      </c>
      <c r="I467" s="57">
        <v>219</v>
      </c>
      <c r="J467" s="57">
        <v>22.37</v>
      </c>
      <c r="K467" s="57">
        <v>64.48</v>
      </c>
      <c r="L467" s="59">
        <v>105.84</v>
      </c>
      <c r="M467" s="61">
        <f>(K467-L467)/L467*100</f>
        <v>-39.077853363567648</v>
      </c>
      <c r="N467" s="49">
        <f t="shared" ref="N467:N475" si="92">D467/D506*100</f>
        <v>14.479183147575952</v>
      </c>
    </row>
    <row r="468" spans="1:14">
      <c r="A468" s="230"/>
      <c r="B468" s="20" t="s">
        <v>20</v>
      </c>
      <c r="C468" s="57">
        <v>39.255991999999999</v>
      </c>
      <c r="D468" s="57">
        <v>86.949273000000005</v>
      </c>
      <c r="E468" s="57">
        <v>90.258195999999998</v>
      </c>
      <c r="F468" s="22">
        <f t="shared" si="91"/>
        <v>-3.6660637445047017</v>
      </c>
      <c r="G468" s="57">
        <v>1057</v>
      </c>
      <c r="H468" s="57">
        <v>12895.4</v>
      </c>
      <c r="I468" s="57">
        <v>99</v>
      </c>
      <c r="J468" s="57">
        <v>4.22</v>
      </c>
      <c r="K468" s="57">
        <v>26.82</v>
      </c>
      <c r="L468" s="59">
        <v>46.79</v>
      </c>
      <c r="M468" s="61">
        <f>(K468-L468)/L468*100</f>
        <v>-42.680059841846543</v>
      </c>
      <c r="N468" s="47">
        <f t="shared" si="92"/>
        <v>15.876694102389521</v>
      </c>
    </row>
    <row r="469" spans="1:14">
      <c r="A469" s="230"/>
      <c r="B469" s="20" t="s">
        <v>21</v>
      </c>
      <c r="C469" s="57">
        <v>5.1887000000000003E-2</v>
      </c>
      <c r="D469" s="57">
        <v>0.245283</v>
      </c>
      <c r="E469" s="57">
        <v>5.3673270000000004</v>
      </c>
      <c r="F469" s="22">
        <f t="shared" si="91"/>
        <v>-95.430071616653876</v>
      </c>
      <c r="G469" s="57">
        <v>3</v>
      </c>
      <c r="H469" s="57">
        <v>161.4</v>
      </c>
      <c r="I469" s="57"/>
      <c r="J469" s="57"/>
      <c r="K469" s="57"/>
      <c r="L469" s="59">
        <v>10.08</v>
      </c>
      <c r="M469" s="61"/>
      <c r="N469" s="47">
        <f t="shared" si="92"/>
        <v>0.45798498481879008</v>
      </c>
    </row>
    <row r="470" spans="1:14">
      <c r="A470" s="230"/>
      <c r="B470" s="20" t="s">
        <v>22</v>
      </c>
      <c r="C470" s="57">
        <v>5.8131969999999997</v>
      </c>
      <c r="D470" s="57">
        <v>16.331488</v>
      </c>
      <c r="E470" s="57">
        <v>21.456889</v>
      </c>
      <c r="F470" s="22">
        <f t="shared" si="91"/>
        <v>-23.886971685410685</v>
      </c>
      <c r="G470" s="57">
        <v>1036</v>
      </c>
      <c r="H470" s="57">
        <v>44248.04</v>
      </c>
      <c r="I470" s="57">
        <v>43</v>
      </c>
      <c r="J470" s="57">
        <v>2.61</v>
      </c>
      <c r="K470" s="57">
        <v>4.8899999999999997</v>
      </c>
      <c r="L470" s="59">
        <v>7.09</v>
      </c>
      <c r="M470" s="61">
        <f>(K470-L470)/L470*100</f>
        <v>-31.029619181946405</v>
      </c>
      <c r="N470" s="47">
        <f t="shared" si="92"/>
        <v>14.36948435408674</v>
      </c>
    </row>
    <row r="471" spans="1:14">
      <c r="A471" s="230"/>
      <c r="B471" s="20" t="s">
        <v>23</v>
      </c>
      <c r="C471" s="57"/>
      <c r="D471" s="57"/>
      <c r="E471" s="57">
        <v>0.235849</v>
      </c>
      <c r="F471" s="22">
        <f t="shared" si="91"/>
        <v>-100</v>
      </c>
      <c r="G471" s="57"/>
      <c r="H471" s="57"/>
      <c r="I471" s="57"/>
      <c r="J471" s="57"/>
      <c r="K471" s="57"/>
      <c r="L471" s="59">
        <v>1.65</v>
      </c>
      <c r="M471" s="61">
        <f>(K471-L471)/L471*100</f>
        <v>-100</v>
      </c>
      <c r="N471" s="47">
        <f t="shared" si="92"/>
        <v>0</v>
      </c>
    </row>
    <row r="472" spans="1:14">
      <c r="A472" s="230"/>
      <c r="B472" s="20" t="s">
        <v>24</v>
      </c>
      <c r="C472" s="57">
        <v>1.3792450000000001</v>
      </c>
      <c r="D472" s="57">
        <v>9.2463840000000008</v>
      </c>
      <c r="E472" s="57">
        <v>13.416509</v>
      </c>
      <c r="F472" s="22">
        <f t="shared" si="91"/>
        <v>-31.082042280894374</v>
      </c>
      <c r="G472" s="57">
        <v>2</v>
      </c>
      <c r="H472" s="57">
        <v>5895</v>
      </c>
      <c r="I472" s="57">
        <v>4</v>
      </c>
      <c r="J472" s="57"/>
      <c r="K472" s="57">
        <v>0.7</v>
      </c>
      <c r="L472" s="59">
        <v>2.99</v>
      </c>
      <c r="M472" s="61">
        <f>(K472-L472)/L472*100</f>
        <v>-76.588628762541802</v>
      </c>
      <c r="N472" s="47">
        <f t="shared" si="92"/>
        <v>9.4919057147368413</v>
      </c>
    </row>
    <row r="473" spans="1:14">
      <c r="A473" s="230"/>
      <c r="B473" s="20" t="s">
        <v>25</v>
      </c>
      <c r="C473" s="57"/>
      <c r="D473" s="57"/>
      <c r="E473" s="57"/>
      <c r="F473" s="22"/>
      <c r="G473" s="57"/>
      <c r="H473" s="57">
        <v>7675.38</v>
      </c>
      <c r="I473" s="57"/>
      <c r="J473" s="57"/>
      <c r="K473" s="57"/>
      <c r="L473" s="59"/>
      <c r="M473" s="61"/>
      <c r="N473" s="47">
        <f t="shared" si="92"/>
        <v>0</v>
      </c>
    </row>
    <row r="474" spans="1:14">
      <c r="A474" s="230"/>
      <c r="B474" s="20" t="s">
        <v>26</v>
      </c>
      <c r="C474" s="57">
        <v>7.1219400000000004</v>
      </c>
      <c r="D474" s="57">
        <v>13.035315000000001</v>
      </c>
      <c r="E474" s="57">
        <v>5.489846</v>
      </c>
      <c r="F474" s="22">
        <f>(D474-E474)/E474*100</f>
        <v>137.44409223865296</v>
      </c>
      <c r="G474" s="57">
        <v>670</v>
      </c>
      <c r="H474" s="57">
        <v>36189.64</v>
      </c>
      <c r="I474" s="57">
        <v>4</v>
      </c>
      <c r="J474" s="57">
        <v>0.03</v>
      </c>
      <c r="K474" s="57">
        <v>0.63</v>
      </c>
      <c r="L474" s="59">
        <v>1.58</v>
      </c>
      <c r="M474" s="61">
        <f>(K474-L474)/L474*100</f>
        <v>-60.12658227848101</v>
      </c>
      <c r="N474" s="47">
        <f t="shared" si="92"/>
        <v>7.2734192567778546</v>
      </c>
    </row>
    <row r="475" spans="1:14">
      <c r="A475" s="230"/>
      <c r="B475" s="20" t="s">
        <v>27</v>
      </c>
      <c r="C475" s="57">
        <v>1.2457590000000001</v>
      </c>
      <c r="D475" s="57">
        <v>2.876204</v>
      </c>
      <c r="E475" s="57">
        <v>0.79120500000000005</v>
      </c>
      <c r="F475" s="22">
        <f>(D475-E475)/E475*100</f>
        <v>263.52196965388231</v>
      </c>
      <c r="G475" s="57">
        <v>62</v>
      </c>
      <c r="H475" s="57"/>
      <c r="I475" s="59"/>
      <c r="J475" s="59"/>
      <c r="K475" s="59"/>
      <c r="L475" s="59"/>
      <c r="M475" s="22"/>
      <c r="N475" s="47">
        <f t="shared" si="92"/>
        <v>31.935807805375049</v>
      </c>
    </row>
    <row r="476" spans="1:14">
      <c r="A476" s="230"/>
      <c r="B476" s="24" t="s">
        <v>28</v>
      </c>
      <c r="C476" s="57"/>
      <c r="D476" s="57"/>
      <c r="E476" s="57"/>
      <c r="F476" s="22"/>
      <c r="G476" s="57"/>
      <c r="H476" s="57"/>
      <c r="I476" s="57"/>
      <c r="J476" s="57"/>
      <c r="K476" s="57"/>
      <c r="L476" s="57"/>
      <c r="M476" s="22"/>
      <c r="N476" s="47"/>
    </row>
    <row r="477" spans="1:14">
      <c r="A477" s="230"/>
      <c r="B477" s="24" t="s">
        <v>29</v>
      </c>
      <c r="C477" s="57"/>
      <c r="D477" s="57"/>
      <c r="E477" s="57"/>
      <c r="F477" s="22" t="e">
        <f>(D477-E477)/E477*100</f>
        <v>#DIV/0!</v>
      </c>
      <c r="G477" s="57"/>
      <c r="H477" s="57"/>
      <c r="I477" s="57"/>
      <c r="J477" s="57"/>
      <c r="K477" s="57"/>
      <c r="L477" s="57"/>
      <c r="M477" s="22"/>
      <c r="N477" s="47">
        <f>D477/D516*100</f>
        <v>0</v>
      </c>
    </row>
    <row r="478" spans="1:14">
      <c r="A478" s="230"/>
      <c r="B478" s="24" t="s">
        <v>30</v>
      </c>
      <c r="C478" s="36"/>
      <c r="D478" s="36"/>
      <c r="E478" s="36"/>
      <c r="F478" s="22"/>
      <c r="G478" s="36"/>
      <c r="H478" s="36"/>
      <c r="I478" s="36"/>
      <c r="J478" s="36"/>
      <c r="K478" s="36"/>
      <c r="L478" s="36"/>
      <c r="M478" s="22"/>
      <c r="N478" s="47"/>
    </row>
    <row r="479" spans="1:14" ht="14.25" thickBot="1">
      <c r="A479" s="186"/>
      <c r="B479" s="25" t="s">
        <v>31</v>
      </c>
      <c r="C479" s="26">
        <f t="shared" ref="C479:L479" si="93">C467+C469+C470+C471+C472+C473+C474+C475</f>
        <v>132.89923599999997</v>
      </c>
      <c r="D479" s="26">
        <f t="shared" si="93"/>
        <v>351.91516899999993</v>
      </c>
      <c r="E479" s="26">
        <f t="shared" si="93"/>
        <v>312.05658199999993</v>
      </c>
      <c r="F479" s="27">
        <f>(D479-E479)/E479*100</f>
        <v>12.772871747983194</v>
      </c>
      <c r="G479" s="26">
        <f t="shared" si="93"/>
        <v>3912</v>
      </c>
      <c r="H479" s="26">
        <f t="shared" si="93"/>
        <v>211778.55971599999</v>
      </c>
      <c r="I479" s="26">
        <f t="shared" si="93"/>
        <v>270</v>
      </c>
      <c r="J479" s="26">
        <f t="shared" si="93"/>
        <v>25.01</v>
      </c>
      <c r="K479" s="26">
        <f t="shared" si="93"/>
        <v>70.7</v>
      </c>
      <c r="L479" s="26">
        <f t="shared" si="93"/>
        <v>129.23000000000002</v>
      </c>
      <c r="M479" s="27">
        <f>(K479-L479)/L479*100</f>
        <v>-45.291341019887028</v>
      </c>
      <c r="N479" s="48">
        <f>D479/D518*100</f>
        <v>12.10018822026889</v>
      </c>
    </row>
    <row r="480" spans="1:14" ht="14.25" thickTop="1">
      <c r="A480" s="185" t="s">
        <v>69</v>
      </c>
      <c r="B480" s="28" t="s">
        <v>19</v>
      </c>
      <c r="C480" s="167">
        <v>24.727817999999999</v>
      </c>
      <c r="D480" s="167">
        <v>53.310029999999998</v>
      </c>
      <c r="E480" s="37">
        <v>65.360473999999996</v>
      </c>
      <c r="F480" s="78">
        <f t="shared" ref="F480:F494" si="94">(D480-E480)/E480*100</f>
        <v>-18.436898116742544</v>
      </c>
      <c r="G480" s="169">
        <v>429</v>
      </c>
      <c r="H480" s="169">
        <v>843.19509800000003</v>
      </c>
      <c r="I480" s="169">
        <v>54</v>
      </c>
      <c r="J480" s="169">
        <v>7.3174999999999999</v>
      </c>
      <c r="K480" s="169">
        <v>16.1267</v>
      </c>
      <c r="L480" s="169">
        <v>1.6</v>
      </c>
      <c r="M480" s="46">
        <f>(K480-L480)/L480*100</f>
        <v>907.91874999999993</v>
      </c>
      <c r="N480" s="65">
        <f>D480/D506*100</f>
        <v>2.4885049202489937</v>
      </c>
    </row>
    <row r="481" spans="1:14">
      <c r="A481" s="185"/>
      <c r="B481" s="20" t="s">
        <v>20</v>
      </c>
      <c r="C481" s="167">
        <v>8.8193819999999992</v>
      </c>
      <c r="D481" s="167">
        <v>16.410896000000001</v>
      </c>
      <c r="E481" s="37">
        <v>21.695962999999999</v>
      </c>
      <c r="F481" s="22">
        <f t="shared" si="94"/>
        <v>-24.359679263833545</v>
      </c>
      <c r="G481" s="169">
        <v>215</v>
      </c>
      <c r="H481" s="169">
        <v>0</v>
      </c>
      <c r="I481" s="169">
        <v>21</v>
      </c>
      <c r="J481" s="169">
        <v>0.75600000000000001</v>
      </c>
      <c r="K481" s="169">
        <v>2.5855000000000001</v>
      </c>
      <c r="L481" s="169">
        <v>1.44</v>
      </c>
      <c r="M481" s="61">
        <f>(K481-L481)/L481*100</f>
        <v>79.548611111111128</v>
      </c>
      <c r="N481" s="65">
        <f t="shared" ref="N481:N492" si="95">D481/D507*100</f>
        <v>2.9965837177054691</v>
      </c>
    </row>
    <row r="482" spans="1:14">
      <c r="A482" s="185"/>
      <c r="B482" s="20" t="s">
        <v>21</v>
      </c>
      <c r="C482" s="167">
        <v>0</v>
      </c>
      <c r="D482" s="167">
        <v>0.397559</v>
      </c>
      <c r="E482" s="37">
        <v>0.42471300000000001</v>
      </c>
      <c r="F482" s="22">
        <f t="shared" si="94"/>
        <v>-6.3934939594502662</v>
      </c>
      <c r="G482" s="169">
        <v>1</v>
      </c>
      <c r="H482" s="169">
        <v>495.78032300000001</v>
      </c>
      <c r="I482" s="169">
        <v>0</v>
      </c>
      <c r="J482" s="169">
        <v>0</v>
      </c>
      <c r="K482" s="169">
        <v>0</v>
      </c>
      <c r="L482" s="169">
        <v>0</v>
      </c>
      <c r="M482" s="22"/>
      <c r="N482" s="65">
        <f t="shared" si="95"/>
        <v>0.74231011761750043</v>
      </c>
    </row>
    <row r="483" spans="1:14">
      <c r="A483" s="185"/>
      <c r="B483" s="20" t="s">
        <v>22</v>
      </c>
      <c r="C483" s="167">
        <v>0.167735</v>
      </c>
      <c r="D483" s="167">
        <v>1.4501999999999999</v>
      </c>
      <c r="E483" s="37">
        <v>0.98254799999999998</v>
      </c>
      <c r="F483" s="22">
        <f t="shared" si="94"/>
        <v>47.59584264585547</v>
      </c>
      <c r="G483" s="169">
        <v>76</v>
      </c>
      <c r="H483" s="169">
        <v>13362.6</v>
      </c>
      <c r="I483" s="169">
        <v>6</v>
      </c>
      <c r="J483" s="169">
        <v>0.04</v>
      </c>
      <c r="K483" s="169">
        <v>0.27900000000000003</v>
      </c>
      <c r="L483" s="169">
        <v>0</v>
      </c>
      <c r="M483" s="22"/>
      <c r="N483" s="65">
        <f t="shared" si="95"/>
        <v>1.2759784172940389</v>
      </c>
    </row>
    <row r="484" spans="1:14">
      <c r="A484" s="185"/>
      <c r="B484" s="20" t="s">
        <v>23</v>
      </c>
      <c r="C484" s="167">
        <v>0</v>
      </c>
      <c r="D484" s="167">
        <v>0</v>
      </c>
      <c r="E484" s="37"/>
      <c r="F484" s="22"/>
      <c r="G484" s="169">
        <v>0</v>
      </c>
      <c r="H484" s="169">
        <v>0</v>
      </c>
      <c r="I484" s="169">
        <v>0</v>
      </c>
      <c r="J484" s="169">
        <v>0</v>
      </c>
      <c r="K484" s="169">
        <v>0</v>
      </c>
      <c r="L484" s="169">
        <v>0</v>
      </c>
      <c r="M484" s="22"/>
      <c r="N484" s="65"/>
    </row>
    <row r="485" spans="1:14">
      <c r="A485" s="185"/>
      <c r="B485" s="20" t="s">
        <v>24</v>
      </c>
      <c r="C485" s="167">
        <v>0</v>
      </c>
      <c r="D485" s="167">
        <v>0</v>
      </c>
      <c r="E485" s="37">
        <v>0.504</v>
      </c>
      <c r="F485" s="22">
        <f t="shared" si="94"/>
        <v>-100</v>
      </c>
      <c r="G485" s="169">
        <v>0</v>
      </c>
      <c r="H485" s="169">
        <v>0</v>
      </c>
      <c r="I485" s="169">
        <v>0</v>
      </c>
      <c r="J485" s="169">
        <v>0</v>
      </c>
      <c r="K485" s="169">
        <v>0</v>
      </c>
      <c r="L485" s="169">
        <v>0</v>
      </c>
      <c r="M485" s="22"/>
      <c r="N485" s="65">
        <f t="shared" si="95"/>
        <v>0</v>
      </c>
    </row>
    <row r="486" spans="1:14">
      <c r="A486" s="185"/>
      <c r="B486" s="20" t="s">
        <v>25</v>
      </c>
      <c r="C486" s="167">
        <v>0</v>
      </c>
      <c r="D486" s="167">
        <v>0</v>
      </c>
      <c r="E486" s="37"/>
      <c r="F486" s="22"/>
      <c r="G486" s="169">
        <v>0</v>
      </c>
      <c r="H486" s="169">
        <v>0</v>
      </c>
      <c r="I486" s="169">
        <v>0</v>
      </c>
      <c r="J486" s="169">
        <v>0</v>
      </c>
      <c r="K486" s="169">
        <v>0</v>
      </c>
      <c r="L486" s="169">
        <v>0</v>
      </c>
      <c r="M486" s="22"/>
      <c r="N486" s="65"/>
    </row>
    <row r="487" spans="1:14">
      <c r="A487" s="185"/>
      <c r="B487" s="20" t="s">
        <v>26</v>
      </c>
      <c r="C487" s="167">
        <v>7.1858839999999997</v>
      </c>
      <c r="D487" s="167">
        <v>26.461040000000001</v>
      </c>
      <c r="E487" s="37">
        <v>16.981611999999998</v>
      </c>
      <c r="F487" s="22">
        <f t="shared" si="94"/>
        <v>55.821720576350486</v>
      </c>
      <c r="G487" s="169">
        <v>481</v>
      </c>
      <c r="H487" s="169">
        <v>169394.11</v>
      </c>
      <c r="I487" s="169">
        <v>3</v>
      </c>
      <c r="J487" s="169">
        <v>8.15140000000001E-2</v>
      </c>
      <c r="K487" s="169">
        <v>2.0813440000000001</v>
      </c>
      <c r="L487" s="169">
        <v>0.144624</v>
      </c>
      <c r="M487" s="22"/>
      <c r="N487" s="65">
        <f t="shared" si="95"/>
        <v>14.764678712433806</v>
      </c>
    </row>
    <row r="488" spans="1:14">
      <c r="A488" s="185"/>
      <c r="B488" s="20" t="s">
        <v>27</v>
      </c>
      <c r="C488" s="167">
        <v>0</v>
      </c>
      <c r="D488" s="167">
        <v>0</v>
      </c>
      <c r="E488" s="37">
        <v>9.7170000000000006E-2</v>
      </c>
      <c r="F488" s="22"/>
      <c r="G488" s="169">
        <v>0</v>
      </c>
      <c r="H488" s="169">
        <v>0</v>
      </c>
      <c r="I488" s="169">
        <v>0</v>
      </c>
      <c r="J488" s="169">
        <v>0</v>
      </c>
      <c r="K488" s="169">
        <v>0</v>
      </c>
      <c r="L488" s="169">
        <v>0</v>
      </c>
      <c r="M488" s="22"/>
      <c r="N488" s="65">
        <f t="shared" si="95"/>
        <v>0</v>
      </c>
    </row>
    <row r="489" spans="1:14">
      <c r="A489" s="185"/>
      <c r="B489" s="24" t="s">
        <v>28</v>
      </c>
      <c r="C489" s="167">
        <v>0</v>
      </c>
      <c r="D489" s="167">
        <v>0</v>
      </c>
      <c r="E489" s="37"/>
      <c r="F489" s="22"/>
      <c r="G489" s="169">
        <v>0</v>
      </c>
      <c r="H489" s="169">
        <v>0</v>
      </c>
      <c r="I489" s="169">
        <v>0</v>
      </c>
      <c r="J489" s="175">
        <v>0</v>
      </c>
      <c r="K489" s="169">
        <v>0</v>
      </c>
      <c r="L489" s="169">
        <v>0</v>
      </c>
      <c r="M489" s="22"/>
      <c r="N489" s="65" t="e">
        <f t="shared" si="95"/>
        <v>#DIV/0!</v>
      </c>
    </row>
    <row r="490" spans="1:14">
      <c r="A490" s="185"/>
      <c r="B490" s="24" t="s">
        <v>29</v>
      </c>
      <c r="C490" s="167">
        <v>0</v>
      </c>
      <c r="D490" s="167">
        <v>0</v>
      </c>
      <c r="E490" s="37"/>
      <c r="F490" s="22"/>
      <c r="G490" s="169">
        <v>0</v>
      </c>
      <c r="H490" s="169">
        <v>0</v>
      </c>
      <c r="I490" s="169">
        <v>0</v>
      </c>
      <c r="J490" s="175">
        <v>0</v>
      </c>
      <c r="K490" s="169">
        <v>0</v>
      </c>
      <c r="L490" s="169">
        <v>0</v>
      </c>
      <c r="M490" s="22"/>
      <c r="N490" s="65"/>
    </row>
    <row r="491" spans="1:14">
      <c r="A491" s="185"/>
      <c r="B491" s="24" t="s">
        <v>30</v>
      </c>
      <c r="C491" s="167">
        <v>0</v>
      </c>
      <c r="D491" s="167">
        <v>0</v>
      </c>
      <c r="E491" s="36"/>
      <c r="F491" s="22"/>
      <c r="G491" s="169">
        <v>0</v>
      </c>
      <c r="H491" s="169">
        <v>0</v>
      </c>
      <c r="I491" s="169">
        <v>0</v>
      </c>
      <c r="J491" s="175">
        <v>0</v>
      </c>
      <c r="K491" s="169">
        <v>0</v>
      </c>
      <c r="L491" s="169">
        <v>0</v>
      </c>
      <c r="M491" s="22"/>
      <c r="N491" s="65"/>
    </row>
    <row r="492" spans="1:14" ht="14.25" thickBot="1">
      <c r="A492" s="186"/>
      <c r="B492" s="25" t="s">
        <v>31</v>
      </c>
      <c r="C492" s="26">
        <f>C480+C482+C483+C484+C485+C486+C487+C488</f>
        <v>32.081437000000001</v>
      </c>
      <c r="D492" s="26">
        <f>D480+D482+D483+D484+D485+D486+D487+D488</f>
        <v>81.618829000000005</v>
      </c>
      <c r="E492" s="26">
        <f>E480+E482+E483+E484+E485+E486+E487+E488</f>
        <v>84.350516999999996</v>
      </c>
      <c r="F492" s="27">
        <f t="shared" si="94"/>
        <v>-3.238495858893184</v>
      </c>
      <c r="G492" s="26">
        <f t="shared" ref="G492:L492" si="96">G480+G482+G483+G484+G485+G486+G487+G488</f>
        <v>987</v>
      </c>
      <c r="H492" s="26">
        <f t="shared" si="96"/>
        <v>184095.685421</v>
      </c>
      <c r="I492" s="26">
        <f t="shared" si="96"/>
        <v>63</v>
      </c>
      <c r="J492" s="26">
        <f t="shared" si="96"/>
        <v>7.4390140000000002</v>
      </c>
      <c r="K492" s="26">
        <f t="shared" si="96"/>
        <v>18.487044000000001</v>
      </c>
      <c r="L492" s="26">
        <f t="shared" si="96"/>
        <v>1.7446240000000002</v>
      </c>
      <c r="M492" s="27">
        <f>(K492-L492)/L492*100</f>
        <v>959.65778299507497</v>
      </c>
      <c r="N492" s="48">
        <f t="shared" si="95"/>
        <v>2.8063672163502025</v>
      </c>
    </row>
    <row r="493" spans="1:14" ht="14.25" thickTop="1">
      <c r="A493" s="230" t="s">
        <v>43</v>
      </c>
      <c r="B493" s="18" t="s">
        <v>19</v>
      </c>
      <c r="C493" s="35">
        <v>0.47270000000000001</v>
      </c>
      <c r="D493" s="35">
        <v>1.1700999999999999</v>
      </c>
      <c r="E493" s="35">
        <v>2.0952000000000002</v>
      </c>
      <c r="F493" s="78">
        <f t="shared" si="94"/>
        <v>-44.153302787323412</v>
      </c>
      <c r="G493" s="35">
        <v>10</v>
      </c>
      <c r="H493" s="35">
        <v>644.88840000000005</v>
      </c>
      <c r="I493" s="35">
        <v>1</v>
      </c>
      <c r="J493" s="35">
        <v>0.10390000000000001</v>
      </c>
      <c r="K493" s="35">
        <v>0.10390000000000001</v>
      </c>
      <c r="L493" s="35">
        <v>0.66800000000000004</v>
      </c>
      <c r="M493" s="22">
        <f>(K493-L493)/L493*100</f>
        <v>-84.446107784431135</v>
      </c>
      <c r="N493" s="64">
        <f>D493/D506*100</f>
        <v>5.4620108208217999E-2</v>
      </c>
    </row>
    <row r="494" spans="1:14">
      <c r="A494" s="230"/>
      <c r="B494" s="20" t="s">
        <v>20</v>
      </c>
      <c r="C494" s="35">
        <v>0.2316</v>
      </c>
      <c r="D494" s="35">
        <v>0.35699999999999998</v>
      </c>
      <c r="E494" s="35">
        <v>0.61550000000000005</v>
      </c>
      <c r="F494" s="22">
        <f t="shared" si="94"/>
        <v>-41.998375304630386</v>
      </c>
      <c r="G494" s="35">
        <v>5</v>
      </c>
      <c r="H494" s="35">
        <v>61</v>
      </c>
      <c r="I494" s="35">
        <v>1</v>
      </c>
      <c r="J494" s="35">
        <v>0.10390000000000001</v>
      </c>
      <c r="K494" s="35">
        <v>0.10390000000000001</v>
      </c>
      <c r="L494" s="35">
        <v>0.39500000000000002</v>
      </c>
      <c r="M494" s="22">
        <f>(K494-L494)/L494*100</f>
        <v>-73.696202531645568</v>
      </c>
      <c r="N494" s="47">
        <f>D494/D507*100</f>
        <v>6.5187201675085404E-2</v>
      </c>
    </row>
    <row r="495" spans="1:14">
      <c r="A495" s="230"/>
      <c r="B495" s="20" t="s">
        <v>21</v>
      </c>
      <c r="C495" s="35"/>
      <c r="D495" s="35"/>
      <c r="E495" s="35"/>
      <c r="F495" s="22"/>
      <c r="G495" s="35"/>
      <c r="H495" s="35"/>
      <c r="I495" s="35"/>
      <c r="J495" s="35"/>
      <c r="K495" s="35"/>
      <c r="L495" s="35"/>
      <c r="M495" s="22"/>
      <c r="N495" s="47"/>
    </row>
    <row r="496" spans="1:14">
      <c r="A496" s="230"/>
      <c r="B496" s="20" t="s">
        <v>22</v>
      </c>
      <c r="C496" s="35">
        <v>8.4900000000000003E-2</v>
      </c>
      <c r="D496" s="35">
        <v>8.4900000000000003E-2</v>
      </c>
      <c r="E496" s="35">
        <v>2.8299999999999999E-2</v>
      </c>
      <c r="F496" s="22">
        <f>(D496-E496)/E496*100</f>
        <v>200.00000000000006</v>
      </c>
      <c r="G496" s="35">
        <v>9</v>
      </c>
      <c r="H496" s="35">
        <v>96.3</v>
      </c>
      <c r="I496" s="35">
        <v>0</v>
      </c>
      <c r="J496" s="35">
        <v>0</v>
      </c>
      <c r="K496" s="35">
        <v>0</v>
      </c>
      <c r="L496" s="35"/>
      <c r="M496" s="22"/>
      <c r="N496" s="47">
        <f>D496/D509*100</f>
        <v>7.4700432787383753E-2</v>
      </c>
    </row>
    <row r="497" spans="1:14">
      <c r="A497" s="230"/>
      <c r="B497" s="20" t="s">
        <v>23</v>
      </c>
      <c r="C497" s="35"/>
      <c r="D497" s="35"/>
      <c r="E497" s="35"/>
      <c r="F497" s="22"/>
      <c r="G497" s="35"/>
      <c r="H497" s="35"/>
      <c r="I497" s="35"/>
      <c r="J497" s="35"/>
      <c r="K497" s="35"/>
      <c r="L497" s="35"/>
      <c r="M497" s="22"/>
      <c r="N497" s="47"/>
    </row>
    <row r="498" spans="1:14">
      <c r="A498" s="230"/>
      <c r="B498" s="20" t="s">
        <v>24</v>
      </c>
      <c r="C498" s="35">
        <v>0.1037</v>
      </c>
      <c r="D498" s="35">
        <v>0.10377400000000001</v>
      </c>
      <c r="E498" s="35">
        <v>0.1037</v>
      </c>
      <c r="F498" s="22">
        <f>(D498-E498)/E498*100</f>
        <v>7.1359691417555091E-2</v>
      </c>
      <c r="G498" s="35">
        <v>1</v>
      </c>
      <c r="H498" s="35">
        <v>121</v>
      </c>
      <c r="I498" s="35">
        <v>0</v>
      </c>
      <c r="J498" s="35">
        <v>0</v>
      </c>
      <c r="K498" s="35">
        <v>0</v>
      </c>
      <c r="L498" s="35"/>
      <c r="M498" s="22" t="e">
        <f>(K498-L498)/L498*100</f>
        <v>#DIV/0!</v>
      </c>
      <c r="N498" s="47">
        <f>D498/D511*100</f>
        <v>0.1065295388598506</v>
      </c>
    </row>
    <row r="499" spans="1:14">
      <c r="A499" s="230"/>
      <c r="B499" s="20" t="s">
        <v>25</v>
      </c>
      <c r="C499" s="35">
        <v>0</v>
      </c>
      <c r="D499" s="35">
        <v>38.61</v>
      </c>
      <c r="E499" s="35"/>
      <c r="F499" s="22"/>
      <c r="G499" s="35">
        <v>2</v>
      </c>
      <c r="H499" s="35">
        <v>386.1</v>
      </c>
      <c r="I499" s="35">
        <v>0</v>
      </c>
      <c r="J499" s="35">
        <v>0</v>
      </c>
      <c r="K499" s="35">
        <v>0</v>
      </c>
      <c r="L499" s="35"/>
      <c r="M499" s="22" t="e">
        <f>(K499-L499)/L499*100</f>
        <v>#DIV/0!</v>
      </c>
      <c r="N499" s="47">
        <f>D499/D512*100</f>
        <v>12.456679083554924</v>
      </c>
    </row>
    <row r="500" spans="1:14">
      <c r="A500" s="230"/>
      <c r="B500" s="20" t="s">
        <v>26</v>
      </c>
      <c r="C500" s="35"/>
      <c r="D500" s="35"/>
      <c r="E500" s="35">
        <v>1.18E-2</v>
      </c>
      <c r="F500" s="22">
        <f>(D500-E500)/E500*100</f>
        <v>-100</v>
      </c>
      <c r="G500" s="35"/>
      <c r="H500" s="35"/>
      <c r="I500" s="35"/>
      <c r="J500" s="35"/>
      <c r="K500" s="35"/>
      <c r="L500" s="35">
        <v>0.64319999999999999</v>
      </c>
      <c r="M500" s="22">
        <f>(K500-L500)/L500*100</f>
        <v>-100</v>
      </c>
      <c r="N500" s="47">
        <f>D500/D513*100</f>
        <v>0</v>
      </c>
    </row>
    <row r="501" spans="1:14">
      <c r="A501" s="230"/>
      <c r="B501" s="20" t="s">
        <v>27</v>
      </c>
      <c r="C501" s="35"/>
      <c r="D501" s="35"/>
      <c r="E501" s="35"/>
      <c r="F501" s="22"/>
      <c r="G501" s="35"/>
      <c r="H501" s="35"/>
      <c r="I501" s="35"/>
      <c r="J501" s="35"/>
      <c r="K501" s="35"/>
      <c r="L501" s="35"/>
      <c r="M501" s="22"/>
      <c r="N501" s="47"/>
    </row>
    <row r="502" spans="1:14">
      <c r="A502" s="230"/>
      <c r="B502" s="24" t="s">
        <v>28</v>
      </c>
      <c r="C502" s="82"/>
      <c r="D502" s="82"/>
      <c r="E502" s="83"/>
      <c r="F502" s="22"/>
      <c r="G502" s="82"/>
      <c r="H502" s="82"/>
      <c r="I502" s="82"/>
      <c r="J502" s="82"/>
      <c r="K502" s="82"/>
      <c r="L502" s="83"/>
      <c r="M502" s="22"/>
      <c r="N502" s="47"/>
    </row>
    <row r="503" spans="1:14">
      <c r="A503" s="230"/>
      <c r="B503" s="24" t="s">
        <v>29</v>
      </c>
      <c r="C503" s="36"/>
      <c r="D503" s="36"/>
      <c r="E503" s="36"/>
      <c r="F503" s="22"/>
      <c r="G503" s="82"/>
      <c r="H503" s="82"/>
      <c r="I503" s="82"/>
      <c r="J503" s="82"/>
      <c r="K503" s="82"/>
      <c r="L503" s="83"/>
      <c r="M503" s="22"/>
      <c r="N503" s="47"/>
    </row>
    <row r="504" spans="1:14">
      <c r="A504" s="230"/>
      <c r="B504" s="24" t="s">
        <v>30</v>
      </c>
      <c r="C504" s="36"/>
      <c r="D504" s="36"/>
      <c r="E504" s="36"/>
      <c r="F504" s="22"/>
      <c r="G504" s="36"/>
      <c r="H504" s="36"/>
      <c r="I504" s="36"/>
      <c r="J504" s="36"/>
      <c r="K504" s="36"/>
      <c r="L504" s="36"/>
      <c r="M504" s="22"/>
      <c r="N504" s="47"/>
    </row>
    <row r="505" spans="1:14">
      <c r="A505" s="186"/>
      <c r="B505" s="25" t="s">
        <v>31</v>
      </c>
      <c r="C505" s="26">
        <f t="shared" ref="C505:L505" si="97">C493+C495+C496+C497+C498+C499+C500+C501</f>
        <v>0.6613</v>
      </c>
      <c r="D505" s="26">
        <f t="shared" si="97"/>
        <v>39.968773999999996</v>
      </c>
      <c r="E505" s="26">
        <f t="shared" si="97"/>
        <v>2.2390000000000003</v>
      </c>
      <c r="F505" s="27">
        <f t="shared" ref="F505:F518" si="98">(D505-E505)/E505*100</f>
        <v>1685.1171951764177</v>
      </c>
      <c r="G505" s="26">
        <f t="shared" si="97"/>
        <v>22</v>
      </c>
      <c r="H505" s="26">
        <f t="shared" si="97"/>
        <v>1248.2883999999999</v>
      </c>
      <c r="I505" s="26">
        <f t="shared" si="97"/>
        <v>1</v>
      </c>
      <c r="J505" s="26">
        <f t="shared" si="97"/>
        <v>0.10390000000000001</v>
      </c>
      <c r="K505" s="26">
        <f t="shared" si="97"/>
        <v>0.10390000000000001</v>
      </c>
      <c r="L505" s="26">
        <f t="shared" si="97"/>
        <v>1.3111999999999999</v>
      </c>
      <c r="M505" s="27">
        <f t="shared" ref="M505:M518" si="99">(K505-L505)/L505*100</f>
        <v>-92.075960951799871</v>
      </c>
      <c r="N505" s="48">
        <f>D505/D518*100</f>
        <v>1.3742791755969734</v>
      </c>
    </row>
    <row r="506" spans="1:14">
      <c r="A506" s="226" t="s">
        <v>50</v>
      </c>
      <c r="B506" s="20" t="s">
        <v>19</v>
      </c>
      <c r="C506" s="34">
        <f>C402+C415+C428+C441+C454+C467+C480+C493</f>
        <v>924.91700400000002</v>
      </c>
      <c r="D506" s="34">
        <f>D402+D415+D428+D441+D454+D467+D480+D493</f>
        <v>2142.2513399999998</v>
      </c>
      <c r="E506" s="34">
        <f>E402+E415+E428+E441+E454+E467+E480+E493</f>
        <v>2127.2829780000002</v>
      </c>
      <c r="F506" s="46">
        <f t="shared" si="98"/>
        <v>0.70363755808700001</v>
      </c>
      <c r="G506" s="34">
        <f t="shared" ref="G506:L506" si="100">G402+G415+G428+G441+G454+G467+G480+G493</f>
        <v>13852</v>
      </c>
      <c r="H506" s="34">
        <f t="shared" si="100"/>
        <v>771440.80579808215</v>
      </c>
      <c r="I506" s="34">
        <f t="shared" si="100"/>
        <v>1523</v>
      </c>
      <c r="J506" s="34">
        <f t="shared" si="100"/>
        <v>323.1653</v>
      </c>
      <c r="K506" s="34">
        <f t="shared" si="100"/>
        <v>802.02719999999988</v>
      </c>
      <c r="L506" s="34">
        <f t="shared" si="100"/>
        <v>1165.0275139999997</v>
      </c>
      <c r="M506" s="46">
        <f t="shared" si="99"/>
        <v>-31.158089370239534</v>
      </c>
      <c r="N506" s="47">
        <f>D506/D518*100</f>
        <v>73.658786868386599</v>
      </c>
    </row>
    <row r="507" spans="1:14">
      <c r="A507" s="226"/>
      <c r="B507" s="20" t="s">
        <v>20</v>
      </c>
      <c r="C507" s="34">
        <f t="shared" ref="C507:C517" si="101">C403+C416+C429+C442+C455+C468+C481+C494</f>
        <v>257.06844800000005</v>
      </c>
      <c r="D507" s="34">
        <f t="shared" ref="D507:D517" si="102">D403+D416+D429+D442+D455+D468+D481+D494</f>
        <v>547.65351299999986</v>
      </c>
      <c r="E507" s="34">
        <f t="shared" ref="E507:E517" si="103">E403+E416+E429+E442+E455+E468+E481+E494</f>
        <v>667.83242900000005</v>
      </c>
      <c r="F507" s="22">
        <f t="shared" si="98"/>
        <v>-17.995369913370915</v>
      </c>
      <c r="G507" s="34">
        <f t="shared" ref="G507:G517" si="104">G403+G416+G429+G442+G455+G468+G481+G494</f>
        <v>6659</v>
      </c>
      <c r="H507" s="34">
        <f t="shared" ref="H507:H517" si="105">H403+H416+H429+H442+H455+H468+H481+H494</f>
        <v>78604.2</v>
      </c>
      <c r="I507" s="34">
        <f t="shared" ref="I507:I517" si="106">I403+I416+I429+I442+I455+I468+I481+I494</f>
        <v>693</v>
      </c>
      <c r="J507" s="34">
        <f t="shared" ref="J507:J517" si="107">J403+J416+J429+J442+J455+J468+J481+J494</f>
        <v>114.46310000000001</v>
      </c>
      <c r="K507" s="34">
        <f t="shared" ref="K507:K517" si="108">K403+K416+K429+K442+K455+K468+K481+K494</f>
        <v>314.69400000000007</v>
      </c>
      <c r="L507" s="34">
        <f t="shared" ref="L507:L517" si="109">L403+L416+L429+L442+L455+L468+L481+L494</f>
        <v>369.91507100000001</v>
      </c>
      <c r="M507" s="22">
        <f t="shared" si="99"/>
        <v>-14.928040333885162</v>
      </c>
      <c r="N507" s="47">
        <f>D507/D518*100</f>
        <v>18.830420426666734</v>
      </c>
    </row>
    <row r="508" spans="1:14">
      <c r="A508" s="226"/>
      <c r="B508" s="20" t="s">
        <v>21</v>
      </c>
      <c r="C508" s="34">
        <f t="shared" si="101"/>
        <v>3.7748449999999987</v>
      </c>
      <c r="D508" s="34">
        <f t="shared" si="102"/>
        <v>53.556995999999998</v>
      </c>
      <c r="E508" s="34">
        <f t="shared" si="103"/>
        <v>51.811972999999995</v>
      </c>
      <c r="F508" s="22">
        <f t="shared" si="98"/>
        <v>3.367991796027539</v>
      </c>
      <c r="G508" s="34">
        <f t="shared" si="104"/>
        <v>239</v>
      </c>
      <c r="H508" s="34">
        <f t="shared" si="105"/>
        <v>60757.500323000007</v>
      </c>
      <c r="I508" s="34">
        <f t="shared" si="106"/>
        <v>23</v>
      </c>
      <c r="J508" s="34">
        <f t="shared" si="107"/>
        <v>17.266199999999998</v>
      </c>
      <c r="K508" s="34">
        <f t="shared" si="108"/>
        <v>18.206199999999999</v>
      </c>
      <c r="L508" s="34">
        <f t="shared" si="109"/>
        <v>49.29</v>
      </c>
      <c r="M508" s="22">
        <f t="shared" si="99"/>
        <v>-63.063095962669912</v>
      </c>
      <c r="N508" s="47">
        <f>D508/D518*100</f>
        <v>1.841494170182213</v>
      </c>
    </row>
    <row r="509" spans="1:14">
      <c r="A509" s="226"/>
      <c r="B509" s="20" t="s">
        <v>22</v>
      </c>
      <c r="C509" s="34">
        <f t="shared" si="101"/>
        <v>53.751065000000004</v>
      </c>
      <c r="D509" s="34">
        <f t="shared" si="102"/>
        <v>113.65395999999998</v>
      </c>
      <c r="E509" s="34">
        <f t="shared" si="103"/>
        <v>119.733851</v>
      </c>
      <c r="F509" s="22">
        <f t="shared" si="98"/>
        <v>-5.077838012576759</v>
      </c>
      <c r="G509" s="34">
        <f t="shared" si="104"/>
        <v>11092</v>
      </c>
      <c r="H509" s="34">
        <f t="shared" si="105"/>
        <v>267492.83999999997</v>
      </c>
      <c r="I509" s="34">
        <f t="shared" si="106"/>
        <v>209</v>
      </c>
      <c r="J509" s="34">
        <f t="shared" si="107"/>
        <v>15.291399999999998</v>
      </c>
      <c r="K509" s="34">
        <f t="shared" si="108"/>
        <v>39.129900000000006</v>
      </c>
      <c r="L509" s="34">
        <f t="shared" si="109"/>
        <v>61.225701000000001</v>
      </c>
      <c r="M509" s="22">
        <f t="shared" si="99"/>
        <v>-36.089094349446476</v>
      </c>
      <c r="N509" s="47">
        <f>D509/D518*100</f>
        <v>3.907857430206175</v>
      </c>
    </row>
    <row r="510" spans="1:14">
      <c r="A510" s="226"/>
      <c r="B510" s="20" t="s">
        <v>23</v>
      </c>
      <c r="C510" s="34">
        <f t="shared" si="101"/>
        <v>0.31</v>
      </c>
      <c r="D510" s="34">
        <f t="shared" si="102"/>
        <v>3.29</v>
      </c>
      <c r="E510" s="34">
        <f t="shared" si="103"/>
        <v>2.1509429999999998</v>
      </c>
      <c r="F510" s="22">
        <f t="shared" si="98"/>
        <v>52.956168527013517</v>
      </c>
      <c r="G510" s="34">
        <f t="shared" si="104"/>
        <v>90</v>
      </c>
      <c r="H510" s="34">
        <f t="shared" si="105"/>
        <v>395.57</v>
      </c>
      <c r="I510" s="34">
        <f t="shared" si="106"/>
        <v>0</v>
      </c>
      <c r="J510" s="34">
        <f t="shared" si="107"/>
        <v>0</v>
      </c>
      <c r="K510" s="34">
        <f t="shared" si="108"/>
        <v>0</v>
      </c>
      <c r="L510" s="34">
        <f t="shared" si="109"/>
        <v>2.74</v>
      </c>
      <c r="M510" s="22">
        <f t="shared" si="99"/>
        <v>-100</v>
      </c>
      <c r="N510" s="47">
        <f>D510/D518*100</f>
        <v>0.11312277148441037</v>
      </c>
    </row>
    <row r="511" spans="1:14">
      <c r="A511" s="226"/>
      <c r="B511" s="20" t="s">
        <v>24</v>
      </c>
      <c r="C511" s="34">
        <f t="shared" si="101"/>
        <v>44.676701000000001</v>
      </c>
      <c r="D511" s="34">
        <f t="shared" si="102"/>
        <v>97.413357000000005</v>
      </c>
      <c r="E511" s="34">
        <f t="shared" si="103"/>
        <v>99.431592000000023</v>
      </c>
      <c r="F511" s="22">
        <f t="shared" si="98"/>
        <v>-2.0297723886388321</v>
      </c>
      <c r="G511" s="34">
        <f t="shared" si="104"/>
        <v>118</v>
      </c>
      <c r="H511" s="34">
        <f t="shared" si="105"/>
        <v>167216.88</v>
      </c>
      <c r="I511" s="34">
        <f t="shared" si="106"/>
        <v>25</v>
      </c>
      <c r="J511" s="34">
        <f t="shared" si="107"/>
        <v>41.606200000000001</v>
      </c>
      <c r="K511" s="34">
        <f t="shared" si="108"/>
        <v>51.085299999999997</v>
      </c>
      <c r="L511" s="34">
        <f t="shared" si="109"/>
        <v>51.279017000000003</v>
      </c>
      <c r="M511" s="22">
        <f t="shared" si="99"/>
        <v>-0.37777050211396712</v>
      </c>
      <c r="N511" s="47">
        <f>D511/D518*100</f>
        <v>3.3494434417751635</v>
      </c>
    </row>
    <row r="512" spans="1:14">
      <c r="A512" s="226"/>
      <c r="B512" s="20" t="s">
        <v>25</v>
      </c>
      <c r="C512" s="34">
        <f t="shared" si="101"/>
        <v>64.118000000000009</v>
      </c>
      <c r="D512" s="34">
        <f t="shared" si="102"/>
        <v>309.95420000000001</v>
      </c>
      <c r="E512" s="34">
        <f t="shared" si="103"/>
        <v>148.5436</v>
      </c>
      <c r="F512" s="22">
        <f t="shared" si="98"/>
        <v>108.66210324780066</v>
      </c>
      <c r="G512" s="34">
        <f t="shared" si="104"/>
        <v>32</v>
      </c>
      <c r="H512" s="34">
        <f t="shared" si="105"/>
        <v>12863.199999999999</v>
      </c>
      <c r="I512" s="34">
        <f t="shared" si="106"/>
        <v>153</v>
      </c>
      <c r="J512" s="34">
        <f t="shared" si="107"/>
        <v>38.004999999999995</v>
      </c>
      <c r="K512" s="34">
        <f t="shared" si="108"/>
        <v>55.48</v>
      </c>
      <c r="L512" s="34">
        <f t="shared" si="109"/>
        <v>89.566000000000003</v>
      </c>
      <c r="M512" s="22">
        <f t="shared" si="99"/>
        <v>-38.056851930420031</v>
      </c>
      <c r="N512" s="47">
        <f>D512/D518*100</f>
        <v>10.657409768155997</v>
      </c>
    </row>
    <row r="513" spans="1:14">
      <c r="A513" s="226"/>
      <c r="B513" s="20" t="s">
        <v>26</v>
      </c>
      <c r="C513" s="34">
        <f t="shared" si="101"/>
        <v>89.709702999999919</v>
      </c>
      <c r="D513" s="34">
        <f t="shared" si="102"/>
        <v>179.21852899999993</v>
      </c>
      <c r="E513" s="34">
        <f t="shared" si="103"/>
        <v>123.38849299999998</v>
      </c>
      <c r="F513" s="22">
        <f t="shared" si="98"/>
        <v>45.247360302876835</v>
      </c>
      <c r="G513" s="34">
        <f t="shared" si="104"/>
        <v>8959</v>
      </c>
      <c r="H513" s="34">
        <f t="shared" si="105"/>
        <v>772134.28</v>
      </c>
      <c r="I513" s="34">
        <f t="shared" si="106"/>
        <v>108</v>
      </c>
      <c r="J513" s="34">
        <f t="shared" si="107"/>
        <v>21.610814000000001</v>
      </c>
      <c r="K513" s="34">
        <f t="shared" si="108"/>
        <v>44.470744000000003</v>
      </c>
      <c r="L513" s="34">
        <f t="shared" si="109"/>
        <v>36.182031999999992</v>
      </c>
      <c r="M513" s="22">
        <f t="shared" si="99"/>
        <v>22.908365124435278</v>
      </c>
      <c r="N513" s="47">
        <f>D513/D518*100</f>
        <v>6.1622178425043055</v>
      </c>
    </row>
    <row r="514" spans="1:14">
      <c r="A514" s="226"/>
      <c r="B514" s="20" t="s">
        <v>27</v>
      </c>
      <c r="C514" s="34">
        <f t="shared" si="101"/>
        <v>7.3757590000000004</v>
      </c>
      <c r="D514" s="34">
        <f t="shared" si="102"/>
        <v>9.0062040000000003</v>
      </c>
      <c r="E514" s="34">
        <f t="shared" si="103"/>
        <v>0.88837500000000003</v>
      </c>
      <c r="F514" s="22">
        <f t="shared" si="98"/>
        <v>913.78404390037997</v>
      </c>
      <c r="G514" s="34">
        <f t="shared" si="104"/>
        <v>63</v>
      </c>
      <c r="H514" s="34">
        <f t="shared" si="105"/>
        <v>1677.57</v>
      </c>
      <c r="I514" s="34">
        <f t="shared" si="106"/>
        <v>0</v>
      </c>
      <c r="J514" s="34">
        <f t="shared" si="107"/>
        <v>0</v>
      </c>
      <c r="K514" s="34">
        <f t="shared" si="108"/>
        <v>0</v>
      </c>
      <c r="L514" s="34">
        <f t="shared" si="109"/>
        <v>0</v>
      </c>
      <c r="M514" s="22" t="e">
        <f t="shared" si="99"/>
        <v>#DIV/0!</v>
      </c>
      <c r="N514" s="47">
        <f>D514/D518*100</f>
        <v>0.30966770730516191</v>
      </c>
    </row>
    <row r="515" spans="1:14">
      <c r="A515" s="226"/>
      <c r="B515" s="24" t="s">
        <v>28</v>
      </c>
      <c r="C515" s="34">
        <f t="shared" si="101"/>
        <v>0</v>
      </c>
      <c r="D515" s="34">
        <f t="shared" si="102"/>
        <v>0</v>
      </c>
      <c r="E515" s="34">
        <f t="shared" si="103"/>
        <v>0</v>
      </c>
      <c r="F515" s="22" t="e">
        <f t="shared" si="98"/>
        <v>#DIV/0!</v>
      </c>
      <c r="G515" s="34">
        <f t="shared" si="104"/>
        <v>0</v>
      </c>
      <c r="H515" s="34">
        <f t="shared" si="105"/>
        <v>0</v>
      </c>
      <c r="I515" s="34">
        <f t="shared" si="106"/>
        <v>0</v>
      </c>
      <c r="J515" s="34">
        <f t="shared" si="107"/>
        <v>0</v>
      </c>
      <c r="K515" s="34">
        <f t="shared" si="108"/>
        <v>0</v>
      </c>
      <c r="L515" s="34">
        <f t="shared" si="109"/>
        <v>0</v>
      </c>
      <c r="M515" s="22" t="e">
        <f t="shared" si="99"/>
        <v>#DIV/0!</v>
      </c>
      <c r="N515" s="47">
        <f>D515/D518*100</f>
        <v>0</v>
      </c>
    </row>
    <row r="516" spans="1:14">
      <c r="A516" s="226"/>
      <c r="B516" s="24" t="s">
        <v>29</v>
      </c>
      <c r="C516" s="34">
        <f t="shared" si="101"/>
        <v>6.13</v>
      </c>
      <c r="D516" s="34">
        <f t="shared" si="102"/>
        <v>6.13</v>
      </c>
      <c r="E516" s="34">
        <f t="shared" si="103"/>
        <v>0</v>
      </c>
      <c r="F516" s="22" t="e">
        <f t="shared" si="98"/>
        <v>#DIV/0!</v>
      </c>
      <c r="G516" s="34">
        <f t="shared" si="104"/>
        <v>1</v>
      </c>
      <c r="H516" s="34">
        <f t="shared" si="105"/>
        <v>1677.57</v>
      </c>
      <c r="I516" s="34">
        <f t="shared" si="106"/>
        <v>0</v>
      </c>
      <c r="J516" s="34">
        <f t="shared" si="107"/>
        <v>0</v>
      </c>
      <c r="K516" s="34">
        <f t="shared" si="108"/>
        <v>0</v>
      </c>
      <c r="L516" s="34">
        <f t="shared" si="109"/>
        <v>0</v>
      </c>
      <c r="M516" s="22" t="e">
        <f t="shared" si="99"/>
        <v>#DIV/0!</v>
      </c>
      <c r="N516" s="47">
        <f>D516/D518*100</f>
        <v>0.21077282346487403</v>
      </c>
    </row>
    <row r="517" spans="1:14">
      <c r="A517" s="226"/>
      <c r="B517" s="24" t="s">
        <v>30</v>
      </c>
      <c r="C517" s="34">
        <f t="shared" si="101"/>
        <v>0</v>
      </c>
      <c r="D517" s="34">
        <f t="shared" si="102"/>
        <v>0</v>
      </c>
      <c r="E517" s="34">
        <f t="shared" si="103"/>
        <v>0</v>
      </c>
      <c r="F517" s="22" t="e">
        <f t="shared" si="98"/>
        <v>#DIV/0!</v>
      </c>
      <c r="G517" s="34">
        <f t="shared" si="104"/>
        <v>0</v>
      </c>
      <c r="H517" s="34">
        <f t="shared" si="105"/>
        <v>0</v>
      </c>
      <c r="I517" s="34">
        <f t="shared" si="106"/>
        <v>0</v>
      </c>
      <c r="J517" s="34">
        <f t="shared" si="107"/>
        <v>0</v>
      </c>
      <c r="K517" s="34">
        <f t="shared" si="108"/>
        <v>0</v>
      </c>
      <c r="L517" s="34">
        <f t="shared" si="109"/>
        <v>0</v>
      </c>
      <c r="M517" s="22" t="e">
        <f t="shared" si="99"/>
        <v>#DIV/0!</v>
      </c>
      <c r="N517" s="47">
        <f>D517/D518*100</f>
        <v>0</v>
      </c>
    </row>
    <row r="518" spans="1:14">
      <c r="A518" s="237"/>
      <c r="B518" s="66" t="s">
        <v>31</v>
      </c>
      <c r="C518" s="67">
        <f t="shared" ref="C518:L518" si="110">C506+C508+C509+C510+C511+C512+C513+C514</f>
        <v>1188.633077</v>
      </c>
      <c r="D518" s="67">
        <f t="shared" si="110"/>
        <v>2908.3445859999993</v>
      </c>
      <c r="E518" s="67">
        <f t="shared" si="110"/>
        <v>2673.2318049999999</v>
      </c>
      <c r="F518" s="68">
        <f t="shared" si="98"/>
        <v>8.795076452414099</v>
      </c>
      <c r="G518" s="67">
        <f t="shared" si="110"/>
        <v>34445</v>
      </c>
      <c r="H518" s="67">
        <f t="shared" si="110"/>
        <v>2053978.6461210821</v>
      </c>
      <c r="I518" s="67">
        <f t="shared" si="110"/>
        <v>2041</v>
      </c>
      <c r="J518" s="67">
        <f t="shared" si="110"/>
        <v>456.94491400000004</v>
      </c>
      <c r="K518" s="67">
        <f t="shared" si="110"/>
        <v>1010.3993439999998</v>
      </c>
      <c r="L518" s="67">
        <f t="shared" si="110"/>
        <v>1455.3102639999997</v>
      </c>
      <c r="M518" s="68">
        <f t="shared" si="99"/>
        <v>-30.571551029753476</v>
      </c>
      <c r="N518" s="73">
        <f>D518/D518*100</f>
        <v>100</v>
      </c>
    </row>
    <row r="522" spans="1:14">
      <c r="A522" s="188" t="s">
        <v>101</v>
      </c>
      <c r="B522" s="188"/>
      <c r="C522" s="188"/>
      <c r="D522" s="188"/>
      <c r="E522" s="188"/>
      <c r="F522" s="188"/>
      <c r="G522" s="188"/>
      <c r="H522" s="188"/>
      <c r="I522" s="188"/>
      <c r="J522" s="188"/>
      <c r="K522" s="188"/>
      <c r="L522" s="188"/>
      <c r="M522" s="188"/>
      <c r="N522" s="188"/>
    </row>
    <row r="523" spans="1:14">
      <c r="A523" s="188"/>
      <c r="B523" s="188"/>
      <c r="C523" s="188"/>
      <c r="D523" s="188"/>
      <c r="E523" s="188"/>
      <c r="F523" s="188"/>
      <c r="G523" s="188"/>
      <c r="H523" s="188"/>
      <c r="I523" s="188"/>
      <c r="J523" s="188"/>
      <c r="K523" s="188"/>
      <c r="L523" s="188"/>
      <c r="M523" s="188"/>
      <c r="N523" s="188"/>
    </row>
    <row r="524" spans="1:14">
      <c r="B524" s="13" t="s">
        <v>67</v>
      </c>
      <c r="D524" s="225" t="s">
        <v>100</v>
      </c>
      <c r="E524" s="225"/>
      <c r="F524" s="225"/>
      <c r="G524" s="225"/>
      <c r="H524" s="225"/>
      <c r="I524" s="225"/>
      <c r="J524" s="225"/>
      <c r="K524" s="225"/>
      <c r="L524" s="39" t="s">
        <v>54</v>
      </c>
    </row>
    <row r="525" spans="1:14">
      <c r="A525" s="191" t="s">
        <v>70</v>
      </c>
      <c r="B525" s="69" t="s">
        <v>3</v>
      </c>
      <c r="C525" s="200" t="s">
        <v>4</v>
      </c>
      <c r="D525" s="200"/>
      <c r="E525" s="200"/>
      <c r="F525" s="224"/>
      <c r="G525" s="183" t="s">
        <v>5</v>
      </c>
      <c r="H525" s="224"/>
      <c r="I525" s="183" t="s">
        <v>6</v>
      </c>
      <c r="J525" s="201"/>
      <c r="K525" s="201"/>
      <c r="L525" s="201"/>
      <c r="M525" s="201"/>
      <c r="N525" s="189" t="s">
        <v>7</v>
      </c>
    </row>
    <row r="526" spans="1:14">
      <c r="A526" s="191"/>
      <c r="B526" s="42" t="s">
        <v>8</v>
      </c>
      <c r="C526" s="228" t="s">
        <v>9</v>
      </c>
      <c r="D526" s="194" t="s">
        <v>10</v>
      </c>
      <c r="E526" s="194" t="s">
        <v>11</v>
      </c>
      <c r="F526" s="17" t="s">
        <v>12</v>
      </c>
      <c r="G526" s="194" t="s">
        <v>13</v>
      </c>
      <c r="H526" s="194" t="s">
        <v>14</v>
      </c>
      <c r="I526" s="20" t="s">
        <v>13</v>
      </c>
      <c r="J526" s="220" t="s">
        <v>15</v>
      </c>
      <c r="K526" s="221"/>
      <c r="L526" s="222"/>
      <c r="M526" s="40" t="s">
        <v>12</v>
      </c>
      <c r="N526" s="190"/>
    </row>
    <row r="527" spans="1:14">
      <c r="A527" s="191"/>
      <c r="B527" s="70" t="s">
        <v>16</v>
      </c>
      <c r="C527" s="229"/>
      <c r="D527" s="223"/>
      <c r="E527" s="223"/>
      <c r="F527" s="19" t="s">
        <v>17</v>
      </c>
      <c r="G527" s="223"/>
      <c r="H527" s="223"/>
      <c r="I527" s="42" t="s">
        <v>18</v>
      </c>
      <c r="J527" s="16" t="s">
        <v>9</v>
      </c>
      <c r="K527" s="43" t="s">
        <v>10</v>
      </c>
      <c r="L527" s="16" t="s">
        <v>11</v>
      </c>
      <c r="M527" s="17" t="s">
        <v>17</v>
      </c>
      <c r="N527" s="74" t="s">
        <v>17</v>
      </c>
    </row>
    <row r="528" spans="1:14">
      <c r="A528" s="191"/>
      <c r="B528" s="20" t="s">
        <v>19</v>
      </c>
      <c r="C528" s="34">
        <f t="shared" ref="C528:L528" si="111">C202</f>
        <v>2611.1536609999998</v>
      </c>
      <c r="D528" s="34">
        <f t="shared" si="111"/>
        <v>6407.2482100000007</v>
      </c>
      <c r="E528" s="34">
        <f t="shared" si="111"/>
        <v>6254.3804179999988</v>
      </c>
      <c r="F528" s="22">
        <f t="shared" ref="F528:F579" si="112">(D528-E528)/E528*100</f>
        <v>2.4441716330533869</v>
      </c>
      <c r="G528" s="34">
        <f t="shared" si="111"/>
        <v>111922.61</v>
      </c>
      <c r="H528" s="34">
        <f t="shared" si="111"/>
        <v>2204312.9264275315</v>
      </c>
      <c r="I528" s="34">
        <f t="shared" si="111"/>
        <v>3994</v>
      </c>
      <c r="J528" s="34">
        <f t="shared" si="111"/>
        <v>887.53816199999994</v>
      </c>
      <c r="K528" s="34">
        <f t="shared" si="111"/>
        <v>2637.2756320000008</v>
      </c>
      <c r="L528" s="34">
        <f t="shared" si="111"/>
        <v>3757.2955290000004</v>
      </c>
      <c r="M528" s="22">
        <f t="shared" ref="M528:M579" si="113">(K528-L528)/L528*100</f>
        <v>-29.809204209659057</v>
      </c>
      <c r="N528" s="47">
        <f t="shared" ref="N528:N540" si="114">N202</f>
        <v>77.931887708642435</v>
      </c>
    </row>
    <row r="529" spans="1:14">
      <c r="A529" s="191"/>
      <c r="B529" s="20" t="s">
        <v>20</v>
      </c>
      <c r="C529" s="34">
        <f t="shared" ref="C529:L529" si="115">C203</f>
        <v>664.61906499999998</v>
      </c>
      <c r="D529" s="34">
        <f t="shared" si="115"/>
        <v>1465.3584259999998</v>
      </c>
      <c r="E529" s="34">
        <f t="shared" si="115"/>
        <v>1774.8330539999999</v>
      </c>
      <c r="F529" s="22">
        <f t="shared" si="112"/>
        <v>-17.436830314971143</v>
      </c>
      <c r="G529" s="34">
        <f t="shared" si="115"/>
        <v>120167.66</v>
      </c>
      <c r="H529" s="34">
        <f t="shared" si="115"/>
        <v>221491.052</v>
      </c>
      <c r="I529" s="34">
        <f t="shared" si="115"/>
        <v>1880</v>
      </c>
      <c r="J529" s="34">
        <f t="shared" si="115"/>
        <v>317.90662199999997</v>
      </c>
      <c r="K529" s="34">
        <f t="shared" si="115"/>
        <v>984.19366600000012</v>
      </c>
      <c r="L529" s="34">
        <f t="shared" si="115"/>
        <v>1218.0148079999999</v>
      </c>
      <c r="M529" s="22">
        <f t="shared" si="113"/>
        <v>-19.196904706268548</v>
      </c>
      <c r="N529" s="47">
        <f t="shared" si="114"/>
        <v>17.823275229093237</v>
      </c>
    </row>
    <row r="530" spans="1:14">
      <c r="A530" s="191"/>
      <c r="B530" s="20" t="s">
        <v>21</v>
      </c>
      <c r="C530" s="34">
        <f t="shared" ref="C530:L530" si="116">C204</f>
        <v>96.957640000000012</v>
      </c>
      <c r="D530" s="34">
        <f t="shared" si="116"/>
        <v>226.40105500000001</v>
      </c>
      <c r="E530" s="34">
        <f t="shared" si="116"/>
        <v>201.72142599999998</v>
      </c>
      <c r="F530" s="22">
        <f t="shared" si="112"/>
        <v>12.234510477830964</v>
      </c>
      <c r="G530" s="34">
        <f t="shared" si="116"/>
        <v>416</v>
      </c>
      <c r="H530" s="34">
        <f t="shared" si="116"/>
        <v>222684.43281699996</v>
      </c>
      <c r="I530" s="34">
        <f t="shared" si="116"/>
        <v>17</v>
      </c>
      <c r="J530" s="34">
        <f t="shared" si="116"/>
        <v>5.46</v>
      </c>
      <c r="K530" s="34">
        <f t="shared" si="116"/>
        <v>26.23</v>
      </c>
      <c r="L530" s="34">
        <f t="shared" si="116"/>
        <v>4.3899999999999997</v>
      </c>
      <c r="M530" s="22">
        <f t="shared" si="113"/>
        <v>497.49430523917999</v>
      </c>
      <c r="N530" s="47">
        <f t="shared" si="114"/>
        <v>2.7537346793965045</v>
      </c>
    </row>
    <row r="531" spans="1:14">
      <c r="A531" s="191"/>
      <c r="B531" s="20" t="s">
        <v>22</v>
      </c>
      <c r="C531" s="34">
        <f t="shared" ref="C531:L531" si="117">C205</f>
        <v>9.7304559999999984</v>
      </c>
      <c r="D531" s="34">
        <f t="shared" si="117"/>
        <v>112.08103799999999</v>
      </c>
      <c r="E531" s="34">
        <f t="shared" si="117"/>
        <v>96.502389000000008</v>
      </c>
      <c r="F531" s="22">
        <f t="shared" si="112"/>
        <v>16.143278069520107</v>
      </c>
      <c r="G531" s="34">
        <f t="shared" si="117"/>
        <v>1364</v>
      </c>
      <c r="H531" s="34">
        <f t="shared" si="117"/>
        <v>127505.33</v>
      </c>
      <c r="I531" s="34">
        <f t="shared" si="117"/>
        <v>245</v>
      </c>
      <c r="J531" s="34">
        <f t="shared" si="117"/>
        <v>9.3000000000000007</v>
      </c>
      <c r="K531" s="34">
        <f t="shared" si="117"/>
        <v>20.93</v>
      </c>
      <c r="L531" s="34">
        <f t="shared" si="117"/>
        <v>14.069999999999999</v>
      </c>
      <c r="M531" s="22">
        <f t="shared" si="113"/>
        <v>48.75621890547265</v>
      </c>
      <c r="N531" s="47">
        <f t="shared" si="114"/>
        <v>1.3632508967034516</v>
      </c>
    </row>
    <row r="532" spans="1:14">
      <c r="A532" s="191"/>
      <c r="B532" s="20" t="s">
        <v>23</v>
      </c>
      <c r="C532" s="34">
        <f t="shared" ref="C532:L532" si="118">C206</f>
        <v>20.0886</v>
      </c>
      <c r="D532" s="34">
        <f t="shared" si="118"/>
        <v>27.665100000000002</v>
      </c>
      <c r="E532" s="34">
        <f t="shared" si="118"/>
        <v>70.768755999999982</v>
      </c>
      <c r="F532" s="22">
        <f t="shared" si="112"/>
        <v>-60.907748611548286</v>
      </c>
      <c r="G532" s="34">
        <f t="shared" si="118"/>
        <v>594</v>
      </c>
      <c r="H532" s="34">
        <f t="shared" si="118"/>
        <v>28322.7768</v>
      </c>
      <c r="I532" s="34">
        <f t="shared" si="118"/>
        <v>0</v>
      </c>
      <c r="J532" s="34">
        <f t="shared" si="118"/>
        <v>0</v>
      </c>
      <c r="K532" s="34">
        <f t="shared" si="118"/>
        <v>1</v>
      </c>
      <c r="L532" s="34">
        <f t="shared" si="118"/>
        <v>1.97</v>
      </c>
      <c r="M532" s="22">
        <f t="shared" si="113"/>
        <v>-49.238578680203041</v>
      </c>
      <c r="N532" s="47">
        <f t="shared" si="114"/>
        <v>0.33649288992479404</v>
      </c>
    </row>
    <row r="533" spans="1:14">
      <c r="A533" s="191"/>
      <c r="B533" s="20" t="s">
        <v>24</v>
      </c>
      <c r="C533" s="34">
        <f t="shared" ref="C533:L533" si="119">C207</f>
        <v>581.50470300000018</v>
      </c>
      <c r="D533" s="34">
        <f t="shared" si="119"/>
        <v>675.82727599999998</v>
      </c>
      <c r="E533" s="34">
        <f t="shared" si="119"/>
        <v>342.48075099999994</v>
      </c>
      <c r="F533" s="22">
        <f t="shared" si="112"/>
        <v>97.332922807098171</v>
      </c>
      <c r="G533" s="34">
        <f t="shared" si="119"/>
        <v>966</v>
      </c>
      <c r="H533" s="34">
        <f t="shared" si="119"/>
        <v>369256.05000000005</v>
      </c>
      <c r="I533" s="34">
        <f t="shared" si="119"/>
        <v>79</v>
      </c>
      <c r="J533" s="34">
        <f t="shared" si="119"/>
        <v>48.594899999999996</v>
      </c>
      <c r="K533" s="34">
        <f t="shared" si="119"/>
        <v>195.66980000000004</v>
      </c>
      <c r="L533" s="34">
        <f t="shared" si="119"/>
        <v>162.61394500000003</v>
      </c>
      <c r="M533" s="22">
        <f t="shared" si="113"/>
        <v>20.327810754483572</v>
      </c>
      <c r="N533" s="47">
        <f t="shared" si="114"/>
        <v>8.2201428222287785</v>
      </c>
    </row>
    <row r="534" spans="1:14">
      <c r="A534" s="191"/>
      <c r="B534" s="20" t="s">
        <v>25</v>
      </c>
      <c r="C534" s="34">
        <f t="shared" ref="C534:L534" si="120">C208</f>
        <v>68.027799999999999</v>
      </c>
      <c r="D534" s="34">
        <f t="shared" si="120"/>
        <v>294.07690000000002</v>
      </c>
      <c r="E534" s="34">
        <f t="shared" si="120"/>
        <v>285.53262999999998</v>
      </c>
      <c r="F534" s="22">
        <f t="shared" si="112"/>
        <v>2.9923970510831075</v>
      </c>
      <c r="G534" s="34">
        <f t="shared" si="120"/>
        <v>254</v>
      </c>
      <c r="H534" s="34">
        <f t="shared" si="120"/>
        <v>7395.72</v>
      </c>
      <c r="I534" s="34">
        <f t="shared" si="120"/>
        <v>653</v>
      </c>
      <c r="J534" s="34">
        <f t="shared" si="120"/>
        <v>68.2</v>
      </c>
      <c r="K534" s="34">
        <f t="shared" si="120"/>
        <v>102.84020000000001</v>
      </c>
      <c r="L534" s="34">
        <f t="shared" si="120"/>
        <v>253.13420000000002</v>
      </c>
      <c r="M534" s="22">
        <f t="shared" si="113"/>
        <v>-59.373249446341113</v>
      </c>
      <c r="N534" s="47">
        <f t="shared" si="114"/>
        <v>3.5768815562251595</v>
      </c>
    </row>
    <row r="535" spans="1:14">
      <c r="A535" s="191"/>
      <c r="B535" s="20" t="s">
        <v>26</v>
      </c>
      <c r="C535" s="34">
        <f t="shared" ref="C535:L535" si="121">C209</f>
        <v>213.47443199999992</v>
      </c>
      <c r="D535" s="34">
        <f t="shared" si="121"/>
        <v>447.91385099999991</v>
      </c>
      <c r="E535" s="34">
        <f t="shared" si="121"/>
        <v>297.084093</v>
      </c>
      <c r="F535" s="22">
        <f t="shared" si="112"/>
        <v>50.770055197805533</v>
      </c>
      <c r="G535" s="34">
        <f t="shared" si="121"/>
        <v>23753</v>
      </c>
      <c r="H535" s="34">
        <f t="shared" si="121"/>
        <v>1770316.8400050001</v>
      </c>
      <c r="I535" s="34">
        <f t="shared" si="121"/>
        <v>433</v>
      </c>
      <c r="J535" s="34">
        <f t="shared" si="121"/>
        <v>63.470192000000004</v>
      </c>
      <c r="K535" s="34">
        <f t="shared" si="121"/>
        <v>139.54106200000001</v>
      </c>
      <c r="L535" s="34">
        <f t="shared" si="121"/>
        <v>216.41296600000001</v>
      </c>
      <c r="M535" s="22">
        <f t="shared" si="113"/>
        <v>-35.520932696795995</v>
      </c>
      <c r="N535" s="47">
        <f t="shared" si="114"/>
        <v>5.4480130619565292</v>
      </c>
    </row>
    <row r="536" spans="1:14">
      <c r="A536" s="191"/>
      <c r="B536" s="20" t="s">
        <v>27</v>
      </c>
      <c r="C536" s="34">
        <f t="shared" ref="C536:L536" si="122">C210</f>
        <v>12.427619</v>
      </c>
      <c r="D536" s="34">
        <f t="shared" si="122"/>
        <v>30.386737</v>
      </c>
      <c r="E536" s="34">
        <f t="shared" si="122"/>
        <v>31.814640000000001</v>
      </c>
      <c r="F536" s="22">
        <f t="shared" si="112"/>
        <v>-4.4881947430491138</v>
      </c>
      <c r="G536" s="34">
        <f t="shared" si="122"/>
        <v>109</v>
      </c>
      <c r="H536" s="34">
        <f t="shared" si="122"/>
        <v>9524.0285000000003</v>
      </c>
      <c r="I536" s="34">
        <f t="shared" si="122"/>
        <v>0</v>
      </c>
      <c r="J536" s="34">
        <f t="shared" si="122"/>
        <v>0</v>
      </c>
      <c r="K536" s="34">
        <f t="shared" si="122"/>
        <v>0</v>
      </c>
      <c r="L536" s="34">
        <f t="shared" si="122"/>
        <v>1.1950000000000001</v>
      </c>
      <c r="M536" s="22">
        <f t="shared" si="113"/>
        <v>-100</v>
      </c>
      <c r="N536" s="47">
        <f t="shared" si="114"/>
        <v>0.36959638492232688</v>
      </c>
    </row>
    <row r="537" spans="1:14">
      <c r="A537" s="191"/>
      <c r="B537" s="24" t="s">
        <v>28</v>
      </c>
      <c r="C537" s="34">
        <f t="shared" ref="C537:L537" si="123">C211</f>
        <v>11.21</v>
      </c>
      <c r="D537" s="34">
        <f t="shared" si="123"/>
        <v>21.42</v>
      </c>
      <c r="E537" s="34">
        <f t="shared" si="123"/>
        <v>29.04</v>
      </c>
      <c r="F537" s="22">
        <f t="shared" si="112"/>
        <v>-26.239669421487594</v>
      </c>
      <c r="G537" s="34">
        <f t="shared" si="123"/>
        <v>11</v>
      </c>
      <c r="H537" s="34">
        <f t="shared" si="123"/>
        <v>1466</v>
      </c>
      <c r="I537" s="34">
        <f t="shared" si="123"/>
        <v>0</v>
      </c>
      <c r="J537" s="34">
        <f t="shared" si="123"/>
        <v>0</v>
      </c>
      <c r="K537" s="34">
        <f t="shared" si="123"/>
        <v>0</v>
      </c>
      <c r="L537" s="34">
        <f t="shared" si="123"/>
        <v>0</v>
      </c>
      <c r="M537" s="22" t="e">
        <f t="shared" si="113"/>
        <v>#DIV/0!</v>
      </c>
      <c r="N537" s="47">
        <f t="shared" si="114"/>
        <v>0.26053322424965347</v>
      </c>
    </row>
    <row r="538" spans="1:14">
      <c r="A538" s="191"/>
      <c r="B538" s="24" t="s">
        <v>29</v>
      </c>
      <c r="C538" s="34">
        <f t="shared" ref="C538:L538" si="124">C212</f>
        <v>0</v>
      </c>
      <c r="D538" s="34">
        <f t="shared" si="124"/>
        <v>0</v>
      </c>
      <c r="E538" s="34">
        <f t="shared" si="124"/>
        <v>0</v>
      </c>
      <c r="F538" s="22" t="e">
        <f t="shared" si="112"/>
        <v>#DIV/0!</v>
      </c>
      <c r="G538" s="34">
        <f t="shared" si="124"/>
        <v>0</v>
      </c>
      <c r="H538" s="34">
        <f t="shared" si="124"/>
        <v>0</v>
      </c>
      <c r="I538" s="34">
        <f t="shared" si="124"/>
        <v>0</v>
      </c>
      <c r="J538" s="34">
        <f t="shared" si="124"/>
        <v>0</v>
      </c>
      <c r="K538" s="34">
        <f t="shared" si="124"/>
        <v>0</v>
      </c>
      <c r="L538" s="34">
        <f t="shared" si="124"/>
        <v>0</v>
      </c>
      <c r="M538" s="22" t="e">
        <f t="shared" si="113"/>
        <v>#DIV/0!</v>
      </c>
      <c r="N538" s="47">
        <f t="shared" si="114"/>
        <v>0</v>
      </c>
    </row>
    <row r="539" spans="1:14">
      <c r="A539" s="191"/>
      <c r="B539" s="24" t="s">
        <v>30</v>
      </c>
      <c r="C539" s="34">
        <f t="shared" ref="C539:L539" si="125">C213</f>
        <v>0</v>
      </c>
      <c r="D539" s="34">
        <f t="shared" si="125"/>
        <v>3.62</v>
      </c>
      <c r="E539" s="34">
        <f t="shared" si="125"/>
        <v>0</v>
      </c>
      <c r="F539" s="22" t="e">
        <f t="shared" si="112"/>
        <v>#DIV/0!</v>
      </c>
      <c r="G539" s="34">
        <f t="shared" si="125"/>
        <v>2</v>
      </c>
      <c r="H539" s="34">
        <f t="shared" si="125"/>
        <v>3620.93</v>
      </c>
      <c r="I539" s="34">
        <f t="shared" si="125"/>
        <v>0</v>
      </c>
      <c r="J539" s="34">
        <f t="shared" si="125"/>
        <v>0</v>
      </c>
      <c r="K539" s="34">
        <f t="shared" si="125"/>
        <v>0</v>
      </c>
      <c r="L539" s="34">
        <f t="shared" si="125"/>
        <v>1.1950000000000001</v>
      </c>
      <c r="M539" s="22">
        <f t="shared" si="113"/>
        <v>-100</v>
      </c>
      <c r="N539" s="47">
        <f t="shared" si="114"/>
        <v>4.4030358159838731E-2</v>
      </c>
    </row>
    <row r="540" spans="1:14">
      <c r="A540" s="191"/>
      <c r="B540" s="66" t="s">
        <v>31</v>
      </c>
      <c r="C540" s="67">
        <f t="shared" ref="C540:L540" si="126">C528+C530+C531+C532+C533+C534+C535+C536</f>
        <v>3613.3649109999997</v>
      </c>
      <c r="D540" s="67">
        <f t="shared" si="126"/>
        <v>8221.6001670000023</v>
      </c>
      <c r="E540" s="67">
        <f t="shared" si="126"/>
        <v>7580.2851029999993</v>
      </c>
      <c r="F540" s="68">
        <f t="shared" si="112"/>
        <v>8.4603026836839437</v>
      </c>
      <c r="G540" s="67">
        <f t="shared" si="126"/>
        <v>139378.60999999999</v>
      </c>
      <c r="H540" s="67">
        <f t="shared" si="126"/>
        <v>4739318.1045495328</v>
      </c>
      <c r="I540" s="67">
        <f t="shared" si="126"/>
        <v>5421</v>
      </c>
      <c r="J540" s="67">
        <f t="shared" si="126"/>
        <v>1082.5632539999999</v>
      </c>
      <c r="K540" s="67">
        <f t="shared" si="126"/>
        <v>3123.4866940000011</v>
      </c>
      <c r="L540" s="67">
        <f t="shared" si="126"/>
        <v>4411.0816400000003</v>
      </c>
      <c r="M540" s="68">
        <f t="shared" si="113"/>
        <v>-29.190004880526292</v>
      </c>
      <c r="N540" s="73">
        <f t="shared" si="114"/>
        <v>100</v>
      </c>
    </row>
    <row r="541" spans="1:14">
      <c r="A541" s="191" t="s">
        <v>71</v>
      </c>
      <c r="B541" s="20" t="s">
        <v>19</v>
      </c>
      <c r="C541" s="34">
        <f t="shared" ref="C541:L541" si="127">C381</f>
        <v>1445.1741959999999</v>
      </c>
      <c r="D541" s="34">
        <f t="shared" si="127"/>
        <v>3282.299794</v>
      </c>
      <c r="E541" s="34">
        <f t="shared" si="127"/>
        <v>3242.6313579999996</v>
      </c>
      <c r="F541" s="22">
        <f t="shared" si="112"/>
        <v>1.2233409111440656</v>
      </c>
      <c r="G541" s="34">
        <f t="shared" si="127"/>
        <v>19595</v>
      </c>
      <c r="H541" s="34">
        <f t="shared" si="127"/>
        <v>1108720.3175089059</v>
      </c>
      <c r="I541" s="34">
        <f t="shared" si="127"/>
        <v>1884</v>
      </c>
      <c r="J541" s="34">
        <f t="shared" si="127"/>
        <v>345.13172399999996</v>
      </c>
      <c r="K541" s="34">
        <f t="shared" si="127"/>
        <v>1397.5234249999999</v>
      </c>
      <c r="L541" s="34">
        <f t="shared" si="127"/>
        <v>1684.2172320000002</v>
      </c>
      <c r="M541" s="22">
        <f t="shared" si="113"/>
        <v>-17.02237701603093</v>
      </c>
      <c r="N541" s="64">
        <f t="shared" ref="N541:N553" si="128">N381</f>
        <v>70.467768529072174</v>
      </c>
    </row>
    <row r="542" spans="1:14">
      <c r="A542" s="191"/>
      <c r="B542" s="20" t="s">
        <v>20</v>
      </c>
      <c r="C542" s="34">
        <f t="shared" ref="C542:L542" si="129">C382</f>
        <v>374.59640399999989</v>
      </c>
      <c r="D542" s="34">
        <f t="shared" si="129"/>
        <v>803.01457900000014</v>
      </c>
      <c r="E542" s="34">
        <f t="shared" si="129"/>
        <v>980.64344699999992</v>
      </c>
      <c r="F542" s="22">
        <f t="shared" si="112"/>
        <v>-18.1135017567705</v>
      </c>
      <c r="G542" s="34">
        <f t="shared" si="129"/>
        <v>9213</v>
      </c>
      <c r="H542" s="34">
        <f t="shared" si="129"/>
        <v>106736.99999999999</v>
      </c>
      <c r="I542" s="34">
        <f t="shared" si="129"/>
        <v>859</v>
      </c>
      <c r="J542" s="34">
        <f t="shared" si="129"/>
        <v>104.90402700000003</v>
      </c>
      <c r="K542" s="34">
        <f t="shared" si="129"/>
        <v>507.4308870000001</v>
      </c>
      <c r="L542" s="34">
        <f t="shared" si="129"/>
        <v>553.25656700000002</v>
      </c>
      <c r="M542" s="22">
        <f t="shared" si="113"/>
        <v>-8.2828985200278549</v>
      </c>
      <c r="N542" s="47">
        <f t="shared" si="128"/>
        <v>17.23993816222454</v>
      </c>
    </row>
    <row r="543" spans="1:14">
      <c r="A543" s="191"/>
      <c r="B543" s="20" t="s">
        <v>21</v>
      </c>
      <c r="C543" s="34">
        <f t="shared" ref="C543:L543" si="130">C383</f>
        <v>20.033104999999999</v>
      </c>
      <c r="D543" s="34">
        <f t="shared" si="130"/>
        <v>82.944596000000004</v>
      </c>
      <c r="E543" s="34">
        <f t="shared" si="130"/>
        <v>58.023826999999997</v>
      </c>
      <c r="F543" s="22">
        <f t="shared" si="112"/>
        <v>42.949199128144386</v>
      </c>
      <c r="G543" s="34">
        <f t="shared" si="130"/>
        <v>169</v>
      </c>
      <c r="H543" s="34">
        <f t="shared" si="130"/>
        <v>134010.361</v>
      </c>
      <c r="I543" s="34">
        <f t="shared" si="130"/>
        <v>2</v>
      </c>
      <c r="J543" s="34">
        <f t="shared" si="130"/>
        <v>0</v>
      </c>
      <c r="K543" s="34">
        <f t="shared" si="130"/>
        <v>7.5</v>
      </c>
      <c r="L543" s="34">
        <f t="shared" si="130"/>
        <v>5.89</v>
      </c>
      <c r="M543" s="22">
        <f t="shared" si="113"/>
        <v>27.334465195246189</v>
      </c>
      <c r="N543" s="47">
        <f t="shared" si="128"/>
        <v>1.7807394078840217</v>
      </c>
    </row>
    <row r="544" spans="1:14">
      <c r="A544" s="191"/>
      <c r="B544" s="20" t="s">
        <v>22</v>
      </c>
      <c r="C544" s="34">
        <f t="shared" ref="C544:L544" si="131">C384</f>
        <v>12.644335999999999</v>
      </c>
      <c r="D544" s="34">
        <f t="shared" si="131"/>
        <v>20.996008000000003</v>
      </c>
      <c r="E544" s="34">
        <f t="shared" si="131"/>
        <v>26.423969</v>
      </c>
      <c r="F544" s="22">
        <f t="shared" si="112"/>
        <v>-20.541808083410924</v>
      </c>
      <c r="G544" s="34">
        <f t="shared" si="131"/>
        <v>1103</v>
      </c>
      <c r="H544" s="34">
        <f t="shared" si="131"/>
        <v>71034.210000000006</v>
      </c>
      <c r="I544" s="34">
        <f t="shared" si="131"/>
        <v>54</v>
      </c>
      <c r="J544" s="34">
        <f t="shared" si="131"/>
        <v>10.19</v>
      </c>
      <c r="K544" s="34">
        <f t="shared" si="131"/>
        <v>11.09</v>
      </c>
      <c r="L544" s="34">
        <f t="shared" si="131"/>
        <v>23.279999999999998</v>
      </c>
      <c r="M544" s="22">
        <f t="shared" si="113"/>
        <v>-52.362542955326454</v>
      </c>
      <c r="N544" s="47">
        <f t="shared" si="128"/>
        <v>0.45076377072049612</v>
      </c>
    </row>
    <row r="545" spans="1:14">
      <c r="A545" s="191"/>
      <c r="B545" s="20" t="s">
        <v>23</v>
      </c>
      <c r="C545" s="34">
        <f t="shared" ref="C545:L545" si="132">C385</f>
        <v>11.028499999999999</v>
      </c>
      <c r="D545" s="34">
        <f t="shared" si="132"/>
        <v>14.614187000000001</v>
      </c>
      <c r="E545" s="34">
        <f t="shared" si="132"/>
        <v>19.99342</v>
      </c>
      <c r="F545" s="22">
        <f t="shared" si="112"/>
        <v>-26.905016750510914</v>
      </c>
      <c r="G545" s="34">
        <f t="shared" si="132"/>
        <v>179</v>
      </c>
      <c r="H545" s="34">
        <f t="shared" si="132"/>
        <v>40443.410000000003</v>
      </c>
      <c r="I545" s="34">
        <f t="shared" si="132"/>
        <v>0</v>
      </c>
      <c r="J545" s="34">
        <f t="shared" si="132"/>
        <v>0</v>
      </c>
      <c r="K545" s="34">
        <f t="shared" si="132"/>
        <v>1</v>
      </c>
      <c r="L545" s="34">
        <f t="shared" si="132"/>
        <v>0.28999999999999998</v>
      </c>
      <c r="M545" s="22">
        <f t="shared" si="113"/>
        <v>244.82758620689657</v>
      </c>
      <c r="N545" s="47">
        <f t="shared" si="128"/>
        <v>0.3137523113029132</v>
      </c>
    </row>
    <row r="546" spans="1:14">
      <c r="A546" s="191"/>
      <c r="B546" s="20" t="s">
        <v>24</v>
      </c>
      <c r="C546" s="34">
        <f t="shared" ref="C546:L546" si="133">C386</f>
        <v>97.809849999999997</v>
      </c>
      <c r="D546" s="34">
        <f t="shared" si="133"/>
        <v>189.10073900000003</v>
      </c>
      <c r="E546" s="34">
        <f t="shared" si="133"/>
        <v>149.90526</v>
      </c>
      <c r="F546" s="22">
        <f t="shared" si="112"/>
        <v>26.146833673481527</v>
      </c>
      <c r="G546" s="34">
        <f t="shared" si="133"/>
        <v>208</v>
      </c>
      <c r="H546" s="34">
        <f t="shared" si="133"/>
        <v>185830.63800000004</v>
      </c>
      <c r="I546" s="34">
        <f t="shared" si="133"/>
        <v>53</v>
      </c>
      <c r="J546" s="34">
        <f t="shared" si="133"/>
        <v>54.441199999999995</v>
      </c>
      <c r="K546" s="34">
        <f t="shared" si="133"/>
        <v>119.1913</v>
      </c>
      <c r="L546" s="34">
        <f t="shared" si="133"/>
        <v>47.067015999999995</v>
      </c>
      <c r="M546" s="22">
        <f t="shared" si="113"/>
        <v>153.23742639643868</v>
      </c>
      <c r="N546" s="47">
        <f t="shared" si="128"/>
        <v>4.0598080433991255</v>
      </c>
    </row>
    <row r="547" spans="1:14">
      <c r="A547" s="191"/>
      <c r="B547" s="20" t="s">
        <v>25</v>
      </c>
      <c r="C547" s="34">
        <f t="shared" ref="C547:L547" si="134">C387</f>
        <v>98.91</v>
      </c>
      <c r="D547" s="34">
        <f t="shared" si="134"/>
        <v>808.79</v>
      </c>
      <c r="E547" s="34">
        <f t="shared" si="134"/>
        <v>108.50360000000001</v>
      </c>
      <c r="F547" s="22">
        <f t="shared" si="112"/>
        <v>645.40383913529126</v>
      </c>
      <c r="G547" s="34">
        <f t="shared" si="134"/>
        <v>193</v>
      </c>
      <c r="H547" s="34">
        <f t="shared" si="134"/>
        <v>10100.33</v>
      </c>
      <c r="I547" s="34">
        <f t="shared" si="134"/>
        <v>140</v>
      </c>
      <c r="J547" s="34">
        <f t="shared" si="134"/>
        <v>64.463200000000001</v>
      </c>
      <c r="K547" s="34">
        <f t="shared" si="134"/>
        <v>71.243200000000002</v>
      </c>
      <c r="L547" s="34">
        <f t="shared" si="134"/>
        <v>193.82</v>
      </c>
      <c r="M547" s="22">
        <f t="shared" si="113"/>
        <v>-63.242596223299962</v>
      </c>
      <c r="N547" s="47">
        <f t="shared" si="128"/>
        <v>17.36393080632423</v>
      </c>
    </row>
    <row r="548" spans="1:14">
      <c r="A548" s="191"/>
      <c r="B548" s="20" t="s">
        <v>26</v>
      </c>
      <c r="C548" s="34">
        <f t="shared" ref="C548:L548" si="135">C388</f>
        <v>119.21100000000007</v>
      </c>
      <c r="D548" s="34">
        <f t="shared" si="135"/>
        <v>258.632678</v>
      </c>
      <c r="E548" s="34">
        <f t="shared" si="135"/>
        <v>258.13781600000004</v>
      </c>
      <c r="F548" s="22">
        <f t="shared" si="112"/>
        <v>0.19170457380795186</v>
      </c>
      <c r="G548" s="34">
        <f t="shared" si="135"/>
        <v>11849</v>
      </c>
      <c r="H548" s="34">
        <f t="shared" si="135"/>
        <v>934744.19760100008</v>
      </c>
      <c r="I548" s="34">
        <f t="shared" si="135"/>
        <v>318</v>
      </c>
      <c r="J548" s="34">
        <f t="shared" si="135"/>
        <v>42.802738999999988</v>
      </c>
      <c r="K548" s="34">
        <f t="shared" si="135"/>
        <v>144.71523100000002</v>
      </c>
      <c r="L548" s="34">
        <f t="shared" si="135"/>
        <v>83.270734000000004</v>
      </c>
      <c r="M548" s="22">
        <f t="shared" si="113"/>
        <v>73.788825975762393</v>
      </c>
      <c r="N548" s="47">
        <f t="shared" si="128"/>
        <v>5.5525908147310616</v>
      </c>
    </row>
    <row r="549" spans="1:14">
      <c r="A549" s="191"/>
      <c r="B549" s="20" t="s">
        <v>27</v>
      </c>
      <c r="C549" s="34">
        <f t="shared" ref="C549:L549" si="136">C389</f>
        <v>1.7299999999999999E-2</v>
      </c>
      <c r="D549" s="34">
        <f t="shared" si="136"/>
        <v>0.495892</v>
      </c>
      <c r="E549" s="34">
        <f t="shared" si="136"/>
        <v>0.81933400000000001</v>
      </c>
      <c r="F549" s="22">
        <f t="shared" si="112"/>
        <v>-39.476208725623493</v>
      </c>
      <c r="G549" s="34">
        <f t="shared" si="136"/>
        <v>43</v>
      </c>
      <c r="H549" s="34">
        <f t="shared" si="136"/>
        <v>5472.8</v>
      </c>
      <c r="I549" s="34">
        <f t="shared" si="136"/>
        <v>2</v>
      </c>
      <c r="J549" s="34">
        <f t="shared" si="136"/>
        <v>0</v>
      </c>
      <c r="K549" s="34">
        <f t="shared" si="136"/>
        <v>0.94</v>
      </c>
      <c r="L549" s="34">
        <f t="shared" si="136"/>
        <v>0</v>
      </c>
      <c r="M549" s="22" t="e">
        <f t="shared" si="113"/>
        <v>#DIV/0!</v>
      </c>
      <c r="N549" s="47">
        <f t="shared" si="128"/>
        <v>1.0646316565993319E-2</v>
      </c>
    </row>
    <row r="550" spans="1:14">
      <c r="A550" s="191"/>
      <c r="B550" s="24" t="s">
        <v>28</v>
      </c>
      <c r="C550" s="34">
        <f t="shared" ref="C550:L550" si="137">C390</f>
        <v>0</v>
      </c>
      <c r="D550" s="34">
        <f t="shared" si="137"/>
        <v>0</v>
      </c>
      <c r="E550" s="34">
        <f t="shared" si="137"/>
        <v>0</v>
      </c>
      <c r="F550" s="22" t="e">
        <f t="shared" si="112"/>
        <v>#DIV/0!</v>
      </c>
      <c r="G550" s="34">
        <f t="shared" si="137"/>
        <v>0</v>
      </c>
      <c r="H550" s="34">
        <f t="shared" si="137"/>
        <v>0</v>
      </c>
      <c r="I550" s="34">
        <f t="shared" si="137"/>
        <v>0</v>
      </c>
      <c r="J550" s="34">
        <f t="shared" si="137"/>
        <v>0</v>
      </c>
      <c r="K550" s="34">
        <f t="shared" si="137"/>
        <v>0</v>
      </c>
      <c r="L550" s="34">
        <f t="shared" si="137"/>
        <v>0</v>
      </c>
      <c r="M550" s="22" t="e">
        <f t="shared" si="113"/>
        <v>#DIV/0!</v>
      </c>
      <c r="N550" s="47">
        <f t="shared" si="128"/>
        <v>0</v>
      </c>
    </row>
    <row r="551" spans="1:14">
      <c r="A551" s="191"/>
      <c r="B551" s="24" t="s">
        <v>29</v>
      </c>
      <c r="C551" s="34">
        <f t="shared" ref="C551:L551" si="138">C391</f>
        <v>0</v>
      </c>
      <c r="D551" s="34">
        <f t="shared" si="138"/>
        <v>0</v>
      </c>
      <c r="E551" s="34">
        <f t="shared" si="138"/>
        <v>0</v>
      </c>
      <c r="F551" s="22" t="e">
        <f t="shared" si="112"/>
        <v>#DIV/0!</v>
      </c>
      <c r="G551" s="34">
        <f t="shared" si="138"/>
        <v>0</v>
      </c>
      <c r="H551" s="34">
        <f t="shared" si="138"/>
        <v>0</v>
      </c>
      <c r="I551" s="34">
        <f t="shared" si="138"/>
        <v>0</v>
      </c>
      <c r="J551" s="34">
        <f t="shared" si="138"/>
        <v>0</v>
      </c>
      <c r="K551" s="34">
        <f t="shared" si="138"/>
        <v>0</v>
      </c>
      <c r="L551" s="34">
        <f t="shared" si="138"/>
        <v>0</v>
      </c>
      <c r="M551" s="22" t="e">
        <f t="shared" si="113"/>
        <v>#DIV/0!</v>
      </c>
      <c r="N551" s="47">
        <f t="shared" si="128"/>
        <v>0</v>
      </c>
    </row>
    <row r="552" spans="1:14">
      <c r="A552" s="191"/>
      <c r="B552" s="24" t="s">
        <v>30</v>
      </c>
      <c r="C552" s="34">
        <f t="shared" ref="C552:L552" si="139">C392</f>
        <v>0</v>
      </c>
      <c r="D552" s="34">
        <f t="shared" si="139"/>
        <v>0</v>
      </c>
      <c r="E552" s="34">
        <f t="shared" si="139"/>
        <v>0</v>
      </c>
      <c r="F552" s="22" t="e">
        <f t="shared" si="112"/>
        <v>#DIV/0!</v>
      </c>
      <c r="G552" s="34">
        <f t="shared" si="139"/>
        <v>0</v>
      </c>
      <c r="H552" s="34">
        <f t="shared" si="139"/>
        <v>0</v>
      </c>
      <c r="I552" s="34">
        <f t="shared" si="139"/>
        <v>0</v>
      </c>
      <c r="J552" s="34">
        <f t="shared" si="139"/>
        <v>0</v>
      </c>
      <c r="K552" s="34">
        <f t="shared" si="139"/>
        <v>0</v>
      </c>
      <c r="L552" s="34">
        <f t="shared" si="139"/>
        <v>0</v>
      </c>
      <c r="M552" s="22" t="e">
        <f t="shared" si="113"/>
        <v>#DIV/0!</v>
      </c>
      <c r="N552" s="47">
        <f t="shared" si="128"/>
        <v>0</v>
      </c>
    </row>
    <row r="553" spans="1:14">
      <c r="A553" s="191"/>
      <c r="B553" s="66" t="s">
        <v>31</v>
      </c>
      <c r="C553" s="67">
        <f t="shared" ref="C553:L553" si="140">C541+C543+C544+C545+C546+C547+C548+C549</f>
        <v>1804.828287</v>
      </c>
      <c r="D553" s="67">
        <f t="shared" si="140"/>
        <v>4657.8738939999994</v>
      </c>
      <c r="E553" s="67">
        <f t="shared" si="140"/>
        <v>3864.4385839999991</v>
      </c>
      <c r="F553" s="68">
        <f t="shared" si="112"/>
        <v>20.531709658553613</v>
      </c>
      <c r="G553" s="67">
        <f t="shared" si="140"/>
        <v>33339</v>
      </c>
      <c r="H553" s="67">
        <f t="shared" si="140"/>
        <v>2490356.2641099058</v>
      </c>
      <c r="I553" s="67">
        <f t="shared" si="140"/>
        <v>2453</v>
      </c>
      <c r="J553" s="67">
        <f t="shared" si="140"/>
        <v>517.02886299999989</v>
      </c>
      <c r="K553" s="67">
        <f t="shared" si="140"/>
        <v>1753.203156</v>
      </c>
      <c r="L553" s="67">
        <f t="shared" si="140"/>
        <v>2037.8349820000001</v>
      </c>
      <c r="M553" s="68">
        <f t="shared" si="113"/>
        <v>-13.967363820629517</v>
      </c>
      <c r="N553" s="73">
        <f t="shared" si="128"/>
        <v>100</v>
      </c>
    </row>
    <row r="554" spans="1:14">
      <c r="A554" s="230" t="s">
        <v>72</v>
      </c>
      <c r="B554" s="20" t="s">
        <v>19</v>
      </c>
      <c r="C554" s="34">
        <f t="shared" ref="C554:L554" si="141">C506</f>
        <v>924.91700400000002</v>
      </c>
      <c r="D554" s="34">
        <f t="shared" si="141"/>
        <v>2142.2513399999998</v>
      </c>
      <c r="E554" s="34">
        <f t="shared" si="141"/>
        <v>2127.2829780000002</v>
      </c>
      <c r="F554" s="22">
        <f t="shared" si="112"/>
        <v>0.70363755808700001</v>
      </c>
      <c r="G554" s="34">
        <f t="shared" si="141"/>
        <v>13852</v>
      </c>
      <c r="H554" s="34">
        <f t="shared" si="141"/>
        <v>771440.80579808215</v>
      </c>
      <c r="I554" s="34">
        <f t="shared" si="141"/>
        <v>1523</v>
      </c>
      <c r="J554" s="34">
        <f t="shared" si="141"/>
        <v>323.1653</v>
      </c>
      <c r="K554" s="34">
        <f t="shared" si="141"/>
        <v>802.02719999999988</v>
      </c>
      <c r="L554" s="34">
        <f t="shared" si="141"/>
        <v>1165.0275139999997</v>
      </c>
      <c r="M554" s="22">
        <f t="shared" si="113"/>
        <v>-31.158089370239534</v>
      </c>
      <c r="N554" s="64">
        <f t="shared" ref="N554:N566" si="142">N506</f>
        <v>73.658786868386599</v>
      </c>
    </row>
    <row r="555" spans="1:14">
      <c r="A555" s="230"/>
      <c r="B555" s="20" t="s">
        <v>20</v>
      </c>
      <c r="C555" s="34">
        <f t="shared" ref="C555:L555" si="143">C507</f>
        <v>257.06844800000005</v>
      </c>
      <c r="D555" s="34">
        <f t="shared" si="143"/>
        <v>547.65351299999986</v>
      </c>
      <c r="E555" s="34">
        <f t="shared" si="143"/>
        <v>667.83242900000005</v>
      </c>
      <c r="F555" s="22">
        <f t="shared" si="112"/>
        <v>-17.995369913370915</v>
      </c>
      <c r="G555" s="34">
        <f t="shared" si="143"/>
        <v>6659</v>
      </c>
      <c r="H555" s="34">
        <f t="shared" si="143"/>
        <v>78604.2</v>
      </c>
      <c r="I555" s="34">
        <f t="shared" si="143"/>
        <v>693</v>
      </c>
      <c r="J555" s="34">
        <f t="shared" si="143"/>
        <v>114.46310000000001</v>
      </c>
      <c r="K555" s="34">
        <f t="shared" si="143"/>
        <v>314.69400000000007</v>
      </c>
      <c r="L555" s="34">
        <f t="shared" si="143"/>
        <v>369.91507100000001</v>
      </c>
      <c r="M555" s="22">
        <f t="shared" si="113"/>
        <v>-14.928040333885162</v>
      </c>
      <c r="N555" s="47">
        <f t="shared" si="142"/>
        <v>18.830420426666734</v>
      </c>
    </row>
    <row r="556" spans="1:14">
      <c r="A556" s="230"/>
      <c r="B556" s="20" t="s">
        <v>21</v>
      </c>
      <c r="C556" s="34">
        <f t="shared" ref="C556:L556" si="144">C508</f>
        <v>3.7748449999999987</v>
      </c>
      <c r="D556" s="34">
        <f t="shared" si="144"/>
        <v>53.556995999999998</v>
      </c>
      <c r="E556" s="34">
        <f t="shared" si="144"/>
        <v>51.811972999999995</v>
      </c>
      <c r="F556" s="22">
        <f t="shared" si="112"/>
        <v>3.367991796027539</v>
      </c>
      <c r="G556" s="34">
        <f t="shared" si="144"/>
        <v>239</v>
      </c>
      <c r="H556" s="34">
        <f t="shared" si="144"/>
        <v>60757.500323000007</v>
      </c>
      <c r="I556" s="34">
        <f t="shared" si="144"/>
        <v>23</v>
      </c>
      <c r="J556" s="34">
        <f t="shared" si="144"/>
        <v>17.266199999999998</v>
      </c>
      <c r="K556" s="34">
        <f t="shared" si="144"/>
        <v>18.206199999999999</v>
      </c>
      <c r="L556" s="34">
        <f t="shared" si="144"/>
        <v>49.29</v>
      </c>
      <c r="M556" s="22">
        <f t="shared" si="113"/>
        <v>-63.063095962669912</v>
      </c>
      <c r="N556" s="47">
        <f t="shared" si="142"/>
        <v>1.841494170182213</v>
      </c>
    </row>
    <row r="557" spans="1:14">
      <c r="A557" s="230"/>
      <c r="B557" s="20" t="s">
        <v>22</v>
      </c>
      <c r="C557" s="34">
        <f t="shared" ref="C557:L557" si="145">C509</f>
        <v>53.751065000000004</v>
      </c>
      <c r="D557" s="34">
        <f t="shared" si="145"/>
        <v>113.65395999999998</v>
      </c>
      <c r="E557" s="34">
        <f t="shared" si="145"/>
        <v>119.733851</v>
      </c>
      <c r="F557" s="22">
        <f t="shared" si="112"/>
        <v>-5.077838012576759</v>
      </c>
      <c r="G557" s="34">
        <f t="shared" si="145"/>
        <v>11092</v>
      </c>
      <c r="H557" s="34">
        <f t="shared" si="145"/>
        <v>267492.83999999997</v>
      </c>
      <c r="I557" s="34">
        <f t="shared" si="145"/>
        <v>209</v>
      </c>
      <c r="J557" s="34">
        <f t="shared" si="145"/>
        <v>15.291399999999998</v>
      </c>
      <c r="K557" s="34">
        <f t="shared" si="145"/>
        <v>39.129900000000006</v>
      </c>
      <c r="L557" s="34">
        <f t="shared" si="145"/>
        <v>61.225701000000001</v>
      </c>
      <c r="M557" s="22">
        <f t="shared" si="113"/>
        <v>-36.089094349446476</v>
      </c>
      <c r="N557" s="47">
        <f t="shared" si="142"/>
        <v>3.907857430206175</v>
      </c>
    </row>
    <row r="558" spans="1:14">
      <c r="A558" s="230"/>
      <c r="B558" s="20" t="s">
        <v>23</v>
      </c>
      <c r="C558" s="34">
        <f t="shared" ref="C558:L558" si="146">C510</f>
        <v>0.31</v>
      </c>
      <c r="D558" s="34">
        <f t="shared" si="146"/>
        <v>3.29</v>
      </c>
      <c r="E558" s="34">
        <f t="shared" si="146"/>
        <v>2.1509429999999998</v>
      </c>
      <c r="F558" s="22">
        <f t="shared" si="112"/>
        <v>52.956168527013517</v>
      </c>
      <c r="G558" s="34">
        <f t="shared" si="146"/>
        <v>90</v>
      </c>
      <c r="H558" s="34">
        <f t="shared" si="146"/>
        <v>395.57</v>
      </c>
      <c r="I558" s="34">
        <f t="shared" si="146"/>
        <v>0</v>
      </c>
      <c r="J558" s="34">
        <f t="shared" si="146"/>
        <v>0</v>
      </c>
      <c r="K558" s="34">
        <f t="shared" si="146"/>
        <v>0</v>
      </c>
      <c r="L558" s="34">
        <f t="shared" si="146"/>
        <v>2.74</v>
      </c>
      <c r="M558" s="22">
        <f t="shared" si="113"/>
        <v>-100</v>
      </c>
      <c r="N558" s="47">
        <f t="shared" si="142"/>
        <v>0.11312277148441037</v>
      </c>
    </row>
    <row r="559" spans="1:14">
      <c r="A559" s="230"/>
      <c r="B559" s="20" t="s">
        <v>24</v>
      </c>
      <c r="C559" s="34">
        <f t="shared" ref="C559:L559" si="147">C511</f>
        <v>44.676701000000001</v>
      </c>
      <c r="D559" s="34">
        <f t="shared" si="147"/>
        <v>97.413357000000005</v>
      </c>
      <c r="E559" s="34">
        <f t="shared" si="147"/>
        <v>99.431592000000023</v>
      </c>
      <c r="F559" s="22">
        <f t="shared" si="112"/>
        <v>-2.0297723886388321</v>
      </c>
      <c r="G559" s="34">
        <f t="shared" si="147"/>
        <v>118</v>
      </c>
      <c r="H559" s="34">
        <f t="shared" si="147"/>
        <v>167216.88</v>
      </c>
      <c r="I559" s="34">
        <f t="shared" si="147"/>
        <v>25</v>
      </c>
      <c r="J559" s="34">
        <f t="shared" si="147"/>
        <v>41.606200000000001</v>
      </c>
      <c r="K559" s="34">
        <f t="shared" si="147"/>
        <v>51.085299999999997</v>
      </c>
      <c r="L559" s="34">
        <f t="shared" si="147"/>
        <v>51.279017000000003</v>
      </c>
      <c r="M559" s="22">
        <f t="shared" si="113"/>
        <v>-0.37777050211396712</v>
      </c>
      <c r="N559" s="47">
        <f t="shared" si="142"/>
        <v>3.3494434417751635</v>
      </c>
    </row>
    <row r="560" spans="1:14">
      <c r="A560" s="230"/>
      <c r="B560" s="20" t="s">
        <v>25</v>
      </c>
      <c r="C560" s="34">
        <f t="shared" ref="C560:L560" si="148">C512</f>
        <v>64.118000000000009</v>
      </c>
      <c r="D560" s="34">
        <f t="shared" si="148"/>
        <v>309.95420000000001</v>
      </c>
      <c r="E560" s="34">
        <f t="shared" si="148"/>
        <v>148.5436</v>
      </c>
      <c r="F560" s="22">
        <f t="shared" si="112"/>
        <v>108.66210324780066</v>
      </c>
      <c r="G560" s="34">
        <f t="shared" si="148"/>
        <v>32</v>
      </c>
      <c r="H560" s="34">
        <f t="shared" si="148"/>
        <v>12863.199999999999</v>
      </c>
      <c r="I560" s="34">
        <f t="shared" si="148"/>
        <v>153</v>
      </c>
      <c r="J560" s="34">
        <f t="shared" si="148"/>
        <v>38.004999999999995</v>
      </c>
      <c r="K560" s="34">
        <f t="shared" si="148"/>
        <v>55.48</v>
      </c>
      <c r="L560" s="34">
        <f t="shared" si="148"/>
        <v>89.566000000000003</v>
      </c>
      <c r="M560" s="22">
        <f t="shared" si="113"/>
        <v>-38.056851930420031</v>
      </c>
      <c r="N560" s="47">
        <f t="shared" si="142"/>
        <v>10.657409768155997</v>
      </c>
    </row>
    <row r="561" spans="1:14">
      <c r="A561" s="230"/>
      <c r="B561" s="20" t="s">
        <v>26</v>
      </c>
      <c r="C561" s="34">
        <f t="shared" ref="C561:L561" si="149">C513</f>
        <v>89.709702999999919</v>
      </c>
      <c r="D561" s="34">
        <f t="shared" si="149"/>
        <v>179.21852899999993</v>
      </c>
      <c r="E561" s="34">
        <f t="shared" si="149"/>
        <v>123.38849299999998</v>
      </c>
      <c r="F561" s="22">
        <f t="shared" si="112"/>
        <v>45.247360302876835</v>
      </c>
      <c r="G561" s="34">
        <f t="shared" si="149"/>
        <v>8959</v>
      </c>
      <c r="H561" s="34">
        <f t="shared" si="149"/>
        <v>772134.28</v>
      </c>
      <c r="I561" s="34">
        <f t="shared" si="149"/>
        <v>108</v>
      </c>
      <c r="J561" s="34">
        <f t="shared" si="149"/>
        <v>21.610814000000001</v>
      </c>
      <c r="K561" s="34">
        <f t="shared" si="149"/>
        <v>44.470744000000003</v>
      </c>
      <c r="L561" s="34">
        <f t="shared" si="149"/>
        <v>36.182031999999992</v>
      </c>
      <c r="M561" s="22">
        <f t="shared" si="113"/>
        <v>22.908365124435278</v>
      </c>
      <c r="N561" s="47">
        <f t="shared" si="142"/>
        <v>6.1622178425043055</v>
      </c>
    </row>
    <row r="562" spans="1:14">
      <c r="A562" s="230"/>
      <c r="B562" s="20" t="s">
        <v>27</v>
      </c>
      <c r="C562" s="34">
        <f t="shared" ref="C562:L562" si="150">C514</f>
        <v>7.3757590000000004</v>
      </c>
      <c r="D562" s="34">
        <f t="shared" si="150"/>
        <v>9.0062040000000003</v>
      </c>
      <c r="E562" s="34">
        <f t="shared" si="150"/>
        <v>0.88837500000000003</v>
      </c>
      <c r="F562" s="22">
        <f t="shared" si="112"/>
        <v>913.78404390037997</v>
      </c>
      <c r="G562" s="34">
        <f t="shared" si="150"/>
        <v>63</v>
      </c>
      <c r="H562" s="34">
        <f t="shared" si="150"/>
        <v>1677.57</v>
      </c>
      <c r="I562" s="34">
        <f t="shared" si="150"/>
        <v>0</v>
      </c>
      <c r="J562" s="34">
        <f t="shared" si="150"/>
        <v>0</v>
      </c>
      <c r="K562" s="34">
        <f t="shared" si="150"/>
        <v>0</v>
      </c>
      <c r="L562" s="34">
        <f t="shared" si="150"/>
        <v>0</v>
      </c>
      <c r="M562" s="22" t="e">
        <f t="shared" si="113"/>
        <v>#DIV/0!</v>
      </c>
      <c r="N562" s="47">
        <f t="shared" si="142"/>
        <v>0.30966770730516191</v>
      </c>
    </row>
    <row r="563" spans="1:14">
      <c r="A563" s="230"/>
      <c r="B563" s="24" t="s">
        <v>28</v>
      </c>
      <c r="C563" s="34">
        <f t="shared" ref="C563:L563" si="151">C515</f>
        <v>0</v>
      </c>
      <c r="D563" s="34">
        <f t="shared" si="151"/>
        <v>0</v>
      </c>
      <c r="E563" s="34">
        <f t="shared" si="151"/>
        <v>0</v>
      </c>
      <c r="F563" s="22" t="e">
        <f t="shared" si="112"/>
        <v>#DIV/0!</v>
      </c>
      <c r="G563" s="34">
        <f t="shared" si="151"/>
        <v>0</v>
      </c>
      <c r="H563" s="34">
        <f t="shared" si="151"/>
        <v>0</v>
      </c>
      <c r="I563" s="34">
        <f t="shared" si="151"/>
        <v>0</v>
      </c>
      <c r="J563" s="34">
        <f t="shared" si="151"/>
        <v>0</v>
      </c>
      <c r="K563" s="34">
        <f t="shared" si="151"/>
        <v>0</v>
      </c>
      <c r="L563" s="34">
        <f t="shared" si="151"/>
        <v>0</v>
      </c>
      <c r="M563" s="22" t="e">
        <f t="shared" si="113"/>
        <v>#DIV/0!</v>
      </c>
      <c r="N563" s="47">
        <f t="shared" si="142"/>
        <v>0</v>
      </c>
    </row>
    <row r="564" spans="1:14">
      <c r="A564" s="230"/>
      <c r="B564" s="24" t="s">
        <v>29</v>
      </c>
      <c r="C564" s="34">
        <f t="shared" ref="C564:L564" si="152">C516</f>
        <v>6.13</v>
      </c>
      <c r="D564" s="34">
        <f t="shared" si="152"/>
        <v>6.13</v>
      </c>
      <c r="E564" s="34">
        <f t="shared" si="152"/>
        <v>0</v>
      </c>
      <c r="F564" s="22" t="e">
        <f t="shared" si="112"/>
        <v>#DIV/0!</v>
      </c>
      <c r="G564" s="34">
        <f t="shared" si="152"/>
        <v>1</v>
      </c>
      <c r="H564" s="34">
        <f t="shared" si="152"/>
        <v>1677.57</v>
      </c>
      <c r="I564" s="34">
        <f t="shared" si="152"/>
        <v>0</v>
      </c>
      <c r="J564" s="34">
        <f t="shared" si="152"/>
        <v>0</v>
      </c>
      <c r="K564" s="34">
        <f t="shared" si="152"/>
        <v>0</v>
      </c>
      <c r="L564" s="34">
        <f t="shared" si="152"/>
        <v>0</v>
      </c>
      <c r="M564" s="22" t="e">
        <f t="shared" si="113"/>
        <v>#DIV/0!</v>
      </c>
      <c r="N564" s="47">
        <f t="shared" si="142"/>
        <v>0.21077282346487403</v>
      </c>
    </row>
    <row r="565" spans="1:14">
      <c r="A565" s="230"/>
      <c r="B565" s="24" t="s">
        <v>30</v>
      </c>
      <c r="C565" s="34">
        <f t="shared" ref="C565:L565" si="153">C517</f>
        <v>0</v>
      </c>
      <c r="D565" s="34">
        <f t="shared" si="153"/>
        <v>0</v>
      </c>
      <c r="E565" s="34">
        <f t="shared" si="153"/>
        <v>0</v>
      </c>
      <c r="F565" s="22" t="e">
        <f t="shared" si="112"/>
        <v>#DIV/0!</v>
      </c>
      <c r="G565" s="34">
        <f t="shared" si="153"/>
        <v>0</v>
      </c>
      <c r="H565" s="34">
        <f t="shared" si="153"/>
        <v>0</v>
      </c>
      <c r="I565" s="34">
        <f t="shared" si="153"/>
        <v>0</v>
      </c>
      <c r="J565" s="34">
        <f t="shared" si="153"/>
        <v>0</v>
      </c>
      <c r="K565" s="34">
        <f t="shared" si="153"/>
        <v>0</v>
      </c>
      <c r="L565" s="34">
        <f t="shared" si="153"/>
        <v>0</v>
      </c>
      <c r="M565" s="22" t="e">
        <f t="shared" si="113"/>
        <v>#DIV/0!</v>
      </c>
      <c r="N565" s="47">
        <f t="shared" si="142"/>
        <v>0</v>
      </c>
    </row>
    <row r="566" spans="1:14">
      <c r="A566" s="185"/>
      <c r="B566" s="66" t="s">
        <v>31</v>
      </c>
      <c r="C566" s="67">
        <f t="shared" ref="C566:L566" si="154">C554+C556+C557+C558+C559+C560+C561+C562</f>
        <v>1188.633077</v>
      </c>
      <c r="D566" s="67">
        <f t="shared" si="154"/>
        <v>2908.3445859999993</v>
      </c>
      <c r="E566" s="67">
        <f t="shared" si="154"/>
        <v>2673.2318049999999</v>
      </c>
      <c r="F566" s="68">
        <f t="shared" si="112"/>
        <v>8.795076452414099</v>
      </c>
      <c r="G566" s="67">
        <f t="shared" si="154"/>
        <v>34445</v>
      </c>
      <c r="H566" s="67">
        <f t="shared" si="154"/>
        <v>2053978.6461210821</v>
      </c>
      <c r="I566" s="67">
        <f t="shared" si="154"/>
        <v>2041</v>
      </c>
      <c r="J566" s="67">
        <f t="shared" si="154"/>
        <v>456.94491400000004</v>
      </c>
      <c r="K566" s="67">
        <f t="shared" si="154"/>
        <v>1010.3993439999998</v>
      </c>
      <c r="L566" s="67">
        <f t="shared" si="154"/>
        <v>1455.3102639999997</v>
      </c>
      <c r="M566" s="68">
        <f t="shared" si="113"/>
        <v>-30.571551029753476</v>
      </c>
      <c r="N566" s="73">
        <f t="shared" si="142"/>
        <v>100</v>
      </c>
    </row>
    <row r="567" spans="1:14">
      <c r="A567" s="226" t="s">
        <v>50</v>
      </c>
      <c r="B567" s="18" t="s">
        <v>19</v>
      </c>
      <c r="C567" s="37">
        <f t="shared" ref="C567:L567" si="155">C528+C541+C554</f>
        <v>4981.2448610000001</v>
      </c>
      <c r="D567" s="37">
        <f t="shared" si="155"/>
        <v>11831.799343999999</v>
      </c>
      <c r="E567" s="37">
        <f t="shared" si="155"/>
        <v>11624.294753999999</v>
      </c>
      <c r="F567" s="46">
        <f t="shared" si="112"/>
        <v>1.7850940155194939</v>
      </c>
      <c r="G567" s="37">
        <f t="shared" si="155"/>
        <v>145369.60999999999</v>
      </c>
      <c r="H567" s="37">
        <f t="shared" si="155"/>
        <v>4084474.0497345193</v>
      </c>
      <c r="I567" s="37">
        <f t="shared" si="155"/>
        <v>7401</v>
      </c>
      <c r="J567" s="37">
        <f t="shared" si="155"/>
        <v>1555.8351859999998</v>
      </c>
      <c r="K567" s="37">
        <f t="shared" si="155"/>
        <v>4836.8262570000006</v>
      </c>
      <c r="L567" s="37">
        <f t="shared" si="155"/>
        <v>6606.5402750000003</v>
      </c>
      <c r="M567" s="46">
        <f t="shared" si="113"/>
        <v>-26.787303858523735</v>
      </c>
      <c r="N567" s="64">
        <f>D567/D579*100</f>
        <v>74.94258458718916</v>
      </c>
    </row>
    <row r="568" spans="1:14">
      <c r="A568" s="226"/>
      <c r="B568" s="20" t="s">
        <v>20</v>
      </c>
      <c r="C568" s="34">
        <f t="shared" ref="C568:L568" si="156">C529+C542+C555</f>
        <v>1296.2839169999997</v>
      </c>
      <c r="D568" s="34">
        <f t="shared" si="156"/>
        <v>2816.0265179999997</v>
      </c>
      <c r="E568" s="34">
        <f t="shared" si="156"/>
        <v>3423.3089300000001</v>
      </c>
      <c r="F568" s="22">
        <f t="shared" si="112"/>
        <v>-17.739632163434354</v>
      </c>
      <c r="G568" s="34">
        <f t="shared" si="156"/>
        <v>136039.66</v>
      </c>
      <c r="H568" s="34">
        <f t="shared" si="156"/>
        <v>406832.25199999998</v>
      </c>
      <c r="I568" s="34">
        <f t="shared" si="156"/>
        <v>3432</v>
      </c>
      <c r="J568" s="34">
        <f t="shared" si="156"/>
        <v>537.27374900000007</v>
      </c>
      <c r="K568" s="34">
        <f t="shared" si="156"/>
        <v>1806.3185530000001</v>
      </c>
      <c r="L568" s="34">
        <f t="shared" si="156"/>
        <v>2141.1864459999997</v>
      </c>
      <c r="M568" s="22">
        <f t="shared" si="113"/>
        <v>-15.639361701806687</v>
      </c>
      <c r="N568" s="47">
        <f>D568/D579*100</f>
        <v>17.836704239917907</v>
      </c>
    </row>
    <row r="569" spans="1:14">
      <c r="A569" s="226"/>
      <c r="B569" s="20" t="s">
        <v>21</v>
      </c>
      <c r="C569" s="34">
        <f t="shared" ref="C569:L569" si="157">C530+C543+C556</f>
        <v>120.76559</v>
      </c>
      <c r="D569" s="34">
        <f t="shared" si="157"/>
        <v>362.902647</v>
      </c>
      <c r="E569" s="34">
        <f t="shared" si="157"/>
        <v>311.55722600000001</v>
      </c>
      <c r="F569" s="22">
        <f t="shared" si="112"/>
        <v>16.480253614788566</v>
      </c>
      <c r="G569" s="34">
        <f t="shared" si="157"/>
        <v>824</v>
      </c>
      <c r="H569" s="34">
        <f t="shared" si="157"/>
        <v>417452.29414000001</v>
      </c>
      <c r="I569" s="34">
        <f t="shared" si="157"/>
        <v>42</v>
      </c>
      <c r="J569" s="34">
        <f t="shared" si="157"/>
        <v>22.726199999999999</v>
      </c>
      <c r="K569" s="34">
        <f t="shared" si="157"/>
        <v>51.936199999999999</v>
      </c>
      <c r="L569" s="34">
        <f t="shared" si="157"/>
        <v>59.57</v>
      </c>
      <c r="M569" s="22">
        <f t="shared" si="113"/>
        <v>-12.814839684404902</v>
      </c>
      <c r="N569" s="47">
        <f>D569/D579*100</f>
        <v>2.2986243705615319</v>
      </c>
    </row>
    <row r="570" spans="1:14">
      <c r="A570" s="226"/>
      <c r="B570" s="20" t="s">
        <v>22</v>
      </c>
      <c r="C570" s="34">
        <f t="shared" ref="C570:L570" si="158">C531+C544+C557</f>
        <v>76.125856999999996</v>
      </c>
      <c r="D570" s="34">
        <f t="shared" si="158"/>
        <v>246.73100599999998</v>
      </c>
      <c r="E570" s="34">
        <f t="shared" si="158"/>
        <v>242.66020900000001</v>
      </c>
      <c r="F570" s="22">
        <f t="shared" si="112"/>
        <v>1.6775708785448091</v>
      </c>
      <c r="G570" s="34">
        <f t="shared" si="158"/>
        <v>13559</v>
      </c>
      <c r="H570" s="34">
        <f t="shared" si="158"/>
        <v>466032.38</v>
      </c>
      <c r="I570" s="34">
        <f t="shared" si="158"/>
        <v>508</v>
      </c>
      <c r="J570" s="34">
        <f t="shared" si="158"/>
        <v>34.781399999999998</v>
      </c>
      <c r="K570" s="34">
        <f t="shared" si="158"/>
        <v>71.149900000000002</v>
      </c>
      <c r="L570" s="34">
        <f t="shared" si="158"/>
        <v>98.575700999999995</v>
      </c>
      <c r="M570" s="22">
        <f t="shared" si="113"/>
        <v>-27.822070471504933</v>
      </c>
      <c r="N570" s="47">
        <f>D570/D579*100</f>
        <v>1.5627935151565968</v>
      </c>
    </row>
    <row r="571" spans="1:14">
      <c r="A571" s="226"/>
      <c r="B571" s="20" t="s">
        <v>23</v>
      </c>
      <c r="C571" s="34">
        <f t="shared" ref="C571:L571" si="159">C532+C545+C558</f>
        <v>31.427099999999999</v>
      </c>
      <c r="D571" s="34">
        <f t="shared" si="159"/>
        <v>45.569287000000003</v>
      </c>
      <c r="E571" s="34">
        <f t="shared" si="159"/>
        <v>92.91311899999998</v>
      </c>
      <c r="F571" s="22">
        <f t="shared" si="112"/>
        <v>-50.954948568673053</v>
      </c>
      <c r="G571" s="34">
        <f t="shared" si="159"/>
        <v>863</v>
      </c>
      <c r="H571" s="34">
        <f t="shared" si="159"/>
        <v>69161.756800000003</v>
      </c>
      <c r="I571" s="34">
        <f t="shared" si="159"/>
        <v>0</v>
      </c>
      <c r="J571" s="34">
        <f t="shared" si="159"/>
        <v>0</v>
      </c>
      <c r="K571" s="34">
        <f t="shared" si="159"/>
        <v>2</v>
      </c>
      <c r="L571" s="34">
        <f t="shared" si="159"/>
        <v>5</v>
      </c>
      <c r="M571" s="22">
        <f t="shared" si="113"/>
        <v>-60</v>
      </c>
      <c r="N571" s="47">
        <f>D571/D579*100</f>
        <v>0.2886357388495786</v>
      </c>
    </row>
    <row r="572" spans="1:14">
      <c r="A572" s="226"/>
      <c r="B572" s="20" t="s">
        <v>24</v>
      </c>
      <c r="C572" s="34">
        <f t="shared" ref="C572:L572" si="160">C533+C546+C559</f>
        <v>723.99125400000014</v>
      </c>
      <c r="D572" s="34">
        <f t="shared" si="160"/>
        <v>962.34137199999998</v>
      </c>
      <c r="E572" s="34">
        <f t="shared" si="160"/>
        <v>591.81760299999996</v>
      </c>
      <c r="F572" s="22">
        <f t="shared" si="112"/>
        <v>62.607764135734911</v>
      </c>
      <c r="G572" s="34">
        <f t="shared" si="160"/>
        <v>1292</v>
      </c>
      <c r="H572" s="34">
        <f t="shared" si="160"/>
        <v>722303.56800000009</v>
      </c>
      <c r="I572" s="34">
        <f t="shared" si="160"/>
        <v>157</v>
      </c>
      <c r="J572" s="34">
        <f t="shared" si="160"/>
        <v>144.64229999999998</v>
      </c>
      <c r="K572" s="34">
        <f t="shared" si="160"/>
        <v>365.94640000000004</v>
      </c>
      <c r="L572" s="34">
        <f t="shared" si="160"/>
        <v>260.95997800000004</v>
      </c>
      <c r="M572" s="22">
        <f t="shared" si="113"/>
        <v>40.230851797512031</v>
      </c>
      <c r="N572" s="47">
        <f>D572/D579*100</f>
        <v>6.0954676102950032</v>
      </c>
    </row>
    <row r="573" spans="1:14">
      <c r="A573" s="226"/>
      <c r="B573" s="20" t="s">
        <v>25</v>
      </c>
      <c r="C573" s="34">
        <f t="shared" ref="C573:L573" si="161">C534+C547+C560</f>
        <v>231.05579999999998</v>
      </c>
      <c r="D573" s="34">
        <f t="shared" si="161"/>
        <v>1412.8211000000001</v>
      </c>
      <c r="E573" s="34">
        <f t="shared" si="161"/>
        <v>542.57983000000002</v>
      </c>
      <c r="F573" s="22">
        <f t="shared" si="112"/>
        <v>160.38953567440944</v>
      </c>
      <c r="G573" s="34">
        <f t="shared" si="161"/>
        <v>479</v>
      </c>
      <c r="H573" s="34">
        <f t="shared" si="161"/>
        <v>30359.25</v>
      </c>
      <c r="I573" s="34">
        <f t="shared" si="161"/>
        <v>946</v>
      </c>
      <c r="J573" s="34">
        <f t="shared" si="161"/>
        <v>170.66820000000001</v>
      </c>
      <c r="K573" s="34">
        <f t="shared" si="161"/>
        <v>229.5634</v>
      </c>
      <c r="L573" s="34">
        <f t="shared" si="161"/>
        <v>536.52020000000005</v>
      </c>
      <c r="M573" s="22">
        <f t="shared" si="113"/>
        <v>-57.21253365670109</v>
      </c>
      <c r="N573" s="47">
        <f>D573/D579*100</f>
        <v>8.9488049716637956</v>
      </c>
    </row>
    <row r="574" spans="1:14">
      <c r="A574" s="226"/>
      <c r="B574" s="20" t="s">
        <v>26</v>
      </c>
      <c r="C574" s="34">
        <f t="shared" ref="C574:L574" si="162">C535+C548+C561</f>
        <v>422.39513499999993</v>
      </c>
      <c r="D574" s="34">
        <f t="shared" si="162"/>
        <v>885.76505799999995</v>
      </c>
      <c r="E574" s="34">
        <f t="shared" si="162"/>
        <v>678.61040200000002</v>
      </c>
      <c r="F574" s="22">
        <f t="shared" si="112"/>
        <v>30.526301304765429</v>
      </c>
      <c r="G574" s="34">
        <f t="shared" si="162"/>
        <v>44561</v>
      </c>
      <c r="H574" s="34">
        <f t="shared" si="162"/>
        <v>3477195.3176060002</v>
      </c>
      <c r="I574" s="34">
        <f t="shared" si="162"/>
        <v>859</v>
      </c>
      <c r="J574" s="34">
        <f t="shared" si="162"/>
        <v>127.883745</v>
      </c>
      <c r="K574" s="34">
        <f t="shared" si="162"/>
        <v>328.72703700000005</v>
      </c>
      <c r="L574" s="34">
        <f t="shared" si="162"/>
        <v>335.86573200000004</v>
      </c>
      <c r="M574" s="22">
        <f t="shared" si="113"/>
        <v>-2.1254609565229425</v>
      </c>
      <c r="N574" s="47">
        <f>D574/D579*100</f>
        <v>5.6104334474877744</v>
      </c>
    </row>
    <row r="575" spans="1:14">
      <c r="A575" s="226"/>
      <c r="B575" s="20" t="s">
        <v>27</v>
      </c>
      <c r="C575" s="34">
        <f t="shared" ref="C575:L575" si="163">C536+C549+C562</f>
        <v>19.820678000000001</v>
      </c>
      <c r="D575" s="34">
        <f t="shared" si="163"/>
        <v>39.888833000000005</v>
      </c>
      <c r="E575" s="34">
        <f t="shared" si="163"/>
        <v>33.522349000000006</v>
      </c>
      <c r="F575" s="22">
        <f t="shared" si="112"/>
        <v>18.991759795830532</v>
      </c>
      <c r="G575" s="34">
        <f t="shared" si="163"/>
        <v>215</v>
      </c>
      <c r="H575" s="34">
        <f t="shared" si="163"/>
        <v>16674.398499999999</v>
      </c>
      <c r="I575" s="34">
        <f t="shared" si="163"/>
        <v>2</v>
      </c>
      <c r="J575" s="34">
        <f t="shared" si="163"/>
        <v>0</v>
      </c>
      <c r="K575" s="34">
        <f t="shared" si="163"/>
        <v>0.94</v>
      </c>
      <c r="L575" s="34">
        <f t="shared" si="163"/>
        <v>1.1950000000000001</v>
      </c>
      <c r="M575" s="22">
        <f t="shared" si="113"/>
        <v>-21.33891213389122</v>
      </c>
      <c r="N575" s="47">
        <f>D575/D579*100</f>
        <v>0.25265575879654323</v>
      </c>
    </row>
    <row r="576" spans="1:14">
      <c r="A576" s="226"/>
      <c r="B576" s="24" t="s">
        <v>28</v>
      </c>
      <c r="C576" s="34">
        <f t="shared" ref="C576:L576" si="164">C537+C550+C563</f>
        <v>11.21</v>
      </c>
      <c r="D576" s="34">
        <f t="shared" si="164"/>
        <v>21.42</v>
      </c>
      <c r="E576" s="34">
        <f t="shared" si="164"/>
        <v>29.04</v>
      </c>
      <c r="F576" s="22">
        <f t="shared" si="112"/>
        <v>-26.239669421487594</v>
      </c>
      <c r="G576" s="34">
        <f t="shared" si="164"/>
        <v>11</v>
      </c>
      <c r="H576" s="34">
        <f t="shared" si="164"/>
        <v>1466</v>
      </c>
      <c r="I576" s="34">
        <f t="shared" si="164"/>
        <v>0</v>
      </c>
      <c r="J576" s="34">
        <f t="shared" si="164"/>
        <v>0</v>
      </c>
      <c r="K576" s="34">
        <f t="shared" si="164"/>
        <v>0</v>
      </c>
      <c r="L576" s="34">
        <f t="shared" si="164"/>
        <v>0</v>
      </c>
      <c r="M576" s="22" t="e">
        <f t="shared" si="113"/>
        <v>#DIV/0!</v>
      </c>
      <c r="N576" s="47">
        <f>D576/D579*100</f>
        <v>0.13567422123936182</v>
      </c>
    </row>
    <row r="577" spans="1:14">
      <c r="A577" s="226"/>
      <c r="B577" s="24" t="s">
        <v>29</v>
      </c>
      <c r="C577" s="34">
        <f t="shared" ref="C577:L577" si="165">C538+C551+C564</f>
        <v>6.13</v>
      </c>
      <c r="D577" s="34">
        <f t="shared" si="165"/>
        <v>6.13</v>
      </c>
      <c r="E577" s="34">
        <f t="shared" si="165"/>
        <v>0</v>
      </c>
      <c r="F577" s="22" t="e">
        <f t="shared" si="112"/>
        <v>#DIV/0!</v>
      </c>
      <c r="G577" s="34">
        <f t="shared" si="165"/>
        <v>1</v>
      </c>
      <c r="H577" s="34">
        <f t="shared" si="165"/>
        <v>1677.57</v>
      </c>
      <c r="I577" s="34">
        <f t="shared" si="165"/>
        <v>0</v>
      </c>
      <c r="J577" s="34">
        <f t="shared" si="165"/>
        <v>0</v>
      </c>
      <c r="K577" s="34">
        <f t="shared" si="165"/>
        <v>0</v>
      </c>
      <c r="L577" s="34">
        <f t="shared" si="165"/>
        <v>0</v>
      </c>
      <c r="M577" s="22" t="e">
        <f t="shared" si="113"/>
        <v>#DIV/0!</v>
      </c>
      <c r="N577" s="47">
        <f>D577/D579*100</f>
        <v>3.882740318381362E-2</v>
      </c>
    </row>
    <row r="578" spans="1:14">
      <c r="A578" s="226"/>
      <c r="B578" s="24" t="s">
        <v>30</v>
      </c>
      <c r="C578" s="34">
        <f t="shared" ref="C578:L578" si="166">C539+C552+C565</f>
        <v>0</v>
      </c>
      <c r="D578" s="34">
        <f t="shared" si="166"/>
        <v>3.62</v>
      </c>
      <c r="E578" s="34">
        <f t="shared" si="166"/>
        <v>0</v>
      </c>
      <c r="F578" s="22" t="e">
        <f t="shared" si="112"/>
        <v>#DIV/0!</v>
      </c>
      <c r="G578" s="34">
        <f t="shared" si="166"/>
        <v>2</v>
      </c>
      <c r="H578" s="34">
        <f t="shared" si="166"/>
        <v>3620.93</v>
      </c>
      <c r="I578" s="34">
        <f t="shared" si="166"/>
        <v>0</v>
      </c>
      <c r="J578" s="34">
        <f t="shared" si="166"/>
        <v>0</v>
      </c>
      <c r="K578" s="34">
        <f t="shared" si="166"/>
        <v>0</v>
      </c>
      <c r="L578" s="34">
        <f t="shared" si="166"/>
        <v>1.1950000000000001</v>
      </c>
      <c r="M578" s="22">
        <f t="shared" si="113"/>
        <v>-100</v>
      </c>
      <c r="N578" s="47">
        <f>D578/D579*100</f>
        <v>2.2929070069397279E-2</v>
      </c>
    </row>
    <row r="579" spans="1:14">
      <c r="A579" s="237"/>
      <c r="B579" s="66" t="s">
        <v>51</v>
      </c>
      <c r="C579" s="67">
        <f t="shared" ref="C579:L579" si="167">C567+C569+C570+C571+C572+C573+C574+C575</f>
        <v>6606.8262750000004</v>
      </c>
      <c r="D579" s="67">
        <f t="shared" si="167"/>
        <v>15787.818647000004</v>
      </c>
      <c r="E579" s="67">
        <f t="shared" si="167"/>
        <v>14117.955492000001</v>
      </c>
      <c r="F579" s="68">
        <f t="shared" si="112"/>
        <v>11.82793893879491</v>
      </c>
      <c r="G579" s="67">
        <f t="shared" si="167"/>
        <v>207162.61</v>
      </c>
      <c r="H579" s="67">
        <f t="shared" si="167"/>
        <v>9283653.0147805177</v>
      </c>
      <c r="I579" s="67">
        <f t="shared" si="167"/>
        <v>9915</v>
      </c>
      <c r="J579" s="67">
        <f t="shared" si="167"/>
        <v>2056.5370309999998</v>
      </c>
      <c r="K579" s="67">
        <f t="shared" si="167"/>
        <v>5887.0891940000001</v>
      </c>
      <c r="L579" s="67">
        <f t="shared" si="167"/>
        <v>7904.2268859999995</v>
      </c>
      <c r="M579" s="68">
        <f t="shared" si="113"/>
        <v>-25.519734201617645</v>
      </c>
      <c r="N579" s="73">
        <f>D579/D579*100</f>
        <v>100</v>
      </c>
    </row>
    <row r="580" spans="1:14">
      <c r="A580" s="84" t="s">
        <v>52</v>
      </c>
      <c r="B580" s="84"/>
      <c r="C580" s="84"/>
      <c r="D580" s="84"/>
      <c r="E580" s="84"/>
      <c r="F580" s="84"/>
      <c r="G580" s="84"/>
      <c r="H580" s="84"/>
      <c r="I580" s="84"/>
    </row>
    <row r="581" spans="1:14">
      <c r="A581" s="84" t="s">
        <v>53</v>
      </c>
      <c r="B581" s="84"/>
      <c r="C581" s="84"/>
      <c r="D581" s="84"/>
      <c r="E581" s="84"/>
      <c r="F581" s="84"/>
      <c r="G581" s="84"/>
      <c r="H581" s="84"/>
      <c r="I581" s="84"/>
    </row>
  </sheetData>
  <mergeCells count="88">
    <mergeCell ref="A124:A136"/>
    <mergeCell ref="D5:D6"/>
    <mergeCell ref="A163:A175"/>
    <mergeCell ref="A176:A188"/>
    <mergeCell ref="A98:A110"/>
    <mergeCell ref="A111:A123"/>
    <mergeCell ref="A72:A84"/>
    <mergeCell ref="A85:A97"/>
    <mergeCell ref="A4:A19"/>
    <mergeCell ref="A20:A32"/>
    <mergeCell ref="A33:A45"/>
    <mergeCell ref="A46:A58"/>
    <mergeCell ref="A59:A71"/>
    <mergeCell ref="A277:A289"/>
    <mergeCell ref="A264:A276"/>
    <mergeCell ref="A399:A414"/>
    <mergeCell ref="D223:D224"/>
    <mergeCell ref="C223:C224"/>
    <mergeCell ref="A222:A237"/>
    <mergeCell ref="A567:A579"/>
    <mergeCell ref="A480:A492"/>
    <mergeCell ref="A493:A505"/>
    <mergeCell ref="A506:A518"/>
    <mergeCell ref="A525:A540"/>
    <mergeCell ref="A541:A553"/>
    <mergeCell ref="A554:A566"/>
    <mergeCell ref="A522:N523"/>
    <mergeCell ref="N525:N526"/>
    <mergeCell ref="I525:M525"/>
    <mergeCell ref="J526:L526"/>
    <mergeCell ref="D524:K524"/>
    <mergeCell ref="C525:F525"/>
    <mergeCell ref="G525:H525"/>
    <mergeCell ref="A1:N2"/>
    <mergeCell ref="A219:N220"/>
    <mergeCell ref="A396:N397"/>
    <mergeCell ref="A342:A354"/>
    <mergeCell ref="A355:A367"/>
    <mergeCell ref="A368:A380"/>
    <mergeCell ref="A381:A393"/>
    <mergeCell ref="C222:F222"/>
    <mergeCell ref="A290:A302"/>
    <mergeCell ref="A251:A263"/>
    <mergeCell ref="A189:A201"/>
    <mergeCell ref="A202:A214"/>
    <mergeCell ref="A329:A341"/>
    <mergeCell ref="A303:A315"/>
    <mergeCell ref="A316:A328"/>
    <mergeCell ref="A238:A250"/>
    <mergeCell ref="I4:M4"/>
    <mergeCell ref="J5:L5"/>
    <mergeCell ref="A137:A149"/>
    <mergeCell ref="A150:A162"/>
    <mergeCell ref="G526:G527"/>
    <mergeCell ref="H526:H527"/>
    <mergeCell ref="C526:C527"/>
    <mergeCell ref="G222:H222"/>
    <mergeCell ref="H400:H401"/>
    <mergeCell ref="D526:D527"/>
    <mergeCell ref="E526:E527"/>
    <mergeCell ref="A428:A440"/>
    <mergeCell ref="A467:A479"/>
    <mergeCell ref="A441:A453"/>
    <mergeCell ref="A454:A466"/>
    <mergeCell ref="A415:A427"/>
    <mergeCell ref="G4:H4"/>
    <mergeCell ref="C399:F399"/>
    <mergeCell ref="C400:C401"/>
    <mergeCell ref="N4:N5"/>
    <mergeCell ref="N222:N223"/>
    <mergeCell ref="N399:N400"/>
    <mergeCell ref="E223:E224"/>
    <mergeCell ref="G399:H399"/>
    <mergeCell ref="I399:M399"/>
    <mergeCell ref="I222:M222"/>
    <mergeCell ref="J223:L223"/>
    <mergeCell ref="G223:G224"/>
    <mergeCell ref="C4:F4"/>
    <mergeCell ref="D398:K398"/>
    <mergeCell ref="H223:H224"/>
    <mergeCell ref="C5:C6"/>
    <mergeCell ref="J400:L400"/>
    <mergeCell ref="D400:D401"/>
    <mergeCell ref="E400:E401"/>
    <mergeCell ref="G400:G401"/>
    <mergeCell ref="G5:G6"/>
    <mergeCell ref="H5:H6"/>
    <mergeCell ref="E5:E6"/>
  </mergeCells>
  <phoneticPr fontId="21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O17" sqref="O17"/>
    </sheetView>
  </sheetViews>
  <sheetFormatPr defaultRowHeight="20.25"/>
  <cols>
    <col min="1" max="1" width="11.875" style="1" customWidth="1"/>
    <col min="2" max="2" width="9" style="1" customWidth="1"/>
    <col min="3" max="16384" width="9" style="1"/>
  </cols>
  <sheetData>
    <row r="1" spans="1:11">
      <c r="A1" s="2"/>
      <c r="B1" s="2"/>
      <c r="C1" s="2"/>
      <c r="D1" s="2" t="s">
        <v>95</v>
      </c>
      <c r="E1" s="2"/>
      <c r="F1" s="2"/>
      <c r="G1" s="2"/>
      <c r="H1" s="2"/>
      <c r="I1" s="2"/>
      <c r="J1" s="9"/>
      <c r="K1" s="9"/>
    </row>
    <row r="2" spans="1:11">
      <c r="A2" s="2"/>
      <c r="B2" s="2"/>
      <c r="C2" s="2"/>
      <c r="D2" s="240" t="s">
        <v>96</v>
      </c>
      <c r="E2" s="240"/>
      <c r="F2" s="240"/>
      <c r="G2" s="240"/>
      <c r="H2" s="240"/>
      <c r="I2" s="240"/>
      <c r="J2" s="2" t="s">
        <v>73</v>
      </c>
    </row>
    <row r="3" spans="1:11">
      <c r="A3" s="238" t="s">
        <v>74</v>
      </c>
      <c r="B3" s="238" t="s">
        <v>75</v>
      </c>
      <c r="C3" s="238"/>
      <c r="D3" s="238" t="s">
        <v>76</v>
      </c>
      <c r="E3" s="238"/>
      <c r="F3" s="238" t="s">
        <v>70</v>
      </c>
      <c r="G3" s="238"/>
      <c r="H3" s="238" t="s">
        <v>71</v>
      </c>
      <c r="I3" s="238"/>
      <c r="J3" s="238" t="s">
        <v>72</v>
      </c>
      <c r="K3" s="238"/>
    </row>
    <row r="4" spans="1:11">
      <c r="A4" s="238"/>
      <c r="B4" s="3" t="s">
        <v>9</v>
      </c>
      <c r="C4" s="3" t="s">
        <v>51</v>
      </c>
      <c r="D4" s="3" t="s">
        <v>9</v>
      </c>
      <c r="E4" s="3" t="s">
        <v>77</v>
      </c>
      <c r="F4" s="3" t="s">
        <v>9</v>
      </c>
      <c r="G4" s="3" t="s">
        <v>77</v>
      </c>
      <c r="H4" s="3" t="s">
        <v>9</v>
      </c>
      <c r="I4" s="3" t="s">
        <v>77</v>
      </c>
      <c r="J4" s="3" t="s">
        <v>9</v>
      </c>
      <c r="K4" s="3" t="s">
        <v>77</v>
      </c>
    </row>
    <row r="5" spans="1:11">
      <c r="A5" s="3" t="s">
        <v>58</v>
      </c>
      <c r="B5" s="4">
        <v>4170</v>
      </c>
      <c r="C5" s="4">
        <v>4853</v>
      </c>
      <c r="D5" s="4">
        <v>515</v>
      </c>
      <c r="E5" s="4">
        <v>575</v>
      </c>
      <c r="F5" s="4">
        <v>2953</v>
      </c>
      <c r="G5" s="4">
        <v>3425</v>
      </c>
      <c r="H5" s="4">
        <v>365</v>
      </c>
      <c r="I5" s="4">
        <v>470</v>
      </c>
      <c r="J5" s="4">
        <v>337</v>
      </c>
      <c r="K5" s="4">
        <v>383</v>
      </c>
    </row>
    <row r="6" spans="1:11">
      <c r="A6" s="3" t="s">
        <v>78</v>
      </c>
      <c r="B6" s="4">
        <v>22</v>
      </c>
      <c r="C6" s="4">
        <v>27</v>
      </c>
      <c r="D6" s="5">
        <v>20</v>
      </c>
      <c r="E6" s="5">
        <v>25</v>
      </c>
      <c r="F6" s="5"/>
      <c r="G6" s="5"/>
      <c r="H6" s="5">
        <v>2</v>
      </c>
      <c r="I6" s="5">
        <v>2</v>
      </c>
      <c r="J6" s="5"/>
      <c r="K6" s="5"/>
    </row>
    <row r="7" spans="1:11">
      <c r="A7" s="3" t="s">
        <v>60</v>
      </c>
      <c r="B7" s="4">
        <v>0</v>
      </c>
      <c r="C7" s="4">
        <v>2</v>
      </c>
      <c r="D7" s="4">
        <v>0</v>
      </c>
      <c r="E7" s="4">
        <v>2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>
      <c r="A8" s="3" t="s">
        <v>79</v>
      </c>
      <c r="B8" s="4">
        <v>35</v>
      </c>
      <c r="C8" s="4">
        <v>36</v>
      </c>
      <c r="D8" s="4">
        <v>0</v>
      </c>
      <c r="E8" s="4">
        <v>1</v>
      </c>
      <c r="F8" s="4">
        <v>2</v>
      </c>
      <c r="G8" s="4">
        <v>2</v>
      </c>
      <c r="H8" s="4">
        <v>30</v>
      </c>
      <c r="I8" s="4">
        <v>30</v>
      </c>
      <c r="J8" s="4">
        <v>0</v>
      </c>
      <c r="K8" s="4">
        <v>0</v>
      </c>
    </row>
    <row r="9" spans="1:11">
      <c r="A9" s="3" t="s">
        <v>80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239" t="s">
        <v>81</v>
      </c>
      <c r="K9" s="239"/>
    </row>
    <row r="10" spans="1:11">
      <c r="A10" s="3" t="s">
        <v>62</v>
      </c>
      <c r="B10" s="4">
        <v>1</v>
      </c>
      <c r="C10" s="4">
        <v>1</v>
      </c>
      <c r="D10" s="4">
        <v>1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>
      <c r="A11" s="3" t="s">
        <v>63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239" t="s">
        <v>81</v>
      </c>
      <c r="K11" s="239"/>
    </row>
    <row r="12" spans="1:11">
      <c r="A12" s="3" t="s">
        <v>105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239" t="s">
        <v>81</v>
      </c>
      <c r="K12" s="239"/>
    </row>
    <row r="13" spans="1:11">
      <c r="A13" s="3" t="s">
        <v>82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239" t="s">
        <v>81</v>
      </c>
      <c r="I13" s="239"/>
      <c r="J13" s="239" t="s">
        <v>81</v>
      </c>
      <c r="K13" s="239"/>
    </row>
    <row r="14" spans="1:11">
      <c r="A14" s="3" t="s">
        <v>83</v>
      </c>
      <c r="B14" s="4">
        <v>0</v>
      </c>
      <c r="C14" s="4">
        <v>0</v>
      </c>
      <c r="D14" s="4">
        <v>0</v>
      </c>
      <c r="E14" s="4">
        <v>0</v>
      </c>
      <c r="F14" s="239" t="s">
        <v>81</v>
      </c>
      <c r="G14" s="239"/>
      <c r="H14" s="239" t="s">
        <v>81</v>
      </c>
      <c r="I14" s="239"/>
      <c r="J14" s="239" t="s">
        <v>81</v>
      </c>
      <c r="K14" s="239"/>
    </row>
    <row r="15" spans="1:11">
      <c r="A15" s="3" t="s">
        <v>64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>
      <c r="A16" s="3" t="s">
        <v>65</v>
      </c>
      <c r="B16" s="6">
        <v>63</v>
      </c>
      <c r="C16" s="6">
        <v>85</v>
      </c>
      <c r="D16" s="7">
        <v>30</v>
      </c>
      <c r="E16" s="7">
        <v>44</v>
      </c>
      <c r="F16" s="7">
        <v>1</v>
      </c>
      <c r="G16" s="7">
        <v>1</v>
      </c>
      <c r="H16" s="7">
        <v>32</v>
      </c>
      <c r="I16" s="7">
        <v>40</v>
      </c>
      <c r="J16" s="7">
        <v>0</v>
      </c>
      <c r="K16" s="7">
        <v>0</v>
      </c>
    </row>
    <row r="17" spans="1:11">
      <c r="A17" s="3" t="s">
        <v>66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>
      <c r="A18" s="3" t="s">
        <v>84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>
      <c r="A19" s="3" t="s">
        <v>85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239" t="s">
        <v>81</v>
      </c>
      <c r="I19" s="239"/>
      <c r="J19" s="239" t="s">
        <v>81</v>
      </c>
      <c r="K19" s="239"/>
    </row>
    <row r="20" spans="1:11">
      <c r="A20" s="3" t="s">
        <v>86</v>
      </c>
      <c r="B20" s="4">
        <v>0</v>
      </c>
      <c r="C20" s="4">
        <v>0</v>
      </c>
      <c r="D20" s="4">
        <v>0</v>
      </c>
      <c r="E20" s="4">
        <v>0</v>
      </c>
      <c r="F20" s="239" t="s">
        <v>81</v>
      </c>
      <c r="G20" s="239"/>
      <c r="H20" s="239" t="s">
        <v>81</v>
      </c>
      <c r="I20" s="239"/>
      <c r="J20" s="239" t="s">
        <v>81</v>
      </c>
      <c r="K20" s="239"/>
    </row>
    <row r="21" spans="1:11">
      <c r="A21" s="3" t="s">
        <v>87</v>
      </c>
      <c r="B21" s="4">
        <v>0</v>
      </c>
      <c r="C21" s="4">
        <v>0</v>
      </c>
      <c r="D21" s="4">
        <v>0</v>
      </c>
      <c r="E21" s="4">
        <v>0</v>
      </c>
      <c r="F21" s="239" t="s">
        <v>81</v>
      </c>
      <c r="G21" s="239"/>
      <c r="H21" s="239" t="s">
        <v>81</v>
      </c>
      <c r="I21" s="239"/>
      <c r="J21" s="239" t="s">
        <v>81</v>
      </c>
      <c r="K21" s="239"/>
    </row>
    <row r="22" spans="1:11">
      <c r="A22" s="3" t="s">
        <v>88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239" t="s">
        <v>81</v>
      </c>
      <c r="I22" s="239"/>
      <c r="J22" s="239" t="s">
        <v>81</v>
      </c>
      <c r="K22" s="239"/>
    </row>
    <row r="23" spans="1:11">
      <c r="A23" s="3" t="s">
        <v>89</v>
      </c>
      <c r="B23" s="4">
        <v>0</v>
      </c>
      <c r="C23" s="4">
        <v>0</v>
      </c>
      <c r="D23" s="4">
        <v>0</v>
      </c>
      <c r="E23" s="4">
        <v>0</v>
      </c>
      <c r="F23" s="239" t="s">
        <v>81</v>
      </c>
      <c r="G23" s="239"/>
      <c r="H23" s="239" t="s">
        <v>81</v>
      </c>
      <c r="I23" s="239"/>
      <c r="J23" s="239" t="s">
        <v>81</v>
      </c>
      <c r="K23" s="239"/>
    </row>
    <row r="24" spans="1:11">
      <c r="A24" s="3" t="s">
        <v>90</v>
      </c>
      <c r="B24" s="4">
        <v>0</v>
      </c>
      <c r="C24" s="4">
        <v>0</v>
      </c>
      <c r="D24" s="4">
        <v>0</v>
      </c>
      <c r="E24" s="4">
        <v>0</v>
      </c>
      <c r="F24" s="239" t="s">
        <v>81</v>
      </c>
      <c r="G24" s="239"/>
      <c r="H24" s="239" t="s">
        <v>81</v>
      </c>
      <c r="I24" s="239"/>
      <c r="J24" s="239" t="s">
        <v>81</v>
      </c>
      <c r="K24" s="239"/>
    </row>
    <row r="25" spans="1:11">
      <c r="A25" s="3" t="s">
        <v>51</v>
      </c>
      <c r="B25" s="4">
        <f>B5+B6+B7+B8+B9+B10+B11+B12+B13+B15+B14+B16+B17+B18+B19+B20+B21+B22+B23+B24</f>
        <v>4291</v>
      </c>
      <c r="C25" s="4">
        <f>C5+C6+C7+C8+C9+C10+C11+C12+C13+C15+C14+C16+C17+C18+C19+C20+C21+C22+C23+C24</f>
        <v>5004</v>
      </c>
      <c r="D25" s="4">
        <f>D5+D6+D7+D8+D9+D10+D11+D12+D13+D15+D14+D16+D17+D18+D19+D20+D21+D22+D23+D24</f>
        <v>566</v>
      </c>
      <c r="E25" s="4">
        <f>E5+E6+E7+E8+E9+E10+E11+E12+E13+E15+E14+E16+E17+E18+E19+E20+E21+E22+E23+E24</f>
        <v>648</v>
      </c>
      <c r="F25" s="4">
        <f>F5+F6+F7+F8+F9+F10+F11+F12+F13</f>
        <v>2955</v>
      </c>
      <c r="G25" s="4">
        <f>G5+G6+G7+G8+G9+G10+G11+G12+G13</f>
        <v>3427</v>
      </c>
      <c r="H25" s="4">
        <f>H10+H9+H8+H7+H6+H5+H11+H16</f>
        <v>429</v>
      </c>
      <c r="I25" s="4">
        <f>I10+I9+I8+I7+I6+I5+I11+I16</f>
        <v>542</v>
      </c>
      <c r="J25" s="4">
        <f>J8+J7+J6+J5</f>
        <v>337</v>
      </c>
      <c r="K25" s="4">
        <f>K8+K7+K6+K5</f>
        <v>383</v>
      </c>
    </row>
    <row r="27" spans="1:11">
      <c r="A27" s="8" t="s">
        <v>91</v>
      </c>
    </row>
  </sheetData>
  <mergeCells count="31">
    <mergeCell ref="D2:I2"/>
    <mergeCell ref="J19:K19"/>
    <mergeCell ref="J3:K3"/>
    <mergeCell ref="J9:K9"/>
    <mergeCell ref="J11:K11"/>
    <mergeCell ref="J12:K12"/>
    <mergeCell ref="J13:K13"/>
    <mergeCell ref="H14:I14"/>
    <mergeCell ref="J14:K14"/>
    <mergeCell ref="F24:G24"/>
    <mergeCell ref="H24:I24"/>
    <mergeCell ref="J24:K24"/>
    <mergeCell ref="F23:G23"/>
    <mergeCell ref="H23:I23"/>
    <mergeCell ref="J23:K23"/>
    <mergeCell ref="J22:K22"/>
    <mergeCell ref="F20:G20"/>
    <mergeCell ref="H20:I20"/>
    <mergeCell ref="J20:K20"/>
    <mergeCell ref="F21:G21"/>
    <mergeCell ref="H21:I21"/>
    <mergeCell ref="J21:K21"/>
    <mergeCell ref="B3:C3"/>
    <mergeCell ref="A3:A4"/>
    <mergeCell ref="H22:I22"/>
    <mergeCell ref="H19:I19"/>
    <mergeCell ref="F14:G14"/>
    <mergeCell ref="D3:E3"/>
    <mergeCell ref="F3:G3"/>
    <mergeCell ref="H3:I3"/>
    <mergeCell ref="H13:I13"/>
  </mergeCells>
  <phoneticPr fontId="2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财字1号</vt:lpstr>
      <vt:lpstr>财字2号</vt:lpstr>
      <vt:lpstr>财字3号</vt:lpstr>
      <vt:lpstr>财字4号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2006-09-13T11:21:00Z</dcterms:created>
  <dcterms:modified xsi:type="dcterms:W3CDTF">2020-04-17T02:41:02Z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