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15" yWindow="-45" windowWidth="14460" windowHeight="12510" activeTab="2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 concurrentCalc="0"/>
</workbook>
</file>

<file path=xl/calcChain.xml><?xml version="1.0" encoding="utf-8"?>
<calcChain xmlns="http://schemas.openxmlformats.org/spreadsheetml/2006/main">
  <c r="L394" i="3" l="1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K556" i="3"/>
  <c r="J397" i="3"/>
  <c r="K397" i="3"/>
  <c r="J398" i="3"/>
  <c r="K398" i="3"/>
  <c r="K558" i="3"/>
  <c r="J399" i="3"/>
  <c r="K399" i="3"/>
  <c r="J400" i="3"/>
  <c r="K400" i="3"/>
  <c r="K560" i="3"/>
  <c r="J401" i="3"/>
  <c r="K401" i="3"/>
  <c r="J402" i="3"/>
  <c r="K402" i="3"/>
  <c r="K562" i="3"/>
  <c r="J403" i="3"/>
  <c r="K403" i="3"/>
  <c r="K563" i="3"/>
  <c r="J404" i="3"/>
  <c r="K404" i="3"/>
  <c r="K564" i="3"/>
  <c r="J405" i="3"/>
  <c r="K405" i="3"/>
  <c r="K565" i="3"/>
  <c r="I405" i="3"/>
  <c r="H405" i="3"/>
  <c r="G405" i="3"/>
  <c r="I404" i="3"/>
  <c r="I564" i="3"/>
  <c r="H404" i="3"/>
  <c r="G404" i="3"/>
  <c r="G564" i="3"/>
  <c r="I403" i="3"/>
  <c r="H403" i="3"/>
  <c r="H563" i="3"/>
  <c r="G403" i="3"/>
  <c r="I402" i="3"/>
  <c r="H402" i="3"/>
  <c r="G402" i="3"/>
  <c r="I401" i="3"/>
  <c r="I561" i="3"/>
  <c r="H401" i="3"/>
  <c r="H561" i="3"/>
  <c r="G401" i="3"/>
  <c r="I400" i="3"/>
  <c r="I560" i="3"/>
  <c r="H400" i="3"/>
  <c r="G400" i="3"/>
  <c r="I399" i="3"/>
  <c r="I559" i="3"/>
  <c r="H399" i="3"/>
  <c r="H559" i="3"/>
  <c r="G399" i="3"/>
  <c r="G559" i="3"/>
  <c r="I398" i="3"/>
  <c r="H398" i="3"/>
  <c r="G398" i="3"/>
  <c r="G558" i="3"/>
  <c r="I397" i="3"/>
  <c r="I557" i="3"/>
  <c r="H397" i="3"/>
  <c r="H557" i="3"/>
  <c r="G397" i="3"/>
  <c r="G557" i="3"/>
  <c r="I396" i="3"/>
  <c r="I556" i="3"/>
  <c r="H396" i="3"/>
  <c r="G396" i="3"/>
  <c r="I395" i="3"/>
  <c r="H395" i="3"/>
  <c r="H555" i="3"/>
  <c r="G395" i="3"/>
  <c r="I394" i="3"/>
  <c r="I406" i="3"/>
  <c r="H394" i="3"/>
  <c r="G394" i="3"/>
  <c r="G554" i="3"/>
  <c r="D394" i="3"/>
  <c r="E394" i="3"/>
  <c r="D395" i="3"/>
  <c r="E395" i="3"/>
  <c r="D396" i="3"/>
  <c r="E396" i="3"/>
  <c r="D397" i="3"/>
  <c r="E397" i="3"/>
  <c r="D398" i="3"/>
  <c r="E398" i="3"/>
  <c r="D399" i="3"/>
  <c r="E399" i="3"/>
  <c r="D400" i="3"/>
  <c r="E400" i="3"/>
  <c r="D401" i="3"/>
  <c r="E401" i="3"/>
  <c r="D402" i="3"/>
  <c r="E402" i="3"/>
  <c r="D403" i="3"/>
  <c r="E403" i="3"/>
  <c r="D404" i="3"/>
  <c r="E404" i="3"/>
  <c r="D405" i="3"/>
  <c r="E405" i="3"/>
  <c r="C396" i="3"/>
  <c r="C397" i="3"/>
  <c r="C557" i="3"/>
  <c r="C398" i="3"/>
  <c r="C399" i="3"/>
  <c r="C559" i="3"/>
  <c r="C400" i="3"/>
  <c r="C401" i="3"/>
  <c r="C561" i="3"/>
  <c r="C402" i="3"/>
  <c r="C403" i="3"/>
  <c r="C404" i="3"/>
  <c r="C405" i="3"/>
  <c r="C565" i="3"/>
  <c r="C395" i="3"/>
  <c r="C394" i="3"/>
  <c r="C55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D393" i="3"/>
  <c r="N393" i="3"/>
  <c r="C393" i="3"/>
  <c r="L393" i="3"/>
  <c r="E393" i="3"/>
  <c r="D326" i="1"/>
  <c r="D327" i="1"/>
  <c r="N301" i="1"/>
  <c r="D329" i="1"/>
  <c r="N128" i="1"/>
  <c r="D330" i="1"/>
  <c r="N317" i="1"/>
  <c r="D331" i="1"/>
  <c r="N177" i="1"/>
  <c r="D332" i="1"/>
  <c r="N319" i="1"/>
  <c r="D333" i="1"/>
  <c r="N320" i="1"/>
  <c r="D334" i="1"/>
  <c r="N321" i="1"/>
  <c r="D335" i="1"/>
  <c r="N40" i="1"/>
  <c r="D313" i="1"/>
  <c r="F313" i="1"/>
  <c r="N318" i="1"/>
  <c r="D328" i="1"/>
  <c r="N315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/>
  <c r="D554" i="3"/>
  <c r="D519" i="3"/>
  <c r="D567" i="3"/>
  <c r="D204" i="3"/>
  <c r="D543" i="3"/>
  <c r="D556" i="3"/>
  <c r="D521" i="3"/>
  <c r="D569" i="3"/>
  <c r="D205" i="3"/>
  <c r="D544" i="3"/>
  <c r="D557" i="3"/>
  <c r="D522" i="3"/>
  <c r="D570" i="3"/>
  <c r="D206" i="3"/>
  <c r="D545" i="3"/>
  <c r="D558" i="3"/>
  <c r="D523" i="3"/>
  <c r="D571" i="3"/>
  <c r="D207" i="3"/>
  <c r="D546" i="3"/>
  <c r="D559" i="3"/>
  <c r="D524" i="3"/>
  <c r="D572" i="3"/>
  <c r="D208" i="3"/>
  <c r="D547" i="3"/>
  <c r="D560" i="3"/>
  <c r="D525" i="3"/>
  <c r="D573" i="3"/>
  <c r="D209" i="3"/>
  <c r="D548" i="3"/>
  <c r="D561" i="3"/>
  <c r="D526" i="3"/>
  <c r="D574" i="3"/>
  <c r="D210" i="3"/>
  <c r="D549" i="3"/>
  <c r="D562" i="3"/>
  <c r="D527" i="3"/>
  <c r="D575" i="3"/>
  <c r="K202" i="3"/>
  <c r="K541" i="3"/>
  <c r="K554" i="3"/>
  <c r="K519" i="3"/>
  <c r="K567" i="3"/>
  <c r="K204" i="3"/>
  <c r="K543" i="3"/>
  <c r="K521" i="3"/>
  <c r="K569" i="3"/>
  <c r="K205" i="3"/>
  <c r="K544" i="3"/>
  <c r="K557" i="3"/>
  <c r="K522" i="3"/>
  <c r="K570" i="3"/>
  <c r="K206" i="3"/>
  <c r="K545" i="3"/>
  <c r="K523" i="3"/>
  <c r="K571" i="3"/>
  <c r="K207" i="3"/>
  <c r="K546" i="3"/>
  <c r="K559" i="3"/>
  <c r="K524" i="3"/>
  <c r="K572" i="3"/>
  <c r="K208" i="3"/>
  <c r="K547" i="3"/>
  <c r="K525" i="3"/>
  <c r="K573" i="3"/>
  <c r="K209" i="3"/>
  <c r="K548" i="3"/>
  <c r="K561" i="3"/>
  <c r="K526" i="3"/>
  <c r="K574" i="3"/>
  <c r="K210" i="3"/>
  <c r="K549" i="3"/>
  <c r="K527" i="3"/>
  <c r="K575" i="3"/>
  <c r="L202" i="3"/>
  <c r="L541" i="3"/>
  <c r="L554" i="3"/>
  <c r="L519" i="3"/>
  <c r="L567" i="3"/>
  <c r="L204" i="3"/>
  <c r="L543" i="3"/>
  <c r="L556" i="3"/>
  <c r="L521" i="3"/>
  <c r="L569" i="3"/>
  <c r="L205" i="3"/>
  <c r="L544" i="3"/>
  <c r="L557" i="3"/>
  <c r="L522" i="3"/>
  <c r="L570" i="3"/>
  <c r="L206" i="3"/>
  <c r="L545" i="3"/>
  <c r="L558" i="3"/>
  <c r="L523" i="3"/>
  <c r="L571" i="3"/>
  <c r="L207" i="3"/>
  <c r="L546" i="3"/>
  <c r="L559" i="3"/>
  <c r="L524" i="3"/>
  <c r="L572" i="3"/>
  <c r="L208" i="3"/>
  <c r="L547" i="3"/>
  <c r="L560" i="3"/>
  <c r="L525" i="3"/>
  <c r="L573" i="3"/>
  <c r="L209" i="3"/>
  <c r="L548" i="3"/>
  <c r="L561" i="3"/>
  <c r="L526" i="3"/>
  <c r="L574" i="3"/>
  <c r="L210" i="3"/>
  <c r="L549" i="3"/>
  <c r="L562" i="3"/>
  <c r="L527" i="3"/>
  <c r="L575" i="3"/>
  <c r="J202" i="3"/>
  <c r="J541" i="3"/>
  <c r="J554" i="3"/>
  <c r="J519" i="3"/>
  <c r="J567" i="3"/>
  <c r="J204" i="3"/>
  <c r="J543" i="3"/>
  <c r="J556" i="3"/>
  <c r="J521" i="3"/>
  <c r="J569" i="3"/>
  <c r="J205" i="3"/>
  <c r="J544" i="3"/>
  <c r="J557" i="3"/>
  <c r="J522" i="3"/>
  <c r="J570" i="3"/>
  <c r="J206" i="3"/>
  <c r="J545" i="3"/>
  <c r="J558" i="3"/>
  <c r="J523" i="3"/>
  <c r="J571" i="3"/>
  <c r="J207" i="3"/>
  <c r="J546" i="3"/>
  <c r="J559" i="3"/>
  <c r="J524" i="3"/>
  <c r="J572" i="3"/>
  <c r="J208" i="3"/>
  <c r="J547" i="3"/>
  <c r="J560" i="3"/>
  <c r="J525" i="3"/>
  <c r="J573" i="3"/>
  <c r="J209" i="3"/>
  <c r="J548" i="3"/>
  <c r="J561" i="3"/>
  <c r="J526" i="3"/>
  <c r="J574" i="3"/>
  <c r="J210" i="3"/>
  <c r="J549" i="3"/>
  <c r="J562" i="3"/>
  <c r="J527" i="3"/>
  <c r="J575" i="3"/>
  <c r="I202" i="3"/>
  <c r="I541" i="3"/>
  <c r="I554" i="3"/>
  <c r="I519" i="3"/>
  <c r="I567" i="3"/>
  <c r="I204" i="3"/>
  <c r="I543" i="3"/>
  <c r="I521" i="3"/>
  <c r="I569" i="3"/>
  <c r="I205" i="3"/>
  <c r="I544" i="3"/>
  <c r="I522" i="3"/>
  <c r="I570" i="3"/>
  <c r="I206" i="3"/>
  <c r="I545" i="3"/>
  <c r="I558" i="3"/>
  <c r="I523" i="3"/>
  <c r="I571" i="3"/>
  <c r="I207" i="3"/>
  <c r="I546" i="3"/>
  <c r="I524" i="3"/>
  <c r="I572" i="3"/>
  <c r="I208" i="3"/>
  <c r="I547" i="3"/>
  <c r="I525" i="3"/>
  <c r="I573" i="3"/>
  <c r="I209" i="3"/>
  <c r="I548" i="3"/>
  <c r="I526" i="3"/>
  <c r="I574" i="3"/>
  <c r="I210" i="3"/>
  <c r="I549" i="3"/>
  <c r="I562" i="3"/>
  <c r="I527" i="3"/>
  <c r="I575" i="3"/>
  <c r="H202" i="3"/>
  <c r="H541" i="3"/>
  <c r="H554" i="3"/>
  <c r="H519" i="3"/>
  <c r="H567" i="3"/>
  <c r="H204" i="3"/>
  <c r="H543" i="3"/>
  <c r="H556" i="3"/>
  <c r="H521" i="3"/>
  <c r="H569" i="3"/>
  <c r="H205" i="3"/>
  <c r="H544" i="3"/>
  <c r="H522" i="3"/>
  <c r="H570" i="3"/>
  <c r="H206" i="3"/>
  <c r="H545" i="3"/>
  <c r="H558" i="3"/>
  <c r="H523" i="3"/>
  <c r="H571" i="3"/>
  <c r="H207" i="3"/>
  <c r="H546" i="3"/>
  <c r="H524" i="3"/>
  <c r="H572" i="3"/>
  <c r="H208" i="3"/>
  <c r="H547" i="3"/>
  <c r="H560" i="3"/>
  <c r="H525" i="3"/>
  <c r="H573" i="3"/>
  <c r="H209" i="3"/>
  <c r="H548" i="3"/>
  <c r="H526" i="3"/>
  <c r="H574" i="3"/>
  <c r="H210" i="3"/>
  <c r="H549" i="3"/>
  <c r="H562" i="3"/>
  <c r="H527" i="3"/>
  <c r="H575" i="3"/>
  <c r="G202" i="3"/>
  <c r="G541" i="3"/>
  <c r="G519" i="3"/>
  <c r="G567" i="3"/>
  <c r="G204" i="3"/>
  <c r="G543" i="3"/>
  <c r="G556" i="3"/>
  <c r="G521" i="3"/>
  <c r="G569" i="3"/>
  <c r="G205" i="3"/>
  <c r="G544" i="3"/>
  <c r="G522" i="3"/>
  <c r="G570" i="3"/>
  <c r="G206" i="3"/>
  <c r="G545" i="3"/>
  <c r="G523" i="3"/>
  <c r="G571" i="3"/>
  <c r="G207" i="3"/>
  <c r="G546" i="3"/>
  <c r="G524" i="3"/>
  <c r="G572" i="3"/>
  <c r="G208" i="3"/>
  <c r="G547" i="3"/>
  <c r="G560" i="3"/>
  <c r="G525" i="3"/>
  <c r="G573" i="3"/>
  <c r="G209" i="3"/>
  <c r="G548" i="3"/>
  <c r="G561" i="3"/>
  <c r="G526" i="3"/>
  <c r="G574" i="3"/>
  <c r="G210" i="3"/>
  <c r="G549" i="3"/>
  <c r="G562" i="3"/>
  <c r="G527" i="3"/>
  <c r="G575" i="3"/>
  <c r="E202" i="3"/>
  <c r="E541" i="3"/>
  <c r="E580" i="3"/>
  <c r="E554" i="3"/>
  <c r="E519" i="3"/>
  <c r="E567" i="3"/>
  <c r="E204" i="3"/>
  <c r="E543" i="3"/>
  <c r="E556" i="3"/>
  <c r="E521" i="3"/>
  <c r="E569" i="3"/>
  <c r="E205" i="3"/>
  <c r="E544" i="3"/>
  <c r="E557" i="3"/>
  <c r="E522" i="3"/>
  <c r="E570" i="3"/>
  <c r="E206" i="3"/>
  <c r="E545" i="3"/>
  <c r="E558" i="3"/>
  <c r="E523" i="3"/>
  <c r="E571" i="3"/>
  <c r="E207" i="3"/>
  <c r="E546" i="3"/>
  <c r="E559" i="3"/>
  <c r="E524" i="3"/>
  <c r="E572" i="3"/>
  <c r="E208" i="3"/>
  <c r="E547" i="3"/>
  <c r="E560" i="3"/>
  <c r="E525" i="3"/>
  <c r="E573" i="3"/>
  <c r="E209" i="3"/>
  <c r="E548" i="3"/>
  <c r="E561" i="3"/>
  <c r="E526" i="3"/>
  <c r="E574" i="3"/>
  <c r="E210" i="3"/>
  <c r="E549" i="3"/>
  <c r="E562" i="3"/>
  <c r="E527" i="3"/>
  <c r="E575" i="3"/>
  <c r="C202" i="3"/>
  <c r="C541" i="3"/>
  <c r="C519" i="3"/>
  <c r="C567" i="3"/>
  <c r="C204" i="3"/>
  <c r="C543" i="3"/>
  <c r="C556" i="3"/>
  <c r="C521" i="3"/>
  <c r="C569" i="3"/>
  <c r="C205" i="3"/>
  <c r="C544" i="3"/>
  <c r="C522" i="3"/>
  <c r="C570" i="3"/>
  <c r="C206" i="3"/>
  <c r="C545" i="3"/>
  <c r="C558" i="3"/>
  <c r="C523" i="3"/>
  <c r="C571" i="3"/>
  <c r="C207" i="3"/>
  <c r="C546" i="3"/>
  <c r="C524" i="3"/>
  <c r="C572" i="3"/>
  <c r="C208" i="3"/>
  <c r="C547" i="3"/>
  <c r="C560" i="3"/>
  <c r="C525" i="3"/>
  <c r="C573" i="3"/>
  <c r="C209" i="3"/>
  <c r="C548" i="3"/>
  <c r="C526" i="3"/>
  <c r="C574" i="3"/>
  <c r="C210" i="3"/>
  <c r="C549" i="3"/>
  <c r="C562" i="3"/>
  <c r="C527" i="3"/>
  <c r="C575" i="3"/>
  <c r="D213" i="3"/>
  <c r="D552" i="3"/>
  <c r="D565" i="3"/>
  <c r="D530" i="3"/>
  <c r="D578" i="3"/>
  <c r="K213" i="3"/>
  <c r="K552" i="3"/>
  <c r="K530" i="3"/>
  <c r="K578" i="3"/>
  <c r="L213" i="3"/>
  <c r="L552" i="3"/>
  <c r="L565" i="3"/>
  <c r="L530" i="3"/>
  <c r="L578" i="3"/>
  <c r="J213" i="3"/>
  <c r="J552" i="3"/>
  <c r="J565" i="3"/>
  <c r="J530" i="3"/>
  <c r="J578" i="3"/>
  <c r="I213" i="3"/>
  <c r="I552" i="3"/>
  <c r="I565" i="3"/>
  <c r="I530" i="3"/>
  <c r="I578" i="3"/>
  <c r="H213" i="3"/>
  <c r="H552" i="3"/>
  <c r="H565" i="3"/>
  <c r="H530" i="3"/>
  <c r="H578" i="3"/>
  <c r="G213" i="3"/>
  <c r="G552" i="3"/>
  <c r="G565" i="3"/>
  <c r="G530" i="3"/>
  <c r="G578" i="3"/>
  <c r="E213" i="3"/>
  <c r="E552" i="3"/>
  <c r="E565" i="3"/>
  <c r="E530" i="3"/>
  <c r="E578" i="3"/>
  <c r="C213" i="3"/>
  <c r="C552" i="3"/>
  <c r="C530" i="3"/>
  <c r="C578" i="3"/>
  <c r="D212" i="3"/>
  <c r="D551" i="3"/>
  <c r="D564" i="3"/>
  <c r="D529" i="3"/>
  <c r="D577" i="3"/>
  <c r="K212" i="3"/>
  <c r="K551" i="3"/>
  <c r="K529" i="3"/>
  <c r="K577" i="3"/>
  <c r="L212" i="3"/>
  <c r="L551" i="3"/>
  <c r="L564" i="3"/>
  <c r="L529" i="3"/>
  <c r="L577" i="3"/>
  <c r="J212" i="3"/>
  <c r="J551" i="3"/>
  <c r="J564" i="3"/>
  <c r="J529" i="3"/>
  <c r="J577" i="3"/>
  <c r="I212" i="3"/>
  <c r="I551" i="3"/>
  <c r="I529" i="3"/>
  <c r="I577" i="3"/>
  <c r="H212" i="3"/>
  <c r="H551" i="3"/>
  <c r="H564" i="3"/>
  <c r="H529" i="3"/>
  <c r="H577" i="3"/>
  <c r="G212" i="3"/>
  <c r="G551" i="3"/>
  <c r="G529" i="3"/>
  <c r="G577" i="3"/>
  <c r="E212" i="3"/>
  <c r="E551" i="3"/>
  <c r="E564" i="3"/>
  <c r="F564" i="3"/>
  <c r="E529" i="3"/>
  <c r="E577" i="3"/>
  <c r="C212" i="3"/>
  <c r="C551" i="3"/>
  <c r="C564" i="3"/>
  <c r="C529" i="3"/>
  <c r="C577" i="3"/>
  <c r="D211" i="3"/>
  <c r="D550" i="3"/>
  <c r="D563" i="3"/>
  <c r="D528" i="3"/>
  <c r="D576" i="3"/>
  <c r="K211" i="3"/>
  <c r="K550" i="3"/>
  <c r="K528" i="3"/>
  <c r="K576" i="3"/>
  <c r="L211" i="3"/>
  <c r="L550" i="3"/>
  <c r="L563" i="3"/>
  <c r="L528" i="3"/>
  <c r="L576" i="3"/>
  <c r="J211" i="3"/>
  <c r="J550" i="3"/>
  <c r="J563" i="3"/>
  <c r="J528" i="3"/>
  <c r="J576" i="3"/>
  <c r="I211" i="3"/>
  <c r="I550" i="3"/>
  <c r="I563" i="3"/>
  <c r="I528" i="3"/>
  <c r="I576" i="3"/>
  <c r="H211" i="3"/>
  <c r="H550" i="3"/>
  <c r="H528" i="3"/>
  <c r="H576" i="3"/>
  <c r="G211" i="3"/>
  <c r="G550" i="3"/>
  <c r="G563" i="3"/>
  <c r="G528" i="3"/>
  <c r="G576" i="3"/>
  <c r="E211" i="3"/>
  <c r="E550" i="3"/>
  <c r="E563" i="3"/>
  <c r="E528" i="3"/>
  <c r="E576" i="3"/>
  <c r="C211" i="3"/>
  <c r="C550" i="3"/>
  <c r="C563" i="3"/>
  <c r="C528" i="3"/>
  <c r="C576" i="3"/>
  <c r="D203" i="3"/>
  <c r="D542" i="3"/>
  <c r="D555" i="3"/>
  <c r="D520" i="3"/>
  <c r="D568" i="3"/>
  <c r="K203" i="3"/>
  <c r="K542" i="3"/>
  <c r="K555" i="3"/>
  <c r="M555" i="3"/>
  <c r="K520" i="3"/>
  <c r="K568" i="3"/>
  <c r="L203" i="3"/>
  <c r="L542" i="3"/>
  <c r="L555" i="3"/>
  <c r="L520" i="3"/>
  <c r="L568" i="3"/>
  <c r="J203" i="3"/>
  <c r="J542" i="3"/>
  <c r="J555" i="3"/>
  <c r="J520" i="3"/>
  <c r="J568" i="3"/>
  <c r="I203" i="3"/>
  <c r="I542" i="3"/>
  <c r="I555" i="3"/>
  <c r="I520" i="3"/>
  <c r="I568" i="3"/>
  <c r="H203" i="3"/>
  <c r="H542" i="3"/>
  <c r="H520" i="3"/>
  <c r="H568" i="3"/>
  <c r="G203" i="3"/>
  <c r="G542" i="3"/>
  <c r="G555" i="3"/>
  <c r="G520" i="3"/>
  <c r="G568" i="3"/>
  <c r="E203" i="3"/>
  <c r="E542" i="3"/>
  <c r="E555" i="3"/>
  <c r="E520" i="3"/>
  <c r="E568" i="3"/>
  <c r="C203" i="3"/>
  <c r="C542" i="3"/>
  <c r="C555" i="3"/>
  <c r="C520" i="3"/>
  <c r="C568" i="3"/>
  <c r="D406" i="3"/>
  <c r="N406" i="3"/>
  <c r="N566" i="3"/>
  <c r="L566" i="3"/>
  <c r="E566" i="3"/>
  <c r="F559" i="3"/>
  <c r="F555" i="3"/>
  <c r="F554" i="3"/>
  <c r="D214" i="3"/>
  <c r="N214" i="3"/>
  <c r="N553" i="3"/>
  <c r="A537" i="3"/>
  <c r="K531" i="3"/>
  <c r="M531" i="3"/>
  <c r="L531" i="3"/>
  <c r="I531" i="3"/>
  <c r="G531" i="3"/>
  <c r="E531" i="3"/>
  <c r="F530" i="3"/>
  <c r="F528" i="3"/>
  <c r="F527" i="3"/>
  <c r="M526" i="3"/>
  <c r="F525" i="3"/>
  <c r="M524" i="3"/>
  <c r="F524" i="3"/>
  <c r="M523" i="3"/>
  <c r="F523" i="3"/>
  <c r="M522" i="3"/>
  <c r="F522" i="3"/>
  <c r="F521" i="3"/>
  <c r="M519" i="3"/>
  <c r="F519" i="3"/>
  <c r="D518" i="3"/>
  <c r="K518" i="3"/>
  <c r="M518" i="3"/>
  <c r="J518" i="3"/>
  <c r="I518" i="3"/>
  <c r="H518" i="3"/>
  <c r="G518" i="3"/>
  <c r="F518" i="3"/>
  <c r="C518" i="3"/>
  <c r="N513" i="3"/>
  <c r="M513" i="3"/>
  <c r="F513" i="3"/>
  <c r="N512" i="3"/>
  <c r="M512" i="3"/>
  <c r="M511" i="3"/>
  <c r="F511" i="3"/>
  <c r="N509" i="3"/>
  <c r="F509" i="3"/>
  <c r="M507" i="3"/>
  <c r="F507" i="3"/>
  <c r="M506" i="3"/>
  <c r="F506" i="3"/>
  <c r="D505" i="3"/>
  <c r="F505" i="3"/>
  <c r="K505" i="3"/>
  <c r="M505" i="3"/>
  <c r="J505" i="3"/>
  <c r="I505" i="3"/>
  <c r="H505" i="3"/>
  <c r="G505" i="3"/>
  <c r="C505" i="3"/>
  <c r="N502" i="3"/>
  <c r="N501" i="3"/>
  <c r="F500" i="3"/>
  <c r="F498" i="3"/>
  <c r="F496" i="3"/>
  <c r="N495" i="3"/>
  <c r="F495" i="3"/>
  <c r="M494" i="3"/>
  <c r="F494" i="3"/>
  <c r="N493" i="3"/>
  <c r="M493" i="3"/>
  <c r="F493" i="3"/>
  <c r="D492" i="3"/>
  <c r="K492" i="3"/>
  <c r="M492" i="3"/>
  <c r="J492" i="3"/>
  <c r="I492" i="3"/>
  <c r="H492" i="3"/>
  <c r="G492" i="3"/>
  <c r="F492" i="3"/>
  <c r="C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M481" i="3"/>
  <c r="F481" i="3"/>
  <c r="N480" i="3"/>
  <c r="M480" i="3"/>
  <c r="F480" i="3"/>
  <c r="D479" i="3"/>
  <c r="K479" i="3"/>
  <c r="M479" i="3"/>
  <c r="J479" i="3"/>
  <c r="I479" i="3"/>
  <c r="H479" i="3"/>
  <c r="G479" i="3"/>
  <c r="F479" i="3"/>
  <c r="C479" i="3"/>
  <c r="N477" i="3"/>
  <c r="N475" i="3"/>
  <c r="M475" i="3"/>
  <c r="M474" i="3"/>
  <c r="F474" i="3"/>
  <c r="N472" i="3"/>
  <c r="F472" i="3"/>
  <c r="N471" i="3"/>
  <c r="M470" i="3"/>
  <c r="F470" i="3"/>
  <c r="N468" i="3"/>
  <c r="M468" i="3"/>
  <c r="F468" i="3"/>
  <c r="M467" i="3"/>
  <c r="F467" i="3"/>
  <c r="D466" i="3"/>
  <c r="K466" i="3"/>
  <c r="M466" i="3"/>
  <c r="J466" i="3"/>
  <c r="I466" i="3"/>
  <c r="H466" i="3"/>
  <c r="G466" i="3"/>
  <c r="F466" i="3"/>
  <c r="C466" i="3"/>
  <c r="M465" i="3"/>
  <c r="N463" i="3"/>
  <c r="F463" i="3"/>
  <c r="N462" i="3"/>
  <c r="M462" i="3"/>
  <c r="F462" i="3"/>
  <c r="N461" i="3"/>
  <c r="M461" i="3"/>
  <c r="F461" i="3"/>
  <c r="N460" i="3"/>
  <c r="M460" i="3"/>
  <c r="F460" i="3"/>
  <c r="N459" i="3"/>
  <c r="M459" i="3"/>
  <c r="F459" i="3"/>
  <c r="M457" i="3"/>
  <c r="F457" i="3"/>
  <c r="N456" i="3"/>
  <c r="F456" i="3"/>
  <c r="N455" i="3"/>
  <c r="M455" i="3"/>
  <c r="F455" i="3"/>
  <c r="M454" i="3"/>
  <c r="F454" i="3"/>
  <c r="D453" i="3"/>
  <c r="F453" i="3"/>
  <c r="K453" i="3"/>
  <c r="M453" i="3"/>
  <c r="J453" i="3"/>
  <c r="I453" i="3"/>
  <c r="H453" i="3"/>
  <c r="G453" i="3"/>
  <c r="C453" i="3"/>
  <c r="N448" i="3"/>
  <c r="M448" i="3"/>
  <c r="F448" i="3"/>
  <c r="F446" i="3"/>
  <c r="N445" i="3"/>
  <c r="N444" i="3"/>
  <c r="M444" i="3"/>
  <c r="F444" i="3"/>
  <c r="N443" i="3"/>
  <c r="M443" i="3"/>
  <c r="F443" i="3"/>
  <c r="N442" i="3"/>
  <c r="M442" i="3"/>
  <c r="F442" i="3"/>
  <c r="M441" i="3"/>
  <c r="F441" i="3"/>
  <c r="D440" i="3"/>
  <c r="K440" i="3"/>
  <c r="M440" i="3"/>
  <c r="J440" i="3"/>
  <c r="I440" i="3"/>
  <c r="H440" i="3"/>
  <c r="G440" i="3"/>
  <c r="F440" i="3"/>
  <c r="C440" i="3"/>
  <c r="N435" i="3"/>
  <c r="M435" i="3"/>
  <c r="F435" i="3"/>
  <c r="N434" i="3"/>
  <c r="F434" i="3"/>
  <c r="M433" i="3"/>
  <c r="F433" i="3"/>
  <c r="N431" i="3"/>
  <c r="F431" i="3"/>
  <c r="N430" i="3"/>
  <c r="M430" i="3"/>
  <c r="F430" i="3"/>
  <c r="M429" i="3"/>
  <c r="F429" i="3"/>
  <c r="N428" i="3"/>
  <c r="M428" i="3"/>
  <c r="F428" i="3"/>
  <c r="D427" i="3"/>
  <c r="K427" i="3"/>
  <c r="M427" i="3"/>
  <c r="J427" i="3"/>
  <c r="I427" i="3"/>
  <c r="H427" i="3"/>
  <c r="G427" i="3"/>
  <c r="F427" i="3"/>
  <c r="C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J406" i="3"/>
  <c r="H406" i="3"/>
  <c r="E406" i="3"/>
  <c r="M405" i="3"/>
  <c r="F405" i="3"/>
  <c r="M404" i="3"/>
  <c r="F404" i="3"/>
  <c r="M403" i="3"/>
  <c r="F403" i="3"/>
  <c r="M402" i="3"/>
  <c r="F402" i="3"/>
  <c r="M401" i="3"/>
  <c r="F401" i="3"/>
  <c r="M400" i="3"/>
  <c r="F400" i="3"/>
  <c r="M399" i="3"/>
  <c r="F399" i="3"/>
  <c r="M398" i="3"/>
  <c r="F398" i="3"/>
  <c r="M397" i="3"/>
  <c r="F397" i="3"/>
  <c r="M396" i="3"/>
  <c r="F396" i="3"/>
  <c r="M395" i="3"/>
  <c r="F395" i="3"/>
  <c r="M394" i="3"/>
  <c r="F394" i="3"/>
  <c r="D380" i="3"/>
  <c r="K380" i="3"/>
  <c r="M380" i="3"/>
  <c r="J380" i="3"/>
  <c r="I380" i="3"/>
  <c r="H380" i="3"/>
  <c r="G380" i="3"/>
  <c r="F380" i="3"/>
  <c r="C380" i="3"/>
  <c r="N374" i="3"/>
  <c r="M374" i="3"/>
  <c r="F374" i="3"/>
  <c r="D367" i="3"/>
  <c r="K367" i="3"/>
  <c r="M367" i="3"/>
  <c r="J367" i="3"/>
  <c r="I367" i="3"/>
  <c r="H367" i="3"/>
  <c r="G367" i="3"/>
  <c r="F367" i="3"/>
  <c r="C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F354" i="3"/>
  <c r="K354" i="3"/>
  <c r="M354" i="3"/>
  <c r="J354" i="3"/>
  <c r="I354" i="3"/>
  <c r="H354" i="3"/>
  <c r="G354" i="3"/>
  <c r="C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K341" i="3"/>
  <c r="M341" i="3"/>
  <c r="J341" i="3"/>
  <c r="I341" i="3"/>
  <c r="H341" i="3"/>
  <c r="G341" i="3"/>
  <c r="F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K328" i="3"/>
  <c r="M328" i="3"/>
  <c r="J328" i="3"/>
  <c r="I328" i="3"/>
  <c r="H328" i="3"/>
  <c r="G328" i="3"/>
  <c r="F328" i="3"/>
  <c r="C328" i="3"/>
  <c r="N324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F315" i="3"/>
  <c r="K315" i="3"/>
  <c r="M315" i="3"/>
  <c r="J315" i="3"/>
  <c r="I315" i="3"/>
  <c r="H315" i="3"/>
  <c r="G315" i="3"/>
  <c r="C315" i="3"/>
  <c r="N310" i="3"/>
  <c r="F310" i="3"/>
  <c r="N308" i="3"/>
  <c r="N304" i="3"/>
  <c r="M304" i="3"/>
  <c r="F304" i="3"/>
  <c r="N303" i="3"/>
  <c r="M303" i="3"/>
  <c r="F303" i="3"/>
  <c r="D302" i="3"/>
  <c r="K302" i="3"/>
  <c r="M302" i="3"/>
  <c r="J302" i="3"/>
  <c r="I302" i="3"/>
  <c r="H302" i="3"/>
  <c r="G302" i="3"/>
  <c r="F302" i="3"/>
  <c r="C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F289" i="3"/>
  <c r="K289" i="3"/>
  <c r="M289" i="3"/>
  <c r="J289" i="3"/>
  <c r="I289" i="3"/>
  <c r="H289" i="3"/>
  <c r="G289" i="3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K276" i="3"/>
  <c r="M276" i="3"/>
  <c r="J276" i="3"/>
  <c r="I276" i="3"/>
  <c r="H276" i="3"/>
  <c r="G276" i="3"/>
  <c r="F276" i="3"/>
  <c r="C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F263" i="3"/>
  <c r="K263" i="3"/>
  <c r="M263" i="3"/>
  <c r="J263" i="3"/>
  <c r="I263" i="3"/>
  <c r="H263" i="3"/>
  <c r="G263" i="3"/>
  <c r="C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K250" i="3"/>
  <c r="M250" i="3"/>
  <c r="J250" i="3"/>
  <c r="I250" i="3"/>
  <c r="H250" i="3"/>
  <c r="G250" i="3"/>
  <c r="F250" i="3"/>
  <c r="C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K237" i="3"/>
  <c r="M237" i="3"/>
  <c r="J237" i="3"/>
  <c r="I237" i="3"/>
  <c r="H237" i="3"/>
  <c r="G237" i="3"/>
  <c r="C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L214" i="3"/>
  <c r="M210" i="3"/>
  <c r="M209" i="3"/>
  <c r="M208" i="3"/>
  <c r="M207" i="3"/>
  <c r="M206" i="3"/>
  <c r="M205" i="3"/>
  <c r="M204" i="3"/>
  <c r="D201" i="3"/>
  <c r="F201" i="3"/>
  <c r="K201" i="3"/>
  <c r="M201" i="3"/>
  <c r="J201" i="3"/>
  <c r="I201" i="3"/>
  <c r="H201" i="3"/>
  <c r="G201" i="3"/>
  <c r="C201" i="3"/>
  <c r="F196" i="3"/>
  <c r="F194" i="3"/>
  <c r="M190" i="3"/>
  <c r="F190" i="3"/>
  <c r="N189" i="3"/>
  <c r="M189" i="3"/>
  <c r="F189" i="3"/>
  <c r="D188" i="3"/>
  <c r="F188" i="3"/>
  <c r="K188" i="3"/>
  <c r="M188" i="3"/>
  <c r="J188" i="3"/>
  <c r="I188" i="3"/>
  <c r="H188" i="3"/>
  <c r="G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M175" i="3"/>
  <c r="J175" i="3"/>
  <c r="I175" i="3"/>
  <c r="H175" i="3"/>
  <c r="G175" i="3"/>
  <c r="F175" i="3"/>
  <c r="C175" i="3"/>
  <c r="N171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F162" i="3"/>
  <c r="K162" i="3"/>
  <c r="M162" i="3"/>
  <c r="J162" i="3"/>
  <c r="I162" i="3"/>
  <c r="H162" i="3"/>
  <c r="G162" i="3"/>
  <c r="C162" i="3"/>
  <c r="N158" i="3"/>
  <c r="F158" i="3"/>
  <c r="N157" i="3"/>
  <c r="M157" i="3"/>
  <c r="F157" i="3"/>
  <c r="F155" i="3"/>
  <c r="N154" i="3"/>
  <c r="F154" i="3"/>
  <c r="M153" i="3"/>
  <c r="F153" i="3"/>
  <c r="N152" i="3"/>
  <c r="F152" i="3"/>
  <c r="N151" i="3"/>
  <c r="M151" i="3"/>
  <c r="F151" i="3"/>
  <c r="M150" i="3"/>
  <c r="F150" i="3"/>
  <c r="D149" i="3"/>
  <c r="K149" i="3"/>
  <c r="M149" i="3"/>
  <c r="J149" i="3"/>
  <c r="I149" i="3"/>
  <c r="H149" i="3"/>
  <c r="G149" i="3"/>
  <c r="C149" i="3"/>
  <c r="N139" i="3"/>
  <c r="M138" i="3"/>
  <c r="F138" i="3"/>
  <c r="M137" i="3"/>
  <c r="F137" i="3"/>
  <c r="D136" i="3"/>
  <c r="K136" i="3"/>
  <c r="M136" i="3"/>
  <c r="J136" i="3"/>
  <c r="I136" i="3"/>
  <c r="H136" i="3"/>
  <c r="G136" i="3"/>
  <c r="F136" i="3"/>
  <c r="C136" i="3"/>
  <c r="F132" i="3"/>
  <c r="M131" i="3"/>
  <c r="F131" i="3"/>
  <c r="M129" i="3"/>
  <c r="F129" i="3"/>
  <c r="F128" i="3"/>
  <c r="N127" i="3"/>
  <c r="M127" i="3"/>
  <c r="F127" i="3"/>
  <c r="N126" i="3"/>
  <c r="F126" i="3"/>
  <c r="M125" i="3"/>
  <c r="F125" i="3"/>
  <c r="N124" i="3"/>
  <c r="M124" i="3"/>
  <c r="F124" i="3"/>
  <c r="D123" i="3"/>
  <c r="F123" i="3"/>
  <c r="K123" i="3"/>
  <c r="M123" i="3"/>
  <c r="J123" i="3"/>
  <c r="I123" i="3"/>
  <c r="H123" i="3"/>
  <c r="G123" i="3"/>
  <c r="C123" i="3"/>
  <c r="N118" i="3"/>
  <c r="M118" i="3"/>
  <c r="F118" i="3"/>
  <c r="M116" i="3"/>
  <c r="F116" i="3"/>
  <c r="N115" i="3"/>
  <c r="F115" i="3"/>
  <c r="F114" i="3"/>
  <c r="F113" i="3"/>
  <c r="N112" i="3"/>
  <c r="M112" i="3"/>
  <c r="F112" i="3"/>
  <c r="M111" i="3"/>
  <c r="F111" i="3"/>
  <c r="D110" i="3"/>
  <c r="F110" i="3"/>
  <c r="K110" i="3"/>
  <c r="M110" i="3"/>
  <c r="J110" i="3"/>
  <c r="I110" i="3"/>
  <c r="H110" i="3"/>
  <c r="G110" i="3"/>
  <c r="C110" i="3"/>
  <c r="F105" i="3"/>
  <c r="M99" i="3"/>
  <c r="F99" i="3"/>
  <c r="M98" i="3"/>
  <c r="F98" i="3"/>
  <c r="D97" i="3"/>
  <c r="K97" i="3"/>
  <c r="M97" i="3"/>
  <c r="J97" i="3"/>
  <c r="I97" i="3"/>
  <c r="H97" i="3"/>
  <c r="G97" i="3"/>
  <c r="F97" i="3"/>
  <c r="C97" i="3"/>
  <c r="M92" i="3"/>
  <c r="F92" i="3"/>
  <c r="N86" i="3"/>
  <c r="M86" i="3"/>
  <c r="F86" i="3"/>
  <c r="M85" i="3"/>
  <c r="F85" i="3"/>
  <c r="D84" i="3"/>
  <c r="K84" i="3"/>
  <c r="M84" i="3"/>
  <c r="J84" i="3"/>
  <c r="I84" i="3"/>
  <c r="H84" i="3"/>
  <c r="G84" i="3"/>
  <c r="F84" i="3"/>
  <c r="C84" i="3"/>
  <c r="F81" i="3"/>
  <c r="F80" i="3"/>
  <c r="M79" i="3"/>
  <c r="F79" i="3"/>
  <c r="M77" i="3"/>
  <c r="F77" i="3"/>
  <c r="F76" i="3"/>
  <c r="F75" i="3"/>
  <c r="N74" i="3"/>
  <c r="M74" i="3"/>
  <c r="F74" i="3"/>
  <c r="N73" i="3"/>
  <c r="M73" i="3"/>
  <c r="F73" i="3"/>
  <c r="M72" i="3"/>
  <c r="F72" i="3"/>
  <c r="D71" i="3"/>
  <c r="F71" i="3"/>
  <c r="K71" i="3"/>
  <c r="M71" i="3"/>
  <c r="J71" i="3"/>
  <c r="I71" i="3"/>
  <c r="H71" i="3"/>
  <c r="G71" i="3"/>
  <c r="C71" i="3"/>
  <c r="M66" i="3"/>
  <c r="F66" i="3"/>
  <c r="F64" i="3"/>
  <c r="F61" i="3"/>
  <c r="M60" i="3"/>
  <c r="F60" i="3"/>
  <c r="N59" i="3"/>
  <c r="M59" i="3"/>
  <c r="F59" i="3"/>
  <c r="D58" i="3"/>
  <c r="K58" i="3"/>
  <c r="M58" i="3"/>
  <c r="J58" i="3"/>
  <c r="I58" i="3"/>
  <c r="H58" i="3"/>
  <c r="G58" i="3"/>
  <c r="F58" i="3"/>
  <c r="C58" i="3"/>
  <c r="M57" i="3"/>
  <c r="M56" i="3"/>
  <c r="F56" i="3"/>
  <c r="M54" i="3"/>
  <c r="F54" i="3"/>
  <c r="M53" i="3"/>
  <c r="F53" i="3"/>
  <c r="N52" i="3"/>
  <c r="M52" i="3"/>
  <c r="F52" i="3"/>
  <c r="M51" i="3"/>
  <c r="F51" i="3"/>
  <c r="M49" i="3"/>
  <c r="F49" i="3"/>
  <c r="M48" i="3"/>
  <c r="F48" i="3"/>
  <c r="M47" i="3"/>
  <c r="F47" i="3"/>
  <c r="N46" i="3"/>
  <c r="M46" i="3"/>
  <c r="F46" i="3"/>
  <c r="D45" i="3"/>
  <c r="F45" i="3"/>
  <c r="K45" i="3"/>
  <c r="M45" i="3"/>
  <c r="J45" i="3"/>
  <c r="I45" i="3"/>
  <c r="H45" i="3"/>
  <c r="G45" i="3"/>
  <c r="C45" i="3"/>
  <c r="N41" i="3"/>
  <c r="M40" i="3"/>
  <c r="F40" i="3"/>
  <c r="M38" i="3"/>
  <c r="F38" i="3"/>
  <c r="M37" i="3"/>
  <c r="F37" i="3"/>
  <c r="M36" i="3"/>
  <c r="F36" i="3"/>
  <c r="N35" i="3"/>
  <c r="M35" i="3"/>
  <c r="F35" i="3"/>
  <c r="N34" i="3"/>
  <c r="M34" i="3"/>
  <c r="F34" i="3"/>
  <c r="M33" i="3"/>
  <c r="F33" i="3"/>
  <c r="D32" i="3"/>
  <c r="K32" i="3"/>
  <c r="M32" i="3"/>
  <c r="J32" i="3"/>
  <c r="I32" i="3"/>
  <c r="H32" i="3"/>
  <c r="G32" i="3"/>
  <c r="F32" i="3"/>
  <c r="C32" i="3"/>
  <c r="M27" i="3"/>
  <c r="F27" i="3"/>
  <c r="M25" i="3"/>
  <c r="F25" i="3"/>
  <c r="F23" i="3"/>
  <c r="M22" i="3"/>
  <c r="F22" i="3"/>
  <c r="N21" i="3"/>
  <c r="M21" i="3"/>
  <c r="F21" i="3"/>
  <c r="M20" i="3"/>
  <c r="F20" i="3"/>
  <c r="D19" i="3"/>
  <c r="K19" i="3"/>
  <c r="M19" i="3"/>
  <c r="J19" i="3"/>
  <c r="I19" i="3"/>
  <c r="H19" i="3"/>
  <c r="G19" i="3"/>
  <c r="F19" i="3"/>
  <c r="C19" i="3"/>
  <c r="F18" i="3"/>
  <c r="F17" i="3"/>
  <c r="F16" i="3"/>
  <c r="N15" i="3"/>
  <c r="F15" i="3"/>
  <c r="N14" i="3"/>
  <c r="M14" i="3"/>
  <c r="F14" i="3"/>
  <c r="M13" i="3"/>
  <c r="F13" i="3"/>
  <c r="N12" i="3"/>
  <c r="M12" i="3"/>
  <c r="F12" i="3"/>
  <c r="M11" i="3"/>
  <c r="F11" i="3"/>
  <c r="N10" i="3"/>
  <c r="M10" i="3"/>
  <c r="F10" i="3"/>
  <c r="M9" i="3"/>
  <c r="F9" i="3"/>
  <c r="N8" i="3"/>
  <c r="M8" i="3"/>
  <c r="F8" i="3"/>
  <c r="M7" i="3"/>
  <c r="F7" i="3"/>
  <c r="H25" i="2"/>
  <c r="H27" i="2"/>
  <c r="G25" i="2"/>
  <c r="G27" i="2"/>
  <c r="D25" i="2"/>
  <c r="D27" i="2"/>
  <c r="E25" i="2"/>
  <c r="E27" i="2"/>
  <c r="C25" i="2"/>
  <c r="C27" i="2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/>
  <c r="H329" i="1"/>
  <c r="I329" i="1"/>
  <c r="J329" i="1"/>
  <c r="K329" i="1"/>
  <c r="H330" i="1"/>
  <c r="I330" i="1"/>
  <c r="J330" i="1"/>
  <c r="K330" i="1"/>
  <c r="M330" i="1"/>
  <c r="H331" i="1"/>
  <c r="I331" i="1"/>
  <c r="J331" i="1"/>
  <c r="K331" i="1"/>
  <c r="H332" i="1"/>
  <c r="I332" i="1"/>
  <c r="J332" i="1"/>
  <c r="K332" i="1"/>
  <c r="M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M336" i="1"/>
  <c r="H337" i="1"/>
  <c r="I337" i="1"/>
  <c r="J337" i="1"/>
  <c r="K337" i="1"/>
  <c r="H338" i="1"/>
  <c r="I338" i="1"/>
  <c r="J338" i="1"/>
  <c r="K338" i="1"/>
  <c r="M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298" i="1"/>
  <c r="E327" i="1"/>
  <c r="E328" i="1"/>
  <c r="E329" i="1"/>
  <c r="E330" i="1"/>
  <c r="E331" i="1"/>
  <c r="E332" i="1"/>
  <c r="E333" i="1"/>
  <c r="E334" i="1"/>
  <c r="E335" i="1"/>
  <c r="D336" i="1"/>
  <c r="N15" i="1"/>
  <c r="E336" i="1"/>
  <c r="E337" i="1"/>
  <c r="D338" i="1"/>
  <c r="N30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K326" i="1"/>
  <c r="J326" i="1"/>
  <c r="I326" i="1"/>
  <c r="H326" i="1"/>
  <c r="G326" i="1"/>
  <c r="C326" i="1"/>
  <c r="F321" i="1"/>
  <c r="F319" i="1"/>
  <c r="F317" i="1"/>
  <c r="F316" i="1"/>
  <c r="M315" i="1"/>
  <c r="F315" i="1"/>
  <c r="M314" i="1"/>
  <c r="F314" i="1"/>
  <c r="M326" i="1"/>
  <c r="F326" i="1"/>
  <c r="H159" i="1"/>
  <c r="F29" i="1"/>
  <c r="D232" i="1"/>
  <c r="I172" i="1"/>
  <c r="H266" i="1"/>
  <c r="H65" i="1"/>
  <c r="K185" i="1"/>
  <c r="C206" i="1"/>
  <c r="C300" i="1"/>
  <c r="D300" i="1"/>
  <c r="F300" i="1"/>
  <c r="N274" i="1"/>
  <c r="N35" i="1"/>
  <c r="K313" i="1"/>
  <c r="J313" i="1"/>
  <c r="I313" i="1"/>
  <c r="H313" i="1"/>
  <c r="G313" i="1"/>
  <c r="C313" i="1"/>
  <c r="F308" i="1"/>
  <c r="F306" i="1"/>
  <c r="F304" i="1"/>
  <c r="F303" i="1"/>
  <c r="M302" i="1"/>
  <c r="F302" i="1"/>
  <c r="M301" i="1"/>
  <c r="F301" i="1"/>
  <c r="K300" i="1"/>
  <c r="J300" i="1"/>
  <c r="I300" i="1"/>
  <c r="H300" i="1"/>
  <c r="G300" i="1"/>
  <c r="F295" i="1"/>
  <c r="M293" i="1"/>
  <c r="F293" i="1"/>
  <c r="F290" i="1"/>
  <c r="M289" i="1"/>
  <c r="F289" i="1"/>
  <c r="M288" i="1"/>
  <c r="F288" i="1"/>
  <c r="G284" i="1"/>
  <c r="A283" i="1"/>
  <c r="K279" i="1"/>
  <c r="J279" i="1"/>
  <c r="I279" i="1"/>
  <c r="H279" i="1"/>
  <c r="G279" i="1"/>
  <c r="D279" i="1"/>
  <c r="F279" i="1"/>
  <c r="C279" i="1"/>
  <c r="M274" i="1"/>
  <c r="F274" i="1"/>
  <c r="M272" i="1"/>
  <c r="F272" i="1"/>
  <c r="M269" i="1"/>
  <c r="F269" i="1"/>
  <c r="M268" i="1"/>
  <c r="F268" i="1"/>
  <c r="M267" i="1"/>
  <c r="F267" i="1"/>
  <c r="K266" i="1"/>
  <c r="M266" i="1"/>
  <c r="J266" i="1"/>
  <c r="I266" i="1"/>
  <c r="G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K253" i="1"/>
  <c r="J253" i="1"/>
  <c r="I253" i="1"/>
  <c r="H253" i="1"/>
  <c r="G253" i="1"/>
  <c r="D253" i="1"/>
  <c r="F253" i="1"/>
  <c r="C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K232" i="1"/>
  <c r="J232" i="1"/>
  <c r="I232" i="1"/>
  <c r="H232" i="1"/>
  <c r="G232" i="1"/>
  <c r="F232" i="1"/>
  <c r="C232" i="1"/>
  <c r="F227" i="1"/>
  <c r="M226" i="1"/>
  <c r="F226" i="1"/>
  <c r="M225" i="1"/>
  <c r="F225" i="1"/>
  <c r="F223" i="1"/>
  <c r="M221" i="1"/>
  <c r="F221" i="1"/>
  <c r="M220" i="1"/>
  <c r="F220" i="1"/>
  <c r="K219" i="1"/>
  <c r="J219" i="1"/>
  <c r="I219" i="1"/>
  <c r="H219" i="1"/>
  <c r="G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K206" i="1"/>
  <c r="M206" i="1"/>
  <c r="J206" i="1"/>
  <c r="I206" i="1"/>
  <c r="G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J185" i="1"/>
  <c r="I185" i="1"/>
  <c r="H185" i="1"/>
  <c r="G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K172" i="1"/>
  <c r="J172" i="1"/>
  <c r="H172" i="1"/>
  <c r="G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K159" i="1"/>
  <c r="M159" i="1"/>
  <c r="J159" i="1"/>
  <c r="I159" i="1"/>
  <c r="G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K138" i="1"/>
  <c r="M138" i="1"/>
  <c r="J138" i="1"/>
  <c r="I138" i="1"/>
  <c r="H138" i="1"/>
  <c r="G138" i="1"/>
  <c r="D138" i="1"/>
  <c r="F138" i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K125" i="1"/>
  <c r="M125" i="1"/>
  <c r="J125" i="1"/>
  <c r="I125" i="1"/>
  <c r="H125" i="1"/>
  <c r="G125" i="1"/>
  <c r="D125" i="1"/>
  <c r="C125" i="1"/>
  <c r="F120" i="1"/>
  <c r="F118" i="1"/>
  <c r="M114" i="1"/>
  <c r="F114" i="1"/>
  <c r="M113" i="1"/>
  <c r="F113" i="1"/>
  <c r="K112" i="1"/>
  <c r="J112" i="1"/>
  <c r="I112" i="1"/>
  <c r="H112" i="1"/>
  <c r="G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D91" i="1"/>
  <c r="F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D78" i="1"/>
  <c r="C78" i="1"/>
  <c r="M73" i="1"/>
  <c r="F73" i="1"/>
  <c r="M71" i="1"/>
  <c r="F71" i="1"/>
  <c r="F69" i="1"/>
  <c r="F68" i="1"/>
  <c r="M67" i="1"/>
  <c r="F67" i="1"/>
  <c r="M66" i="1"/>
  <c r="F66" i="1"/>
  <c r="K65" i="1"/>
  <c r="M65" i="1"/>
  <c r="J65" i="1"/>
  <c r="I65" i="1"/>
  <c r="G65" i="1"/>
  <c r="D65" i="1"/>
  <c r="F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K44" i="1"/>
  <c r="J44" i="1"/>
  <c r="I44" i="1"/>
  <c r="H44" i="1"/>
  <c r="G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K31" i="1"/>
  <c r="J31" i="1"/>
  <c r="I31" i="1"/>
  <c r="H31" i="1"/>
  <c r="G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K18" i="1"/>
  <c r="M18" i="1"/>
  <c r="J18" i="1"/>
  <c r="I18" i="1"/>
  <c r="H18" i="1"/>
  <c r="G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M112" i="1"/>
  <c r="M185" i="1"/>
  <c r="F206" i="1"/>
  <c r="F219" i="1"/>
  <c r="M31" i="1"/>
  <c r="M91" i="1"/>
  <c r="F159" i="1"/>
  <c r="M313" i="1"/>
  <c r="F31" i="1"/>
  <c r="M253" i="1"/>
  <c r="F44" i="1"/>
  <c r="F112" i="1"/>
  <c r="M219" i="1"/>
  <c r="M279" i="1"/>
  <c r="M172" i="1"/>
  <c r="M78" i="1"/>
  <c r="F78" i="1"/>
  <c r="F266" i="1"/>
  <c r="F172" i="1"/>
  <c r="F125" i="1"/>
  <c r="F18" i="1"/>
  <c r="N267" i="1"/>
  <c r="M44" i="1"/>
  <c r="M232" i="1"/>
  <c r="M300" i="1"/>
  <c r="N160" i="1"/>
  <c r="N161" i="1"/>
  <c r="N126" i="1"/>
  <c r="N288" i="1"/>
  <c r="M334" i="1"/>
  <c r="N208" i="1"/>
  <c r="I339" i="1"/>
  <c r="N201" i="1"/>
  <c r="N154" i="1"/>
  <c r="N7" i="1"/>
  <c r="N255" i="1"/>
  <c r="N114" i="1"/>
  <c r="N304" i="1"/>
  <c r="N244" i="1"/>
  <c r="N197" i="1"/>
  <c r="N103" i="1"/>
  <c r="N129" i="1"/>
  <c r="N199" i="1"/>
  <c r="N259" i="1"/>
  <c r="N225" i="1"/>
  <c r="N227" i="1"/>
  <c r="N39" i="1"/>
  <c r="N118" i="1"/>
  <c r="N84" i="1"/>
  <c r="N86" i="1"/>
  <c r="N223" i="1"/>
  <c r="N148" i="1"/>
  <c r="N210" i="1"/>
  <c r="N56" i="1"/>
  <c r="N173" i="1"/>
  <c r="N207" i="1"/>
  <c r="N6" i="1"/>
  <c r="N194" i="1"/>
  <c r="N241" i="1"/>
  <c r="N147" i="1"/>
  <c r="N32" i="1"/>
  <c r="N100" i="1"/>
  <c r="N53" i="1"/>
  <c r="N19" i="1"/>
  <c r="N180" i="1"/>
  <c r="N174" i="1"/>
  <c r="N69" i="1"/>
  <c r="N152" i="1"/>
  <c r="N176" i="1"/>
  <c r="N242" i="1"/>
  <c r="N261" i="1"/>
  <c r="N131" i="1"/>
  <c r="N73" i="1"/>
  <c r="N308" i="1"/>
  <c r="N165" i="1"/>
  <c r="N178" i="1"/>
  <c r="N293" i="1"/>
  <c r="N270" i="1"/>
  <c r="N291" i="1"/>
  <c r="N82" i="1"/>
  <c r="N150" i="1"/>
  <c r="N257" i="1"/>
  <c r="N20" i="1"/>
  <c r="N268" i="1"/>
  <c r="N11" i="1"/>
  <c r="N22" i="1"/>
  <c r="N127" i="1"/>
  <c r="N254" i="1"/>
  <c r="N66" i="1"/>
  <c r="N113" i="1"/>
  <c r="N289" i="1"/>
  <c r="N24" i="1"/>
  <c r="C339" i="1"/>
  <c r="F338" i="1"/>
  <c r="F334" i="1"/>
  <c r="F332" i="1"/>
  <c r="F330" i="1"/>
  <c r="F328" i="1"/>
  <c r="N256" i="1"/>
  <c r="N271" i="1"/>
  <c r="N209" i="1"/>
  <c r="N68" i="1"/>
  <c r="N57" i="1"/>
  <c r="N83" i="1"/>
  <c r="N296" i="1"/>
  <c r="M331" i="1"/>
  <c r="M329" i="1"/>
  <c r="N25" i="1"/>
  <c r="N164" i="1"/>
  <c r="N81" i="1"/>
  <c r="N155" i="1"/>
  <c r="N21" i="1"/>
  <c r="F333" i="1"/>
  <c r="F335" i="1"/>
  <c r="N104" i="1"/>
  <c r="N202" i="1"/>
  <c r="E339" i="1"/>
  <c r="M333" i="1"/>
  <c r="M327" i="1"/>
  <c r="N134" i="1"/>
  <c r="F331" i="1"/>
  <c r="N23" i="1"/>
  <c r="N243" i="1"/>
  <c r="N222" i="1"/>
  <c r="N162" i="1"/>
  <c r="L339" i="1"/>
  <c r="N8" i="1"/>
  <c r="N10" i="1"/>
  <c r="N183" i="1"/>
  <c r="N36" i="1"/>
  <c r="N12" i="1"/>
  <c r="N170" i="1"/>
  <c r="M337" i="1"/>
  <c r="M335" i="1"/>
  <c r="L579" i="3"/>
  <c r="N507" i="3"/>
  <c r="F520" i="3"/>
  <c r="F578" i="3"/>
  <c r="M571" i="3"/>
  <c r="F561" i="3"/>
  <c r="F573" i="3"/>
  <c r="F571" i="3"/>
  <c r="F557" i="3"/>
  <c r="F569" i="3"/>
  <c r="M393" i="3"/>
  <c r="L589" i="3"/>
  <c r="M550" i="3"/>
  <c r="M569" i="3"/>
  <c r="F572" i="3"/>
  <c r="F570" i="3"/>
  <c r="F556" i="3"/>
  <c r="K339" i="1"/>
  <c r="M339" i="1"/>
  <c r="N205" i="1"/>
  <c r="N17" i="1"/>
  <c r="N64" i="1"/>
  <c r="N429" i="3"/>
  <c r="N433" i="3"/>
  <c r="N441" i="3"/>
  <c r="N446" i="3"/>
  <c r="N454" i="3"/>
  <c r="N457" i="3"/>
  <c r="N467" i="3"/>
  <c r="N470" i="3"/>
  <c r="N474" i="3"/>
  <c r="N481" i="3"/>
  <c r="N494" i="3"/>
  <c r="N496" i="3"/>
  <c r="N498" i="3"/>
  <c r="N500" i="3"/>
  <c r="N506" i="3"/>
  <c r="N511" i="3"/>
  <c r="F526" i="3"/>
  <c r="F529" i="3"/>
  <c r="C531" i="3"/>
  <c r="D531" i="3"/>
  <c r="N237" i="3"/>
  <c r="N394" i="3"/>
  <c r="N554" i="3"/>
  <c r="N9" i="3"/>
  <c r="N11" i="3"/>
  <c r="N13" i="3"/>
  <c r="N22" i="3"/>
  <c r="N37" i="3"/>
  <c r="N48" i="3"/>
  <c r="N54" i="3"/>
  <c r="N61" i="3"/>
  <c r="N76" i="3"/>
  <c r="N80" i="3"/>
  <c r="N113" i="3"/>
  <c r="N128" i="3"/>
  <c r="N132" i="3"/>
  <c r="N141" i="3"/>
  <c r="N165" i="3"/>
  <c r="N167" i="3"/>
  <c r="N178" i="3"/>
  <c r="N182" i="3"/>
  <c r="F206" i="3"/>
  <c r="N250" i="3"/>
  <c r="N341" i="3"/>
  <c r="F406" i="3"/>
  <c r="D566" i="3"/>
  <c r="F566" i="3"/>
  <c r="M564" i="3"/>
  <c r="M563" i="3"/>
  <c r="F563" i="3"/>
  <c r="F565" i="3"/>
  <c r="F562" i="3"/>
  <c r="F560" i="3"/>
  <c r="F558" i="3"/>
  <c r="F393" i="3"/>
  <c r="N25" i="3"/>
  <c r="N32" i="3"/>
  <c r="N33" i="3"/>
  <c r="N40" i="3"/>
  <c r="N45" i="3"/>
  <c r="N47" i="3"/>
  <c r="N60" i="3"/>
  <c r="N66" i="3"/>
  <c r="N92" i="3"/>
  <c r="N99" i="3"/>
  <c r="N125" i="3"/>
  <c r="N138" i="3"/>
  <c r="N176" i="3"/>
  <c r="N190" i="3"/>
  <c r="F204" i="3"/>
  <c r="F208" i="3"/>
  <c r="E214" i="3"/>
  <c r="G26" i="6"/>
  <c r="I26" i="6"/>
  <c r="B26" i="5"/>
  <c r="M203" i="3"/>
  <c r="N249" i="1"/>
  <c r="N166" i="1"/>
  <c r="N130" i="1"/>
  <c r="N211" i="1"/>
  <c r="N198" i="1"/>
  <c r="F329" i="1"/>
  <c r="N34" i="1"/>
  <c r="N175" i="1"/>
  <c r="N102" i="1"/>
  <c r="N303" i="1"/>
  <c r="N290" i="1"/>
  <c r="N62" i="1"/>
  <c r="N269" i="1"/>
  <c r="N196" i="1"/>
  <c r="N149" i="1"/>
  <c r="N87" i="1"/>
  <c r="N16" i="1"/>
  <c r="N29" i="1"/>
  <c r="N213" i="1"/>
  <c r="N226" i="1"/>
  <c r="N181" i="1"/>
  <c r="N55" i="1"/>
  <c r="N42" i="1"/>
  <c r="N59" i="1"/>
  <c r="N168" i="1"/>
  <c r="N101" i="1"/>
  <c r="N26" i="1"/>
  <c r="N60" i="1"/>
  <c r="F336" i="1"/>
  <c r="N88" i="1"/>
  <c r="N120" i="1"/>
  <c r="N248" i="1"/>
  <c r="N133" i="1"/>
  <c r="N214" i="1"/>
  <c r="N295" i="1"/>
  <c r="N71" i="1"/>
  <c r="N37" i="1"/>
  <c r="N212" i="1"/>
  <c r="N105" i="1"/>
  <c r="N246" i="1"/>
  <c r="N306" i="1"/>
  <c r="N195" i="1"/>
  <c r="N67" i="1"/>
  <c r="N54" i="1"/>
  <c r="N33" i="1"/>
  <c r="N80" i="1"/>
  <c r="N302" i="1"/>
  <c r="N13" i="1"/>
  <c r="N107" i="1"/>
  <c r="N272" i="1"/>
  <c r="N167" i="1"/>
  <c r="N251" i="1"/>
  <c r="N89" i="1"/>
  <c r="N58" i="1"/>
  <c r="N163" i="1"/>
  <c r="N9" i="1"/>
  <c r="F337" i="1"/>
  <c r="F327" i="1"/>
  <c r="N63" i="1"/>
  <c r="N221" i="1"/>
  <c r="N79" i="1"/>
  <c r="N220" i="1"/>
  <c r="N314" i="1"/>
  <c r="K566" i="3"/>
  <c r="M566" i="3"/>
  <c r="D339" i="1"/>
  <c r="N326" i="1"/>
  <c r="N14" i="1"/>
  <c r="N215" i="1"/>
  <c r="N27" i="1"/>
  <c r="N61" i="1"/>
  <c r="N217" i="1"/>
  <c r="N136" i="1"/>
  <c r="N204" i="1"/>
  <c r="N316" i="1"/>
  <c r="G406" i="3"/>
  <c r="M554" i="3"/>
  <c r="N16" i="3"/>
  <c r="N51" i="3"/>
  <c r="N53" i="3"/>
  <c r="N56" i="3"/>
  <c r="N77" i="3"/>
  <c r="N85" i="3"/>
  <c r="N88" i="3"/>
  <c r="N114" i="3"/>
  <c r="N131" i="3"/>
  <c r="N136" i="3"/>
  <c r="N137" i="3"/>
  <c r="N142" i="3"/>
  <c r="N149" i="3"/>
  <c r="N168" i="3"/>
  <c r="N181" i="3"/>
  <c r="N213" i="3"/>
  <c r="N552" i="3"/>
  <c r="F25" i="2"/>
  <c r="F27" i="2"/>
  <c r="J339" i="1"/>
  <c r="H339" i="1"/>
  <c r="E553" i="3"/>
  <c r="N7" i="3"/>
  <c r="N18" i="3"/>
  <c r="N19" i="3"/>
  <c r="N20" i="3"/>
  <c r="N23" i="3"/>
  <c r="N27" i="3"/>
  <c r="N36" i="3"/>
  <c r="N38" i="3"/>
  <c r="N49" i="3"/>
  <c r="N58" i="3"/>
  <c r="N64" i="3"/>
  <c r="N71" i="3"/>
  <c r="N72" i="3"/>
  <c r="N75" i="3"/>
  <c r="N79" i="3"/>
  <c r="N81" i="3"/>
  <c r="N84" i="3"/>
  <c r="N90" i="3"/>
  <c r="N97" i="3"/>
  <c r="N98" i="3"/>
  <c r="N103" i="3"/>
  <c r="N105" i="3"/>
  <c r="N111" i="3"/>
  <c r="N116" i="3"/>
  <c r="N129" i="3"/>
  <c r="N144" i="3"/>
  <c r="F149" i="3"/>
  <c r="N150" i="3"/>
  <c r="N153" i="3"/>
  <c r="N155" i="3"/>
  <c r="N162" i="3"/>
  <c r="N163" i="3"/>
  <c r="N166" i="3"/>
  <c r="N170" i="3"/>
  <c r="N179" i="3"/>
  <c r="N183" i="3"/>
  <c r="N194" i="3"/>
  <c r="N196" i="3"/>
  <c r="F202" i="3"/>
  <c r="F205" i="3"/>
  <c r="F207" i="3"/>
  <c r="F209" i="3"/>
  <c r="F210" i="3"/>
  <c r="F213" i="3"/>
  <c r="N204" i="3"/>
  <c r="N543" i="3"/>
  <c r="E588" i="3"/>
  <c r="E586" i="3"/>
  <c r="E584" i="3"/>
  <c r="E582" i="3"/>
  <c r="E585" i="3"/>
  <c r="E583" i="3"/>
  <c r="M202" i="3"/>
  <c r="I214" i="3"/>
  <c r="K214" i="3"/>
  <c r="N202" i="3"/>
  <c r="N541" i="3"/>
  <c r="N208" i="3"/>
  <c r="N547" i="3"/>
  <c r="C566" i="3"/>
  <c r="N401" i="3"/>
  <c r="N561" i="3"/>
  <c r="N402" i="3"/>
  <c r="N562" i="3"/>
  <c r="N404" i="3"/>
  <c r="N564" i="3"/>
  <c r="N405" i="3"/>
  <c r="N565" i="3"/>
  <c r="M211" i="3"/>
  <c r="M213" i="3"/>
  <c r="G214" i="3"/>
  <c r="N203" i="3"/>
  <c r="N542" i="3"/>
  <c r="N206" i="3"/>
  <c r="N545" i="3"/>
  <c r="N210" i="3"/>
  <c r="N549" i="3"/>
  <c r="I5" i="6"/>
  <c r="M528" i="3"/>
  <c r="F237" i="3"/>
  <c r="N263" i="3"/>
  <c r="N276" i="3"/>
  <c r="N289" i="3"/>
  <c r="N302" i="3"/>
  <c r="N315" i="3"/>
  <c r="N328" i="3"/>
  <c r="N354" i="3"/>
  <c r="N367" i="3"/>
  <c r="N380" i="3"/>
  <c r="C406" i="3"/>
  <c r="N395" i="3"/>
  <c r="N555" i="3"/>
  <c r="N396" i="3"/>
  <c r="N556" i="3"/>
  <c r="N397" i="3"/>
  <c r="N557" i="3"/>
  <c r="N398" i="3"/>
  <c r="N558" i="3"/>
  <c r="N399" i="3"/>
  <c r="N559" i="3"/>
  <c r="N400" i="3"/>
  <c r="N560" i="3"/>
  <c r="N403" i="3"/>
  <c r="N563" i="3"/>
  <c r="N205" i="3"/>
  <c r="N544" i="3"/>
  <c r="N207" i="3"/>
  <c r="N546" i="3"/>
  <c r="N209" i="3"/>
  <c r="N548" i="3"/>
  <c r="N211" i="3"/>
  <c r="N550" i="3"/>
  <c r="C26" i="5"/>
  <c r="N526" i="3"/>
  <c r="N574" i="3"/>
  <c r="G590" i="3"/>
  <c r="N520" i="3"/>
  <c r="N568" i="3"/>
  <c r="N524" i="3"/>
  <c r="N572" i="3"/>
  <c r="N528" i="3"/>
  <c r="N576" i="3"/>
  <c r="M406" i="3"/>
  <c r="M214" i="3"/>
  <c r="H590" i="3"/>
  <c r="F26" i="2"/>
  <c r="M577" i="3"/>
  <c r="M578" i="3"/>
  <c r="M575" i="3"/>
  <c r="M573" i="3"/>
  <c r="M520" i="3"/>
  <c r="M521" i="3"/>
  <c r="M525" i="3"/>
  <c r="M527" i="3"/>
  <c r="M529" i="3"/>
  <c r="M530" i="3"/>
  <c r="H531" i="3"/>
  <c r="J531" i="3"/>
  <c r="L590" i="3"/>
  <c r="L591" i="3"/>
  <c r="L588" i="3"/>
  <c r="L587" i="3"/>
  <c r="L586" i="3"/>
  <c r="L585" i="3"/>
  <c r="L582" i="3"/>
  <c r="M574" i="3"/>
  <c r="M572" i="3"/>
  <c r="M570" i="3"/>
  <c r="F576" i="3"/>
  <c r="E587" i="3"/>
  <c r="E579" i="3"/>
  <c r="F574" i="3"/>
  <c r="D579" i="3"/>
  <c r="F579" i="3"/>
  <c r="F567" i="3"/>
  <c r="F568" i="3"/>
  <c r="C579" i="3"/>
  <c r="F575" i="3"/>
  <c r="E581" i="3"/>
  <c r="E589" i="3"/>
  <c r="E590" i="3"/>
  <c r="F577" i="3"/>
  <c r="N505" i="3"/>
  <c r="F531" i="3"/>
  <c r="N519" i="3"/>
  <c r="N567" i="3"/>
  <c r="N522" i="3"/>
  <c r="N570" i="3"/>
  <c r="N523" i="3"/>
  <c r="N571" i="3"/>
  <c r="N525" i="3"/>
  <c r="N573" i="3"/>
  <c r="N527" i="3"/>
  <c r="N575" i="3"/>
  <c r="N530" i="3"/>
  <c r="N578" i="3"/>
  <c r="I590" i="3"/>
  <c r="H566" i="3"/>
  <c r="J566" i="3"/>
  <c r="E591" i="3"/>
  <c r="E592" i="3"/>
  <c r="L584" i="3"/>
  <c r="M545" i="3"/>
  <c r="L583" i="3"/>
  <c r="M544" i="3"/>
  <c r="L580" i="3"/>
  <c r="L592" i="3"/>
  <c r="L553" i="3"/>
  <c r="M548" i="3"/>
  <c r="M546" i="3"/>
  <c r="K553" i="3"/>
  <c r="M553" i="3"/>
  <c r="M541" i="3"/>
  <c r="L581" i="3"/>
  <c r="M542" i="3"/>
  <c r="M549" i="3"/>
  <c r="M547" i="3"/>
  <c r="M543" i="3"/>
  <c r="M552" i="3"/>
  <c r="G588" i="3"/>
  <c r="G586" i="3"/>
  <c r="G584" i="3"/>
  <c r="G582" i="3"/>
  <c r="G553" i="3"/>
  <c r="I588" i="3"/>
  <c r="I586" i="3"/>
  <c r="I584" i="3"/>
  <c r="I582" i="3"/>
  <c r="I553" i="3"/>
  <c r="G587" i="3"/>
  <c r="G580" i="3"/>
  <c r="I580" i="3"/>
  <c r="N110" i="3"/>
  <c r="N123" i="3"/>
  <c r="N164" i="3"/>
  <c r="N175" i="3"/>
  <c r="N177" i="3"/>
  <c r="N188" i="3"/>
  <c r="N201" i="3"/>
  <c r="F203" i="3"/>
  <c r="F211" i="3"/>
  <c r="F214" i="3"/>
  <c r="G339" i="1"/>
  <c r="M568" i="3"/>
  <c r="K581" i="3"/>
  <c r="M581" i="3"/>
  <c r="M576" i="3"/>
  <c r="K589" i="3"/>
  <c r="M589" i="3"/>
  <c r="G579" i="3"/>
  <c r="H579" i="3"/>
  <c r="I579" i="3"/>
  <c r="J579" i="3"/>
  <c r="K579" i="3"/>
  <c r="M579" i="3"/>
  <c r="M567" i="3"/>
  <c r="G591" i="3"/>
  <c r="H591" i="3"/>
  <c r="I591" i="3"/>
  <c r="J591" i="3"/>
  <c r="K588" i="3"/>
  <c r="M588" i="3"/>
  <c r="K586" i="3"/>
  <c r="M586" i="3"/>
  <c r="K584" i="3"/>
  <c r="M584" i="3"/>
  <c r="K582" i="3"/>
  <c r="M582" i="3"/>
  <c r="K591" i="3"/>
  <c r="M591" i="3"/>
  <c r="K587" i="3"/>
  <c r="M587" i="3"/>
  <c r="K585" i="3"/>
  <c r="M585" i="3"/>
  <c r="K583" i="3"/>
  <c r="M583" i="3"/>
  <c r="K580" i="3"/>
  <c r="G585" i="3"/>
  <c r="I585" i="3"/>
  <c r="I587" i="3"/>
  <c r="C581" i="3"/>
  <c r="C589" i="3"/>
  <c r="C590" i="3"/>
  <c r="G583" i="3"/>
  <c r="G566" i="3"/>
  <c r="I583" i="3"/>
  <c r="I566" i="3"/>
  <c r="M556" i="3"/>
  <c r="M557" i="3"/>
  <c r="M558" i="3"/>
  <c r="M559" i="3"/>
  <c r="M560" i="3"/>
  <c r="M561" i="3"/>
  <c r="M562" i="3"/>
  <c r="M565" i="3"/>
  <c r="G581" i="3"/>
  <c r="H581" i="3"/>
  <c r="I581" i="3"/>
  <c r="J581" i="3"/>
  <c r="G589" i="3"/>
  <c r="H589" i="3"/>
  <c r="I589" i="3"/>
  <c r="J589" i="3"/>
  <c r="J590" i="3"/>
  <c r="H588" i="3"/>
  <c r="H587" i="3"/>
  <c r="H586" i="3"/>
  <c r="H585" i="3"/>
  <c r="H584" i="3"/>
  <c r="H583" i="3"/>
  <c r="H582" i="3"/>
  <c r="J588" i="3"/>
  <c r="J587" i="3"/>
  <c r="J586" i="3"/>
  <c r="J585" i="3"/>
  <c r="J584" i="3"/>
  <c r="J583" i="3"/>
  <c r="J582" i="3"/>
  <c r="C591" i="3"/>
  <c r="C588" i="3"/>
  <c r="C587" i="3"/>
  <c r="C586" i="3"/>
  <c r="C585" i="3"/>
  <c r="C584" i="3"/>
  <c r="C583" i="3"/>
  <c r="C582" i="3"/>
  <c r="H580" i="3"/>
  <c r="H553" i="3"/>
  <c r="J580" i="3"/>
  <c r="J553" i="3"/>
  <c r="K590" i="3"/>
  <c r="M590" i="3"/>
  <c r="M551" i="3"/>
  <c r="M212" i="3"/>
  <c r="H214" i="3"/>
  <c r="J214" i="3"/>
  <c r="D581" i="3"/>
  <c r="F581" i="3"/>
  <c r="F542" i="3"/>
  <c r="D589" i="3"/>
  <c r="F589" i="3"/>
  <c r="F550" i="3"/>
  <c r="F552" i="3"/>
  <c r="D591" i="3"/>
  <c r="D588" i="3"/>
  <c r="F588" i="3"/>
  <c r="F549" i="3"/>
  <c r="D587" i="3"/>
  <c r="F587" i="3"/>
  <c r="F548" i="3"/>
  <c r="D586" i="3"/>
  <c r="F586" i="3"/>
  <c r="F547" i="3"/>
  <c r="D585" i="3"/>
  <c r="F585" i="3"/>
  <c r="F546" i="3"/>
  <c r="D584" i="3"/>
  <c r="F584" i="3"/>
  <c r="F545" i="3"/>
  <c r="D583" i="3"/>
  <c r="F583" i="3"/>
  <c r="F544" i="3"/>
  <c r="D582" i="3"/>
  <c r="F582" i="3"/>
  <c r="F543" i="3"/>
  <c r="D553" i="3"/>
  <c r="F553" i="3"/>
  <c r="D580" i="3"/>
  <c r="F541" i="3"/>
  <c r="D590" i="3"/>
  <c r="F551" i="3"/>
  <c r="C580" i="3"/>
  <c r="C553" i="3"/>
  <c r="N17" i="3"/>
  <c r="N43" i="3"/>
  <c r="N134" i="3"/>
  <c r="F212" i="3"/>
  <c r="C214" i="3"/>
  <c r="N212" i="3"/>
  <c r="N551" i="3"/>
  <c r="F591" i="3"/>
  <c r="N335" i="1"/>
  <c r="N334" i="1"/>
  <c r="N328" i="1"/>
  <c r="N327" i="1"/>
  <c r="N333" i="1"/>
  <c r="N531" i="3"/>
  <c r="N579" i="3"/>
  <c r="N518" i="3"/>
  <c r="N492" i="3"/>
  <c r="N479" i="3"/>
  <c r="N427" i="3"/>
  <c r="N440" i="3"/>
  <c r="N521" i="3"/>
  <c r="N569" i="3"/>
  <c r="N466" i="3"/>
  <c r="N529" i="3"/>
  <c r="N577" i="3"/>
  <c r="N453" i="3"/>
  <c r="N206" i="1"/>
  <c r="N112" i="1"/>
  <c r="N300" i="1"/>
  <c r="N266" i="1"/>
  <c r="N65" i="1"/>
  <c r="N219" i="1"/>
  <c r="N338" i="1"/>
  <c r="N78" i="1"/>
  <c r="N336" i="1"/>
  <c r="N329" i="1"/>
  <c r="N330" i="1"/>
  <c r="N313" i="1"/>
  <c r="N331" i="1"/>
  <c r="N44" i="1"/>
  <c r="N332" i="1"/>
  <c r="N279" i="1"/>
  <c r="N31" i="1"/>
  <c r="N337" i="1"/>
  <c r="N253" i="1"/>
  <c r="N172" i="1"/>
  <c r="N91" i="1"/>
  <c r="N138" i="1"/>
  <c r="N159" i="1"/>
  <c r="N185" i="1"/>
  <c r="N232" i="1"/>
  <c r="N125" i="1"/>
  <c r="F339" i="1"/>
  <c r="N18" i="1"/>
  <c r="C592" i="3"/>
  <c r="I592" i="3"/>
  <c r="G592" i="3"/>
  <c r="K592" i="3"/>
  <c r="M592" i="3"/>
  <c r="M580" i="3"/>
  <c r="J592" i="3"/>
  <c r="H592" i="3"/>
  <c r="D592" i="3"/>
  <c r="N583" i="3"/>
  <c r="F580" i="3"/>
  <c r="N591" i="3"/>
  <c r="F590" i="3"/>
  <c r="N581" i="3"/>
  <c r="N590" i="3"/>
  <c r="N589" i="3"/>
  <c r="N587" i="3"/>
  <c r="N585" i="3"/>
  <c r="N592" i="3"/>
  <c r="N586" i="3"/>
  <c r="N582" i="3"/>
  <c r="F592" i="3"/>
  <c r="N588" i="3"/>
  <c r="N584" i="3"/>
  <c r="N580" i="3"/>
</calcChain>
</file>

<file path=xl/sharedStrings.xml><?xml version="1.0" encoding="utf-8"?>
<sst xmlns="http://schemas.openxmlformats.org/spreadsheetml/2006/main" count="1383" uniqueCount="132">
  <si>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</si>
  <si>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</si>
  <si>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</si>
  <si>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</si>
  <si>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</si>
  <si>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</si>
  <si>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</si>
  <si>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</si>
  <si>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</si>
  <si>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</si>
  <si>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</si>
  <si>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</si>
  <si>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</si>
  <si>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</si>
  <si>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</si>
  <si>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</si>
  <si>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</si>
  <si>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</si>
  <si>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</si>
  <si>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</si>
  <si>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</si>
  <si>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</si>
  <si>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</si>
  <si>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</si>
  <si>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</si>
  <si>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</si>
  <si>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</si>
  <si>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</si>
  <si>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</si>
  <si>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</si>
  <si>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</si>
  <si>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</si>
  <si>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</si>
  <si>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</si>
  <si>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</si>
  <si>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</si>
  <si>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</si>
  <si>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</si>
  <si>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</si>
  <si>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</si>
  <si>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</si>
  <si>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</si>
  <si>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</si>
  <si>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</si>
  <si>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</si>
  <si>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</si>
  <si>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</si>
  <si>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</si>
  <si>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</si>
  <si>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</si>
  <si>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</si>
  <si>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</si>
  <si>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</si>
  <si>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</si>
  <si>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</si>
  <si>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</si>
  <si>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</si>
  <si>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</si>
  <si>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</si>
  <si>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</si>
  <si>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</si>
  <si>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</si>
  <si>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</si>
  <si>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</si>
  <si>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</si>
  <si>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</si>
  <si>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</si>
  <si>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</si>
  <si>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</si>
  <si>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</si>
  <si>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</si>
  <si>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</si>
  <si>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</si>
  <si>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</si>
  <si>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</si>
  <si>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</si>
  <si>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</si>
  <si>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</si>
  <si>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</si>
  <si>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</si>
  <si>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</si>
  <si>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</si>
  <si>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</si>
  <si>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</si>
  <si>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</si>
  <si>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</si>
  <si>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</si>
  <si>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</si>
  <si>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</si>
  <si>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</si>
  <si>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</si>
  <si>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</si>
  <si>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</si>
  <si>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</si>
  <si>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</si>
  <si>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</si>
  <si>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</si>
  <si>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</si>
  <si>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</si>
  <si>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</si>
  <si>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</si>
  <si>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</si>
  <si>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</si>
  <si>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</si>
  <si>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</si>
  <si>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</si>
  <si>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</si>
  <si>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</si>
  <si>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</si>
  <si>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</si>
  <si>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</si>
  <si>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</si>
  <si>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</si>
  <si>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</si>
  <si>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</si>
  <si>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</si>
  <si>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公司</t>
    <phoneticPr fontId="20" type="noConversion"/>
  </si>
  <si>
    <t>公司</t>
    <phoneticPr fontId="20" type="noConversion"/>
  </si>
  <si>
    <t>亚太财险</t>
  </si>
  <si>
    <t>2022年丹东市电销业务统计表</t>
    <phoneticPr fontId="20" type="noConversion"/>
  </si>
  <si>
    <t>2022年各财险公司摩托车交强险承保情况表</t>
    <phoneticPr fontId="20" type="noConversion"/>
  </si>
  <si>
    <t>太平财险</t>
    <phoneticPr fontId="20" type="noConversion"/>
  </si>
  <si>
    <t>2022年1-8月丹东市财产保险业务统计表</t>
    <phoneticPr fontId="20" type="noConversion"/>
  </si>
  <si>
    <t>（2022年1-8月）</t>
    <phoneticPr fontId="20" type="noConversion"/>
  </si>
  <si>
    <t>（2022年8月）</t>
    <phoneticPr fontId="20" type="noConversion"/>
  </si>
  <si>
    <t>东港市1-8月财产保险业务统计表</t>
    <phoneticPr fontId="20" type="noConversion"/>
  </si>
  <si>
    <t>财字3号表                                             （2022年1-8月）                                           单位：万元</t>
    <phoneticPr fontId="20" type="noConversion"/>
  </si>
  <si>
    <t>凤城市1-8月财产保险业务统计表</t>
    <phoneticPr fontId="20" type="noConversion"/>
  </si>
  <si>
    <t>宽甸县1-8月财产保险业务统计表</t>
    <phoneticPr fontId="20" type="noConversion"/>
  </si>
  <si>
    <t>2022年1-8月县域财产保险业务统计表</t>
    <phoneticPr fontId="20" type="noConversion"/>
  </si>
  <si>
    <r>
      <t>2022年</t>
    </r>
    <r>
      <rPr>
        <b/>
        <u/>
        <sz val="20"/>
        <rFont val="仿宋_GB2312"/>
        <charset val="134"/>
      </rPr>
      <t xml:space="preserve"> 8月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</si>
  <si>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 8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</si>
</sst>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4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80" fontId="50" fillId="0" borderId="4" xfId="0" applyNumberFormat="1" applyFont="1" applyBorder="1" applyAlignment="1">
      <alignment horizontal="center" vertical="center"/>
    </xf>
    <xf numFmtId="177" fontId="50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4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 2" xfId="213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63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63" customWidth="1"/>
    <col min="15" max="16384" width="9" style="8"/>
  </cols>
  <sheetData>
    <row r="1" spans="1:14" s="57" customFormat="1" ht="18.75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57" customFormat="1" ht="14.25" thickBot="1">
      <c r="B2" s="59" t="s">
        <v>0</v>
      </c>
      <c r="C2" s="58"/>
      <c r="D2" s="58"/>
      <c r="F2" s="155"/>
      <c r="G2" s="73" t="s">
        <v>123</v>
      </c>
      <c r="H2" s="58"/>
      <c r="I2" s="58"/>
      <c r="J2" s="58"/>
      <c r="K2" s="58"/>
      <c r="L2" s="59" t="s">
        <v>1</v>
      </c>
      <c r="N2" s="172"/>
    </row>
    <row r="3" spans="1:14" s="57" customFormat="1" ht="13.5" customHeight="1">
      <c r="A3" s="211" t="s">
        <v>116</v>
      </c>
      <c r="B3" s="169" t="s">
        <v>3</v>
      </c>
      <c r="C3" s="216" t="s">
        <v>4</v>
      </c>
      <c r="D3" s="216"/>
      <c r="E3" s="216"/>
      <c r="F3" s="217"/>
      <c r="G3" s="216" t="s">
        <v>5</v>
      </c>
      <c r="H3" s="216"/>
      <c r="I3" s="216" t="s">
        <v>6</v>
      </c>
      <c r="J3" s="216"/>
      <c r="K3" s="216"/>
      <c r="L3" s="216"/>
      <c r="M3" s="216"/>
      <c r="N3" s="219" t="s">
        <v>7</v>
      </c>
    </row>
    <row r="4" spans="1:14" s="57" customFormat="1">
      <c r="A4" s="212"/>
      <c r="B4" s="58" t="s">
        <v>8</v>
      </c>
      <c r="C4" s="218" t="s">
        <v>9</v>
      </c>
      <c r="D4" s="218" t="s">
        <v>10</v>
      </c>
      <c r="E4" s="218" t="s">
        <v>11</v>
      </c>
      <c r="F4" s="156" t="s">
        <v>12</v>
      </c>
      <c r="G4" s="218" t="s">
        <v>13</v>
      </c>
      <c r="H4" s="218" t="s">
        <v>14</v>
      </c>
      <c r="I4" s="208" t="s">
        <v>13</v>
      </c>
      <c r="J4" s="218" t="s">
        <v>15</v>
      </c>
      <c r="K4" s="218"/>
      <c r="L4" s="218"/>
      <c r="M4" s="208" t="s">
        <v>12</v>
      </c>
      <c r="N4" s="220"/>
    </row>
    <row r="5" spans="1:14" s="57" customFormat="1" ht="14.25" thickBot="1">
      <c r="A5" s="214"/>
      <c r="B5" s="170" t="s">
        <v>16</v>
      </c>
      <c r="C5" s="218"/>
      <c r="D5" s="218"/>
      <c r="E5" s="218"/>
      <c r="F5" s="156" t="s">
        <v>17</v>
      </c>
      <c r="G5" s="218"/>
      <c r="H5" s="218"/>
      <c r="I5" s="33" t="s">
        <v>18</v>
      </c>
      <c r="J5" s="208" t="s">
        <v>9</v>
      </c>
      <c r="K5" s="208" t="s">
        <v>10</v>
      </c>
      <c r="L5" s="208" t="s">
        <v>11</v>
      </c>
      <c r="M5" s="208" t="s">
        <v>17</v>
      </c>
      <c r="N5" s="209" t="s">
        <v>17</v>
      </c>
    </row>
    <row r="6" spans="1:14" s="57" customFormat="1" ht="13.5" customHeight="1">
      <c r="A6" s="211" t="s">
        <v>2</v>
      </c>
      <c r="B6" s="208" t="s">
        <v>19</v>
      </c>
      <c r="C6" s="74">
        <v>3395.2342250000002</v>
      </c>
      <c r="D6" s="74">
        <v>23032.702072</v>
      </c>
      <c r="E6" s="71">
        <v>18753.080000000002</v>
      </c>
      <c r="F6" s="157">
        <f t="shared" ref="F6:F27" si="0">(D6-E6)/E6*100</f>
        <v>22.820902337109413</v>
      </c>
      <c r="G6" s="72">
        <v>168999</v>
      </c>
      <c r="H6" s="72">
        <v>17348437.800000001</v>
      </c>
      <c r="I6" s="72">
        <v>14984</v>
      </c>
      <c r="J6" s="71">
        <v>2307.1392509999996</v>
      </c>
      <c r="K6" s="71">
        <v>10430.834292</v>
      </c>
      <c r="L6" s="71">
        <v>12635.62</v>
      </c>
      <c r="M6" s="31">
        <f t="shared" ref="M6:M18" si="1">(K6-L6)/L6*100</f>
        <v>-17.448971304930041</v>
      </c>
      <c r="N6" s="173">
        <f t="shared" ref="N6:N18" si="2">D6/D327*100</f>
        <v>36.780142376412556</v>
      </c>
    </row>
    <row r="7" spans="1:14" s="57" customFormat="1" ht="13.5" customHeight="1">
      <c r="A7" s="212"/>
      <c r="B7" s="208" t="s">
        <v>20</v>
      </c>
      <c r="C7" s="74">
        <v>1075.449423</v>
      </c>
      <c r="D7" s="74">
        <v>7448.8052660000003</v>
      </c>
      <c r="E7" s="72">
        <v>4543.8100000000004</v>
      </c>
      <c r="F7" s="157">
        <f t="shared" si="0"/>
        <v>63.933026821103866</v>
      </c>
      <c r="G7" s="72">
        <v>94857</v>
      </c>
      <c r="H7" s="72">
        <v>2005796.75</v>
      </c>
      <c r="I7" s="72">
        <v>8145</v>
      </c>
      <c r="J7" s="71">
        <v>970.35742600000003</v>
      </c>
      <c r="K7" s="71">
        <v>3983.4013730000001</v>
      </c>
      <c r="L7" s="71">
        <v>4582</v>
      </c>
      <c r="M7" s="31">
        <f t="shared" si="1"/>
        <v>-13.064134155390656</v>
      </c>
      <c r="N7" s="173">
        <f t="shared" si="2"/>
        <v>36.580123916101662</v>
      </c>
    </row>
    <row r="8" spans="1:14" s="57" customFormat="1" ht="13.5" customHeight="1">
      <c r="A8" s="212"/>
      <c r="B8" s="208" t="s">
        <v>21</v>
      </c>
      <c r="C8" s="74">
        <v>107.934325</v>
      </c>
      <c r="D8" s="74">
        <v>1166.8898180000001</v>
      </c>
      <c r="E8" s="72">
        <v>2132.4499999999998</v>
      </c>
      <c r="F8" s="157">
        <f t="shared" si="0"/>
        <v>-45.27938202536987</v>
      </c>
      <c r="G8" s="72">
        <v>1099</v>
      </c>
      <c r="H8" s="72">
        <v>1193454.51</v>
      </c>
      <c r="I8" s="72">
        <v>105</v>
      </c>
      <c r="J8" s="71">
        <v>46.548689999999965</v>
      </c>
      <c r="K8" s="71">
        <v>423.60053299999998</v>
      </c>
      <c r="L8" s="71">
        <v>3217.3</v>
      </c>
      <c r="M8" s="31">
        <f t="shared" si="1"/>
        <v>-86.83366384856869</v>
      </c>
      <c r="N8" s="173">
        <f t="shared" si="2"/>
        <v>41.198028780444851</v>
      </c>
    </row>
    <row r="9" spans="1:14" s="57" customFormat="1" ht="13.5" customHeight="1">
      <c r="A9" s="212"/>
      <c r="B9" s="208" t="s">
        <v>22</v>
      </c>
      <c r="C9" s="74">
        <v>58.954208000000001</v>
      </c>
      <c r="D9" s="74">
        <v>600.26602600000001</v>
      </c>
      <c r="E9" s="72">
        <v>461.79</v>
      </c>
      <c r="F9" s="157">
        <f t="shared" si="0"/>
        <v>29.986796162757962</v>
      </c>
      <c r="G9" s="72">
        <v>61785</v>
      </c>
      <c r="H9" s="72">
        <v>690673.21</v>
      </c>
      <c r="I9" s="72">
        <v>2279</v>
      </c>
      <c r="J9" s="71">
        <v>39.883752999999984</v>
      </c>
      <c r="K9" s="71">
        <v>270.28053799999998</v>
      </c>
      <c r="L9" s="71">
        <v>274.12</v>
      </c>
      <c r="M9" s="31">
        <f t="shared" si="1"/>
        <v>-1.4006500802568311</v>
      </c>
      <c r="N9" s="173">
        <f t="shared" si="2"/>
        <v>37.804950403191143</v>
      </c>
    </row>
    <row r="10" spans="1:14" s="57" customFormat="1" ht="13.5" customHeight="1">
      <c r="A10" s="212"/>
      <c r="B10" s="208" t="s">
        <v>23</v>
      </c>
      <c r="C10" s="74">
        <v>15.912767000000001</v>
      </c>
      <c r="D10" s="74">
        <v>125.098074</v>
      </c>
      <c r="E10" s="72">
        <v>93.04</v>
      </c>
      <c r="F10" s="157">
        <f t="shared" si="0"/>
        <v>34.456227429062757</v>
      </c>
      <c r="G10" s="72">
        <v>2943</v>
      </c>
      <c r="H10" s="72">
        <v>216470.7</v>
      </c>
      <c r="I10" s="72">
        <v>20</v>
      </c>
      <c r="J10" s="71">
        <v>2.8208749999999974</v>
      </c>
      <c r="K10" s="71">
        <v>26.153490999999999</v>
      </c>
      <c r="L10" s="71">
        <v>21.15</v>
      </c>
      <c r="M10" s="31">
        <f t="shared" si="1"/>
        <v>23.657167848699768</v>
      </c>
      <c r="N10" s="173">
        <f t="shared" si="2"/>
        <v>47.37547638320973</v>
      </c>
    </row>
    <row r="11" spans="1:14" s="57" customFormat="1" ht="13.5" customHeight="1">
      <c r="A11" s="212"/>
      <c r="B11" s="208" t="s">
        <v>24</v>
      </c>
      <c r="C11" s="74">
        <v>700.12045499999999</v>
      </c>
      <c r="D11" s="74">
        <v>3996.4721399999999</v>
      </c>
      <c r="E11" s="72">
        <v>2993.25</v>
      </c>
      <c r="F11" s="157">
        <f t="shared" si="0"/>
        <v>33.516149336006009</v>
      </c>
      <c r="G11" s="72">
        <v>3419</v>
      </c>
      <c r="H11" s="72">
        <v>2753046.37</v>
      </c>
      <c r="I11" s="72">
        <v>450</v>
      </c>
      <c r="J11" s="71">
        <v>199.16328399999998</v>
      </c>
      <c r="K11" s="71">
        <v>1978.8112229999999</v>
      </c>
      <c r="L11" s="71">
        <v>1272.7</v>
      </c>
      <c r="M11" s="31">
        <f t="shared" si="1"/>
        <v>55.481356407637293</v>
      </c>
      <c r="N11" s="173">
        <f t="shared" si="2"/>
        <v>54.815238890938865</v>
      </c>
    </row>
    <row r="12" spans="1:14" s="57" customFormat="1" ht="13.5" customHeight="1">
      <c r="A12" s="212"/>
      <c r="B12" s="208" t="s">
        <v>25</v>
      </c>
      <c r="C12" s="74">
        <v>49.652599999999403</v>
      </c>
      <c r="D12" s="74">
        <v>7831.7197079999996</v>
      </c>
      <c r="E12" s="74">
        <v>6147.88</v>
      </c>
      <c r="F12" s="157">
        <f t="shared" si="0"/>
        <v>27.388948840901246</v>
      </c>
      <c r="G12" s="74">
        <v>2556</v>
      </c>
      <c r="H12" s="74">
        <v>377757.29</v>
      </c>
      <c r="I12" s="74">
        <v>3361</v>
      </c>
      <c r="J12" s="71">
        <v>226.09185400000024</v>
      </c>
      <c r="K12" s="71">
        <v>2914.572302</v>
      </c>
      <c r="L12" s="71">
        <v>2858.36</v>
      </c>
      <c r="M12" s="31">
        <f t="shared" si="1"/>
        <v>1.9665928014665719</v>
      </c>
      <c r="N12" s="173">
        <f t="shared" si="2"/>
        <v>46.737938661549464</v>
      </c>
    </row>
    <row r="13" spans="1:14" s="58" customFormat="1" ht="13.5" customHeight="1">
      <c r="A13" s="212"/>
      <c r="B13" s="208" t="s">
        <v>26</v>
      </c>
      <c r="C13" s="74">
        <v>523.91818599999999</v>
      </c>
      <c r="D13" s="74">
        <v>3997.5460029999999</v>
      </c>
      <c r="E13" s="72">
        <v>4738.84</v>
      </c>
      <c r="F13" s="157">
        <f t="shared" si="0"/>
        <v>-15.642942091313492</v>
      </c>
      <c r="G13" s="72">
        <v>87587</v>
      </c>
      <c r="H13" s="72">
        <v>35849188.329999998</v>
      </c>
      <c r="I13" s="72">
        <v>8831</v>
      </c>
      <c r="J13" s="71">
        <v>113.97402999999986</v>
      </c>
      <c r="K13" s="71">
        <v>2680.336573</v>
      </c>
      <c r="L13" s="71">
        <v>2758.32</v>
      </c>
      <c r="M13" s="31">
        <f t="shared" si="1"/>
        <v>-2.8272073943559888</v>
      </c>
      <c r="N13" s="173">
        <f t="shared" si="2"/>
        <v>28.91738286953909</v>
      </c>
    </row>
    <row r="14" spans="1:14" s="58" customFormat="1" ht="13.5" customHeight="1">
      <c r="A14" s="212"/>
      <c r="B14" s="208" t="s">
        <v>27</v>
      </c>
      <c r="C14" s="74">
        <v>9.3800000000000008</v>
      </c>
      <c r="D14" s="74">
        <v>172.65</v>
      </c>
      <c r="E14" s="72">
        <v>9.66</v>
      </c>
      <c r="F14" s="157">
        <f t="shared" si="0"/>
        <v>1687.2670807453417</v>
      </c>
      <c r="G14" s="72">
        <v>28</v>
      </c>
      <c r="H14" s="72">
        <v>106001.72</v>
      </c>
      <c r="I14" s="72">
        <v>66</v>
      </c>
      <c r="J14" s="76">
        <v>42.27555799999999</v>
      </c>
      <c r="K14" s="71">
        <v>198.06164799999999</v>
      </c>
      <c r="L14" s="71">
        <v>396.8</v>
      </c>
      <c r="M14" s="31">
        <f t="shared" si="1"/>
        <v>-50.085270161290332</v>
      </c>
      <c r="N14" s="173">
        <f t="shared" si="2"/>
        <v>6.8136713222190544</v>
      </c>
    </row>
    <row r="15" spans="1:14" s="58" customFormat="1" ht="13.5" customHeight="1">
      <c r="A15" s="212"/>
      <c r="B15" s="14" t="s">
        <v>28</v>
      </c>
      <c r="C15" s="74">
        <v>9.8113220000000005</v>
      </c>
      <c r="D15" s="74">
        <v>123.91130200000001</v>
      </c>
      <c r="E15" s="75">
        <v>118.67</v>
      </c>
      <c r="F15" s="157">
        <f t="shared" si="0"/>
        <v>4.4167034633858639</v>
      </c>
      <c r="G15" s="75">
        <v>32</v>
      </c>
      <c r="H15" s="75">
        <v>28933.51</v>
      </c>
      <c r="I15" s="75">
        <v>0</v>
      </c>
      <c r="J15" s="76"/>
      <c r="K15" s="71"/>
      <c r="L15" s="71">
        <v>3.68</v>
      </c>
      <c r="M15" s="31"/>
      <c r="N15" s="173">
        <f t="shared" si="2"/>
        <v>52.161571588611608</v>
      </c>
    </row>
    <row r="16" spans="1:14" s="58" customFormat="1" ht="13.5" customHeight="1">
      <c r="A16" s="212"/>
      <c r="B16" s="14" t="s">
        <v>29</v>
      </c>
      <c r="C16" s="74">
        <v>2.4599060000000001</v>
      </c>
      <c r="D16" s="74">
        <v>5.337072</v>
      </c>
      <c r="E16" s="75">
        <v>35.17</v>
      </c>
      <c r="F16" s="157">
        <f t="shared" si="0"/>
        <v>-84.824930338356552</v>
      </c>
      <c r="G16" s="75">
        <v>4</v>
      </c>
      <c r="H16" s="75">
        <v>1983.8</v>
      </c>
      <c r="I16" s="75">
        <v>0</v>
      </c>
      <c r="J16" s="76"/>
      <c r="K16" s="71"/>
      <c r="L16" s="71">
        <v>0</v>
      </c>
      <c r="M16" s="31" t="e">
        <f>(K16-L16)/L16*100</f>
        <v>#DIV/0!</v>
      </c>
      <c r="N16" s="173">
        <f t="shared" si="2"/>
        <v>4.8537299511122214</v>
      </c>
    </row>
    <row r="17" spans="1:14" s="58" customFormat="1" ht="13.5" customHeight="1">
      <c r="A17" s="212"/>
      <c r="B17" s="14" t="s">
        <v>30</v>
      </c>
      <c r="C17" s="74">
        <v>-3.5529610000000198</v>
      </c>
      <c r="D17" s="74">
        <v>42.735152999999997</v>
      </c>
      <c r="E17" s="75">
        <v>-144.18</v>
      </c>
      <c r="F17" s="157">
        <f t="shared" si="0"/>
        <v>-129.64013940907199</v>
      </c>
      <c r="G17" s="75">
        <v>-9</v>
      </c>
      <c r="H17" s="75">
        <v>74984.39</v>
      </c>
      <c r="I17" s="75">
        <v>66</v>
      </c>
      <c r="J17" s="76">
        <v>42.27555799999999</v>
      </c>
      <c r="K17" s="71">
        <v>198.06164799999999</v>
      </c>
      <c r="L17" s="71">
        <v>393.12</v>
      </c>
      <c r="M17" s="31">
        <f t="shared" si="1"/>
        <v>-49.618017908017912</v>
      </c>
      <c r="N17" s="173">
        <f t="shared" si="2"/>
        <v>2.0806937845969546</v>
      </c>
    </row>
    <row r="18" spans="1:14" s="58" customFormat="1" ht="13.5" customHeight="1" thickBot="1">
      <c r="A18" s="213"/>
      <c r="B18" s="15" t="s">
        <v>31</v>
      </c>
      <c r="C18" s="16">
        <f>C6+C8+C9+C10+C11+C12+C13+C14</f>
        <v>4861.1067659999999</v>
      </c>
      <c r="D18" s="16">
        <f t="shared" ref="D18:K18" si="3">D6+D8+D9+D10+D11+D12+D13+D14</f>
        <v>40923.343841000002</v>
      </c>
      <c r="E18" s="16">
        <v>35329.990000000005</v>
      </c>
      <c r="F18" s="158">
        <f t="shared" si="0"/>
        <v>15.831744761320326</v>
      </c>
      <c r="G18" s="16">
        <f t="shared" si="3"/>
        <v>328416</v>
      </c>
      <c r="H18" s="16">
        <f t="shared" si="3"/>
        <v>58535029.93</v>
      </c>
      <c r="I18" s="16">
        <f t="shared" si="3"/>
        <v>30096</v>
      </c>
      <c r="J18" s="16">
        <f t="shared" si="3"/>
        <v>2977.8972949999998</v>
      </c>
      <c r="K18" s="16">
        <f t="shared" si="3"/>
        <v>18922.650599999997</v>
      </c>
      <c r="L18" s="16">
        <v>23434.370000000003</v>
      </c>
      <c r="M18" s="16">
        <f t="shared" si="1"/>
        <v>-19.25257389040117</v>
      </c>
      <c r="N18" s="174">
        <f t="shared" si="2"/>
        <v>37.993204339257105</v>
      </c>
    </row>
    <row r="19" spans="1:14" s="57" customFormat="1" ht="14.25" thickTop="1">
      <c r="A19" s="230" t="s">
        <v>32</v>
      </c>
      <c r="B19" s="18" t="s">
        <v>19</v>
      </c>
      <c r="C19" s="21">
        <v>1012.913694</v>
      </c>
      <c r="D19" s="21">
        <v>8324.3634629999997</v>
      </c>
      <c r="E19" s="20">
        <v>6429.9622550000004</v>
      </c>
      <c r="F19" s="159">
        <f t="shared" si="0"/>
        <v>29.462089089666037</v>
      </c>
      <c r="G19" s="20">
        <v>56908</v>
      </c>
      <c r="H19" s="20">
        <v>6895048.4459490003</v>
      </c>
      <c r="I19" s="20">
        <v>4672</v>
      </c>
      <c r="J19" s="20">
        <v>454.13470599999999</v>
      </c>
      <c r="K19" s="20">
        <v>3530.5118980000002</v>
      </c>
      <c r="L19" s="22">
        <v>3868.606957</v>
      </c>
      <c r="M19" s="110">
        <f t="shared" ref="M19:M31" si="4">(K19-L19)/L19*100</f>
        <v>-8.7394522823839242</v>
      </c>
      <c r="N19" s="175">
        <f t="shared" ref="N19:N27" si="5">D19/D327*100</f>
        <v>13.292894268551658</v>
      </c>
    </row>
    <row r="20" spans="1:14" s="57" customFormat="1">
      <c r="A20" s="231"/>
      <c r="B20" s="208" t="s">
        <v>20</v>
      </c>
      <c r="C20" s="21">
        <v>319.23970500000001</v>
      </c>
      <c r="D20" s="21">
        <v>2659.2578880000001</v>
      </c>
      <c r="E20" s="20">
        <v>1126.233389</v>
      </c>
      <c r="F20" s="157">
        <f t="shared" si="0"/>
        <v>136.11961019564484</v>
      </c>
      <c r="G20" s="20">
        <v>29388</v>
      </c>
      <c r="H20" s="20">
        <v>587000</v>
      </c>
      <c r="I20" s="20">
        <v>2215</v>
      </c>
      <c r="J20" s="20">
        <v>156.62988999999999</v>
      </c>
      <c r="K20" s="20">
        <v>1029.5345460000001</v>
      </c>
      <c r="L20" s="22">
        <v>1033.692511</v>
      </c>
      <c r="M20" s="31">
        <f t="shared" si="4"/>
        <v>-0.40224389320354442</v>
      </c>
      <c r="N20" s="173">
        <f t="shared" si="5"/>
        <v>13.05927321149421</v>
      </c>
    </row>
    <row r="21" spans="1:14" s="57" customFormat="1">
      <c r="A21" s="231"/>
      <c r="B21" s="208" t="s">
        <v>21</v>
      </c>
      <c r="C21" s="21">
        <v>23.240034999999999</v>
      </c>
      <c r="D21" s="21">
        <v>90.036615999999995</v>
      </c>
      <c r="E21" s="20">
        <v>81.628960000000006</v>
      </c>
      <c r="F21" s="157">
        <f t="shared" si="0"/>
        <v>10.299844564968105</v>
      </c>
      <c r="G21" s="20">
        <v>58</v>
      </c>
      <c r="H21" s="20">
        <v>114321.653722</v>
      </c>
      <c r="I21" s="20">
        <v>6</v>
      </c>
      <c r="J21" s="20">
        <v>1.7162500000000001</v>
      </c>
      <c r="K21" s="20">
        <v>22.760467999999999</v>
      </c>
      <c r="L21" s="22">
        <v>21.219529999999999</v>
      </c>
      <c r="M21" s="31">
        <f t="shared" si="4"/>
        <v>7.2618856308316007</v>
      </c>
      <c r="N21" s="173">
        <f t="shared" si="5"/>
        <v>3.178818633981654</v>
      </c>
    </row>
    <row r="22" spans="1:14" s="57" customFormat="1">
      <c r="A22" s="231"/>
      <c r="B22" s="208" t="s">
        <v>22</v>
      </c>
      <c r="C22" s="21">
        <v>33.373525999999998</v>
      </c>
      <c r="D22" s="21">
        <v>191.77649099999999</v>
      </c>
      <c r="E22" s="20">
        <v>103.496157</v>
      </c>
      <c r="F22" s="157">
        <f t="shared" si="0"/>
        <v>85.298175854007795</v>
      </c>
      <c r="G22" s="20">
        <v>22045</v>
      </c>
      <c r="H22" s="20">
        <v>326139.67749999999</v>
      </c>
      <c r="I22" s="20">
        <v>36</v>
      </c>
      <c r="J22" s="20">
        <v>0.68399999999999705</v>
      </c>
      <c r="K22" s="20">
        <v>35.710628</v>
      </c>
      <c r="L22" s="22">
        <v>27.848794999999999</v>
      </c>
      <c r="M22" s="31">
        <f t="shared" si="4"/>
        <v>28.230424332542935</v>
      </c>
      <c r="N22" s="173">
        <f t="shared" si="5"/>
        <v>12.078146049786653</v>
      </c>
    </row>
    <row r="23" spans="1:14" s="57" customFormat="1">
      <c r="A23" s="231"/>
      <c r="B23" s="208" t="s">
        <v>23</v>
      </c>
      <c r="C23" s="21">
        <v>0.44882</v>
      </c>
      <c r="D23" s="21">
        <v>0.63888999999999996</v>
      </c>
      <c r="E23" s="20">
        <v>15.93656</v>
      </c>
      <c r="F23" s="157">
        <f t="shared" si="0"/>
        <v>-95.991041981456476</v>
      </c>
      <c r="G23" s="20">
        <v>8</v>
      </c>
      <c r="H23" s="20">
        <v>636.72</v>
      </c>
      <c r="I23" s="20">
        <v>1</v>
      </c>
      <c r="J23" s="20"/>
      <c r="K23" s="20"/>
      <c r="L23" s="22"/>
      <c r="M23" s="31" t="e">
        <f t="shared" si="4"/>
        <v>#DIV/0!</v>
      </c>
      <c r="N23" s="173">
        <f t="shared" si="5"/>
        <v>0.24195191131774629</v>
      </c>
    </row>
    <row r="24" spans="1:14" s="57" customFormat="1">
      <c r="A24" s="231"/>
      <c r="B24" s="208" t="s">
        <v>24</v>
      </c>
      <c r="C24" s="21">
        <v>24.649319999999999</v>
      </c>
      <c r="D24" s="21">
        <v>238.927268</v>
      </c>
      <c r="E24" s="20">
        <v>293.13580000000002</v>
      </c>
      <c r="F24" s="157">
        <f t="shared" si="0"/>
        <v>-18.492634471804543</v>
      </c>
      <c r="G24" s="20">
        <v>4968</v>
      </c>
      <c r="H24" s="20">
        <v>491678.5735</v>
      </c>
      <c r="I24" s="20">
        <v>62</v>
      </c>
      <c r="J24" s="20">
        <v>30.770156</v>
      </c>
      <c r="K24" s="20">
        <v>95.263225000000006</v>
      </c>
      <c r="L24" s="22">
        <v>110.074342</v>
      </c>
      <c r="M24" s="31">
        <f t="shared" si="4"/>
        <v>-13.455558062749986</v>
      </c>
      <c r="N24" s="173">
        <f t="shared" si="5"/>
        <v>3.2771041093706645</v>
      </c>
    </row>
    <row r="25" spans="1:14" s="57" customFormat="1">
      <c r="A25" s="231"/>
      <c r="B25" s="208" t="s">
        <v>25</v>
      </c>
      <c r="C25" s="20">
        <v>19.227599999999999</v>
      </c>
      <c r="D25" s="20">
        <v>1307.4809849999999</v>
      </c>
      <c r="E25" s="20">
        <v>819.18499699999995</v>
      </c>
      <c r="F25" s="157">
        <f t="shared" si="0"/>
        <v>59.607535512518673</v>
      </c>
      <c r="G25" s="22">
        <v>712</v>
      </c>
      <c r="H25" s="22">
        <v>93283.431200000006</v>
      </c>
      <c r="I25" s="22">
        <v>248</v>
      </c>
      <c r="J25" s="22">
        <v>1.095</v>
      </c>
      <c r="K25" s="22">
        <v>29.755945000000001</v>
      </c>
      <c r="L25" s="22">
        <v>15.782420999999999</v>
      </c>
      <c r="M25" s="31"/>
      <c r="N25" s="173">
        <f t="shared" si="5"/>
        <v>7.8027519314372631</v>
      </c>
    </row>
    <row r="26" spans="1:14" s="58" customFormat="1">
      <c r="A26" s="231"/>
      <c r="B26" s="208" t="s">
        <v>26</v>
      </c>
      <c r="C26" s="20">
        <v>28.89</v>
      </c>
      <c r="D26" s="20">
        <v>6210.92</v>
      </c>
      <c r="E26" s="20">
        <v>5684.76</v>
      </c>
      <c r="F26" s="157">
        <f t="shared" si="0"/>
        <v>9.2556238082170541</v>
      </c>
      <c r="G26" s="20">
        <v>130594</v>
      </c>
      <c r="H26" s="20">
        <v>31343314.772</v>
      </c>
      <c r="I26" s="20">
        <v>12342</v>
      </c>
      <c r="J26" s="20">
        <v>757.38212199999998</v>
      </c>
      <c r="K26" s="20">
        <v>3613.3300749999999</v>
      </c>
      <c r="L26" s="22">
        <v>2038.654634</v>
      </c>
      <c r="M26" s="31">
        <f t="shared" si="4"/>
        <v>77.240912449715111</v>
      </c>
      <c r="N26" s="173">
        <f t="shared" si="5"/>
        <v>44.928451474302577</v>
      </c>
    </row>
    <row r="27" spans="1:14" s="58" customFormat="1">
      <c r="A27" s="231"/>
      <c r="B27" s="208" t="s">
        <v>27</v>
      </c>
      <c r="C27" s="140"/>
      <c r="D27" s="140">
        <v>43.48</v>
      </c>
      <c r="E27" s="20">
        <v>10.47</v>
      </c>
      <c r="F27" s="157">
        <f t="shared" si="0"/>
        <v>315.28175740210116</v>
      </c>
      <c r="G27" s="20">
        <v>23</v>
      </c>
      <c r="H27" s="20">
        <v>6739.31</v>
      </c>
      <c r="I27" s="20"/>
      <c r="J27" s="20"/>
      <c r="K27" s="20"/>
      <c r="L27" s="20"/>
      <c r="M27" s="31"/>
      <c r="N27" s="173">
        <f t="shared" si="5"/>
        <v>1.7159480399078164</v>
      </c>
    </row>
    <row r="28" spans="1:14" s="58" customFormat="1">
      <c r="A28" s="231"/>
      <c r="B28" s="14" t="s">
        <v>28</v>
      </c>
      <c r="C28" s="40"/>
      <c r="D28" s="40">
        <v>34.456414000000002</v>
      </c>
      <c r="E28" s="40">
        <v>6.9773589999999999</v>
      </c>
      <c r="F28" s="157"/>
      <c r="G28" s="40">
        <v>19</v>
      </c>
      <c r="H28" s="40">
        <v>2457</v>
      </c>
      <c r="I28" s="40"/>
      <c r="J28" s="40"/>
      <c r="K28" s="40"/>
      <c r="L28" s="40"/>
      <c r="M28" s="31"/>
      <c r="N28" s="173"/>
    </row>
    <row r="29" spans="1:14" s="58" customFormat="1">
      <c r="A29" s="231"/>
      <c r="B29" s="14" t="s">
        <v>29</v>
      </c>
      <c r="C29" s="40"/>
      <c r="D29" s="40">
        <v>9.0228450000000002</v>
      </c>
      <c r="E29" s="40">
        <v>2.0721099999999999</v>
      </c>
      <c r="F29" s="157">
        <f>(D29-E29)/E29*100</f>
        <v>335.44237516348068</v>
      </c>
      <c r="G29" s="40">
        <v>4</v>
      </c>
      <c r="H29" s="40">
        <v>4282.3148259999998</v>
      </c>
      <c r="I29" s="40"/>
      <c r="J29" s="40"/>
      <c r="K29" s="40"/>
      <c r="L29" s="40"/>
      <c r="M29" s="31"/>
      <c r="N29" s="173">
        <f>D29/D337*100</f>
        <v>8.2057077402634153</v>
      </c>
    </row>
    <row r="30" spans="1:14" s="58" customFormat="1">
      <c r="A30" s="231"/>
      <c r="B30" s="14" t="s">
        <v>30</v>
      </c>
      <c r="C30" s="140"/>
      <c r="D30" s="140"/>
      <c r="E30" s="40">
        <v>1.424821068</v>
      </c>
      <c r="F30" s="157"/>
      <c r="G30" s="40"/>
      <c r="H30" s="20"/>
      <c r="I30" s="40"/>
      <c r="J30" s="40"/>
      <c r="K30" s="40"/>
      <c r="L30" s="40"/>
      <c r="M30" s="31"/>
      <c r="N30" s="173">
        <f>D30/D338*100</f>
        <v>0</v>
      </c>
    </row>
    <row r="31" spans="1:14" s="58" customFormat="1" ht="14.25" thickBot="1">
      <c r="A31" s="232"/>
      <c r="B31" s="15" t="s">
        <v>31</v>
      </c>
      <c r="C31" s="16">
        <f>C19+C21+C22+C23+C24+C25+C26+C27</f>
        <v>1142.7429950000001</v>
      </c>
      <c r="D31" s="16">
        <f>D19+D21+D22+D23+D24+D25+D26+D27</f>
        <v>16407.623713000001</v>
      </c>
      <c r="E31" s="16">
        <v>13438.574729</v>
      </c>
      <c r="F31" s="158">
        <f t="shared" ref="F31:F37" si="6">(D31-E31)/E31*100</f>
        <v>22.093481220094656</v>
      </c>
      <c r="G31" s="16">
        <f t="shared" ref="G31:K31" si="7">G19+G21+G22+G23+G24+G25+G26+G27</f>
        <v>215316</v>
      </c>
      <c r="H31" s="16">
        <f t="shared" si="7"/>
        <v>39271162.583871007</v>
      </c>
      <c r="I31" s="16">
        <f t="shared" si="7"/>
        <v>17367</v>
      </c>
      <c r="J31" s="16">
        <f t="shared" si="7"/>
        <v>1245.782234</v>
      </c>
      <c r="K31" s="16">
        <f t="shared" si="7"/>
        <v>7327.3322389999994</v>
      </c>
      <c r="L31" s="16">
        <v>6082.1866789999995</v>
      </c>
      <c r="M31" s="16">
        <f t="shared" si="4"/>
        <v>20.472004982996019</v>
      </c>
      <c r="N31" s="174">
        <f>D31/D339*100</f>
        <v>15.232826595785252</v>
      </c>
    </row>
    <row r="32" spans="1:14" s="57" customFormat="1" ht="14.25" thickTop="1">
      <c r="A32" s="230" t="s">
        <v>33</v>
      </c>
      <c r="B32" s="208" t="s">
        <v>19</v>
      </c>
      <c r="C32" s="98">
        <v>1938.0808439999983</v>
      </c>
      <c r="D32" s="98">
        <v>14896.259369999998</v>
      </c>
      <c r="E32" s="91">
        <v>12357.797399999999</v>
      </c>
      <c r="F32" s="26">
        <f t="shared" si="6"/>
        <v>20.541378757350387</v>
      </c>
      <c r="G32" s="72">
        <v>108885</v>
      </c>
      <c r="H32" s="98">
        <v>17439324.133921999</v>
      </c>
      <c r="I32" s="72">
        <v>6773</v>
      </c>
      <c r="J32" s="98">
        <v>1314.818045</v>
      </c>
      <c r="K32" s="98">
        <v>7800.6324279999999</v>
      </c>
      <c r="L32" s="98">
        <v>7981.0195800000001</v>
      </c>
      <c r="M32" s="31">
        <f t="shared" ref="M32:M40" si="8">(K32-L32)/L32*100</f>
        <v>-2.2602018475438976</v>
      </c>
      <c r="N32" s="173">
        <f t="shared" ref="N32:N37" si="9">D32/D327*100</f>
        <v>23.787332410755873</v>
      </c>
    </row>
    <row r="33" spans="1:14" s="57" customFormat="1">
      <c r="A33" s="231"/>
      <c r="B33" s="208" t="s">
        <v>20</v>
      </c>
      <c r="C33" s="98">
        <v>575.38840800000025</v>
      </c>
      <c r="D33" s="98">
        <v>4523.4556130000001</v>
      </c>
      <c r="E33" s="91">
        <v>2765.0528059999997</v>
      </c>
      <c r="F33" s="26">
        <f t="shared" si="6"/>
        <v>63.593823712312883</v>
      </c>
      <c r="G33" s="72">
        <v>54034</v>
      </c>
      <c r="H33" s="98">
        <v>1080680</v>
      </c>
      <c r="I33" s="72">
        <v>4931</v>
      </c>
      <c r="J33" s="98">
        <v>472.13608300000033</v>
      </c>
      <c r="K33" s="98">
        <v>2530.2968730000002</v>
      </c>
      <c r="L33" s="98">
        <v>2209.9138989999997</v>
      </c>
      <c r="M33" s="31">
        <f t="shared" si="8"/>
        <v>14.497531969230835</v>
      </c>
      <c r="N33" s="173">
        <f t="shared" si="9"/>
        <v>22.214108295702843</v>
      </c>
    </row>
    <row r="34" spans="1:14" s="57" customFormat="1">
      <c r="A34" s="231"/>
      <c r="B34" s="208" t="s">
        <v>21</v>
      </c>
      <c r="C34" s="98">
        <v>30.830990000000043</v>
      </c>
      <c r="D34" s="98">
        <v>664.09153900000001</v>
      </c>
      <c r="E34" s="91">
        <v>192.6234</v>
      </c>
      <c r="F34" s="26">
        <f t="shared" si="6"/>
        <v>244.7616120367515</v>
      </c>
      <c r="G34" s="72">
        <v>206</v>
      </c>
      <c r="H34" s="98">
        <v>520062.16439300001</v>
      </c>
      <c r="I34" s="72">
        <v>74</v>
      </c>
      <c r="J34" s="98">
        <v>42.480300999999997</v>
      </c>
      <c r="K34" s="98">
        <v>67.570247999999992</v>
      </c>
      <c r="L34" s="98">
        <v>22.746718999999999</v>
      </c>
      <c r="M34" s="31">
        <f t="shared" si="8"/>
        <v>197.05492031620031</v>
      </c>
      <c r="N34" s="173">
        <f t="shared" si="9"/>
        <v>23.446311652169985</v>
      </c>
    </row>
    <row r="35" spans="1:14" s="57" customFormat="1">
      <c r="A35" s="231"/>
      <c r="B35" s="208" t="s">
        <v>22</v>
      </c>
      <c r="C35" s="98">
        <v>87.474372999999957</v>
      </c>
      <c r="D35" s="98">
        <v>389.45257799999996</v>
      </c>
      <c r="E35" s="91">
        <v>65.384</v>
      </c>
      <c r="F35" s="26">
        <f t="shared" si="6"/>
        <v>495.63896060198209</v>
      </c>
      <c r="G35" s="72">
        <v>23799</v>
      </c>
      <c r="H35" s="98">
        <v>2006366.7021000001</v>
      </c>
      <c r="I35" s="72">
        <v>578</v>
      </c>
      <c r="J35" s="98">
        <v>12.489021999999999</v>
      </c>
      <c r="K35" s="98">
        <v>55.082025000000002</v>
      </c>
      <c r="L35" s="98">
        <v>26.840088000000002</v>
      </c>
      <c r="M35" s="31">
        <f t="shared" si="8"/>
        <v>105.22296722723115</v>
      </c>
      <c r="N35" s="173">
        <f t="shared" si="9"/>
        <v>24.527850582842962</v>
      </c>
    </row>
    <row r="36" spans="1:14" s="57" customFormat="1">
      <c r="A36" s="231"/>
      <c r="B36" s="208" t="s">
        <v>23</v>
      </c>
      <c r="C36" s="98">
        <v>1.3615259999999978</v>
      </c>
      <c r="D36" s="98">
        <v>52.668089999999999</v>
      </c>
      <c r="E36" s="91">
        <v>49.094099999999997</v>
      </c>
      <c r="F36" s="26">
        <f t="shared" si="6"/>
        <v>7.2798768080074838</v>
      </c>
      <c r="G36" s="72">
        <v>1254</v>
      </c>
      <c r="H36" s="98">
        <v>108149.410875</v>
      </c>
      <c r="I36" s="72">
        <v>10</v>
      </c>
      <c r="J36" s="98">
        <v>7.7723999999999904E-2</v>
      </c>
      <c r="K36" s="98">
        <v>25.225964999999999</v>
      </c>
      <c r="L36" s="98">
        <v>7.7708839999999997</v>
      </c>
      <c r="M36" s="31">
        <f t="shared" si="8"/>
        <v>224.62156171678797</v>
      </c>
      <c r="N36" s="173">
        <f t="shared" si="9"/>
        <v>19.945757549742648</v>
      </c>
    </row>
    <row r="37" spans="1:14" s="57" customFormat="1">
      <c r="A37" s="231"/>
      <c r="B37" s="208" t="s">
        <v>24</v>
      </c>
      <c r="C37" s="98">
        <v>105.0264820000001</v>
      </c>
      <c r="D37" s="98">
        <v>930.42839200000003</v>
      </c>
      <c r="E37" s="91">
        <v>753.72699999999998</v>
      </c>
      <c r="F37" s="26">
        <f t="shared" si="6"/>
        <v>23.44368610916155</v>
      </c>
      <c r="G37" s="72">
        <v>4035</v>
      </c>
      <c r="H37" s="98">
        <v>768411.11123699998</v>
      </c>
      <c r="I37" s="72">
        <v>187</v>
      </c>
      <c r="J37" s="98">
        <v>55.383306999999945</v>
      </c>
      <c r="K37" s="98">
        <v>408.35095099999995</v>
      </c>
      <c r="L37" s="98">
        <v>283.90280300000001</v>
      </c>
      <c r="M37" s="31">
        <f t="shared" si="8"/>
        <v>43.834772564749898</v>
      </c>
      <c r="N37" s="173">
        <f t="shared" si="9"/>
        <v>12.761668989988785</v>
      </c>
    </row>
    <row r="38" spans="1:14" s="57" customFormat="1">
      <c r="A38" s="231"/>
      <c r="B38" s="208" t="s">
        <v>25</v>
      </c>
      <c r="C38" s="98">
        <v>0</v>
      </c>
      <c r="D38" s="98">
        <v>93.000327999999996</v>
      </c>
      <c r="E38" s="91">
        <v>93.592500000000001</v>
      </c>
      <c r="F38" s="26"/>
      <c r="G38" s="74">
        <v>32</v>
      </c>
      <c r="H38" s="98">
        <v>1551.3982699999999</v>
      </c>
      <c r="I38" s="74">
        <v>0</v>
      </c>
      <c r="J38" s="98">
        <v>0.31924500000000222</v>
      </c>
      <c r="K38" s="98">
        <v>23.406901000000001</v>
      </c>
      <c r="L38" s="98"/>
      <c r="M38" s="31"/>
      <c r="N38" s="173"/>
    </row>
    <row r="39" spans="1:14" s="58" customFormat="1">
      <c r="A39" s="231"/>
      <c r="B39" s="208" t="s">
        <v>26</v>
      </c>
      <c r="C39" s="98">
        <v>135.59292000000028</v>
      </c>
      <c r="D39" s="98">
        <v>1381.9640659999995</v>
      </c>
      <c r="E39" s="91">
        <v>1584.3648000000001</v>
      </c>
      <c r="F39" s="26">
        <f>(D39-E39)/E39*100</f>
        <v>-12.77488202212019</v>
      </c>
      <c r="G39" s="72">
        <v>127823</v>
      </c>
      <c r="H39" s="98">
        <v>62266165.757000014</v>
      </c>
      <c r="I39" s="72">
        <v>303</v>
      </c>
      <c r="J39" s="98">
        <v>41.268232999998872</v>
      </c>
      <c r="K39" s="98">
        <v>366.44835399999931</v>
      </c>
      <c r="L39" s="98">
        <v>389.40926199999961</v>
      </c>
      <c r="M39" s="31">
        <f t="shared" si="8"/>
        <v>-5.8963435748994399</v>
      </c>
      <c r="N39" s="173">
        <f>D39/D334*100</f>
        <v>9.9968290492408318</v>
      </c>
    </row>
    <row r="40" spans="1:14" s="58" customFormat="1">
      <c r="A40" s="231"/>
      <c r="B40" s="208" t="s">
        <v>27</v>
      </c>
      <c r="C40" s="98">
        <v>61.214929000000012</v>
      </c>
      <c r="D40" s="98">
        <v>224.77020400000001</v>
      </c>
      <c r="E40" s="91">
        <v>94.632039000000006</v>
      </c>
      <c r="F40" s="26">
        <f>(D40-E40)/E40*100</f>
        <v>137.52019545938347</v>
      </c>
      <c r="G40" s="72">
        <v>17342</v>
      </c>
      <c r="H40" s="98">
        <v>76949.986244</v>
      </c>
      <c r="I40" s="72">
        <v>-0.68513601000000124</v>
      </c>
      <c r="J40" s="98">
        <v>0.90365200000000001</v>
      </c>
      <c r="K40" s="98">
        <v>1.227627</v>
      </c>
      <c r="L40" s="98">
        <v>-3.398603</v>
      </c>
      <c r="M40" s="31">
        <f t="shared" si="8"/>
        <v>-136.12151816496365</v>
      </c>
      <c r="N40" s="173">
        <f>D40/D335*100</f>
        <v>8.870606968341308</v>
      </c>
    </row>
    <row r="41" spans="1:14" s="58" customFormat="1">
      <c r="A41" s="231"/>
      <c r="B41" s="14" t="s">
        <v>28</v>
      </c>
      <c r="C41" s="98">
        <v>0</v>
      </c>
      <c r="D41" s="98">
        <v>58.440893000000003</v>
      </c>
      <c r="E41" s="91">
        <v>28.467199999999998</v>
      </c>
      <c r="F41" s="26"/>
      <c r="G41" s="72">
        <v>13</v>
      </c>
      <c r="H41" s="98">
        <v>24778.789843999999</v>
      </c>
      <c r="I41" s="75">
        <v>-1.2460000000000007E-15</v>
      </c>
      <c r="J41" s="98">
        <v>0</v>
      </c>
      <c r="K41" s="98">
        <v>0</v>
      </c>
      <c r="L41" s="98">
        <v>0</v>
      </c>
      <c r="M41" s="31"/>
      <c r="N41" s="173"/>
    </row>
    <row r="42" spans="1:14" s="58" customFormat="1">
      <c r="A42" s="231"/>
      <c r="B42" s="14" t="s">
        <v>29</v>
      </c>
      <c r="C42" s="98">
        <v>20.064906000000001</v>
      </c>
      <c r="D42" s="98">
        <v>34.346037000000003</v>
      </c>
      <c r="E42" s="91">
        <v>0.71650000000000003</v>
      </c>
      <c r="F42" s="26">
        <f>(D42-E42)/E42*100</f>
        <v>4693.5850662944868</v>
      </c>
      <c r="G42" s="72">
        <v>5</v>
      </c>
      <c r="H42" s="98">
        <v>8673.0663999999997</v>
      </c>
      <c r="I42" s="75">
        <v>2.0819900000000001E-3</v>
      </c>
      <c r="J42" s="98">
        <v>-1.7151E-2</v>
      </c>
      <c r="K42" s="98">
        <v>0</v>
      </c>
      <c r="L42" s="98">
        <v>0</v>
      </c>
      <c r="M42" s="31" t="e">
        <f>(K42-L42)/L42*100</f>
        <v>#DIV/0!</v>
      </c>
      <c r="N42" s="173">
        <f>D42/D337*100</f>
        <v>31.235551719914696</v>
      </c>
    </row>
    <row r="43" spans="1:14" s="58" customFormat="1">
      <c r="A43" s="231"/>
      <c r="B43" s="14" t="s">
        <v>30</v>
      </c>
      <c r="C43" s="98">
        <v>0.53462299999999985</v>
      </c>
      <c r="D43" s="98">
        <v>2.7141500000000001</v>
      </c>
      <c r="E43" s="91">
        <v>1.4200000000000001E-2</v>
      </c>
      <c r="F43" s="26"/>
      <c r="G43" s="72">
        <v>7</v>
      </c>
      <c r="H43" s="98">
        <v>95.32</v>
      </c>
      <c r="I43" s="75">
        <v>0</v>
      </c>
      <c r="J43" s="98">
        <v>2.5999999999999981E-5</v>
      </c>
      <c r="K43" s="98">
        <v>3.3599999999999998E-4</v>
      </c>
      <c r="L43" s="98">
        <v>0</v>
      </c>
      <c r="M43" s="31" t="e">
        <f>(K43-L43)/L43*100</f>
        <v>#DIV/0!</v>
      </c>
      <c r="N43" s="173"/>
    </row>
    <row r="44" spans="1:14" s="58" customFormat="1" ht="14.25" thickBot="1">
      <c r="A44" s="232"/>
      <c r="B44" s="15" t="s">
        <v>31</v>
      </c>
      <c r="C44" s="16">
        <f t="shared" ref="C44:K44" si="10">C32+C34+C35+C36+C37+C38+C39+C40</f>
        <v>2359.5820639999988</v>
      </c>
      <c r="D44" s="16">
        <f t="shared" si="10"/>
        <v>18632.634566999997</v>
      </c>
      <c r="E44" s="16">
        <v>15191.215239000001</v>
      </c>
      <c r="F44" s="158">
        <f>(D44-E44)/E44*100</f>
        <v>22.654009398569592</v>
      </c>
      <c r="G44" s="16">
        <f t="shared" si="10"/>
        <v>283376</v>
      </c>
      <c r="H44" s="16">
        <f t="shared" si="10"/>
        <v>83186980.664041013</v>
      </c>
      <c r="I44" s="16">
        <f t="shared" si="10"/>
        <v>7924.31486399</v>
      </c>
      <c r="J44" s="16">
        <f t="shared" si="10"/>
        <v>1467.7395289999988</v>
      </c>
      <c r="K44" s="16">
        <f t="shared" si="10"/>
        <v>8747.9444989999993</v>
      </c>
      <c r="L44" s="16">
        <v>8708.2907329999998</v>
      </c>
      <c r="M44" s="16">
        <f t="shared" ref="M44" si="11">(K44-L44)/L44*100</f>
        <v>0.45535647827801395</v>
      </c>
      <c r="N44" s="174">
        <f>D44/D339*100</f>
        <v>17.298525145775027</v>
      </c>
    </row>
    <row r="45" spans="1:14" s="57" customFormat="1" ht="14.25" thickTop="1">
      <c r="A45" s="60"/>
      <c r="B45" s="7"/>
      <c r="C45" s="119"/>
      <c r="D45" s="119"/>
      <c r="E45" s="119"/>
      <c r="F45" s="160"/>
      <c r="G45" s="119"/>
      <c r="H45" s="119"/>
      <c r="I45" s="119"/>
      <c r="J45" s="119"/>
      <c r="K45" s="119"/>
      <c r="L45" s="119"/>
      <c r="M45" s="119"/>
      <c r="N45" s="172"/>
    </row>
    <row r="46" spans="1:14" s="57" customFormat="1">
      <c r="A46" s="60"/>
      <c r="B46" s="7"/>
      <c r="C46" s="119"/>
      <c r="D46" s="119"/>
      <c r="E46" s="119"/>
      <c r="F46" s="160"/>
      <c r="G46" s="119"/>
      <c r="H46" s="119"/>
      <c r="I46" s="119"/>
      <c r="J46" s="119"/>
      <c r="K46" s="119"/>
      <c r="L46" s="119"/>
      <c r="M46" s="119"/>
      <c r="N46" s="172"/>
    </row>
    <row r="48" spans="1:14" s="57" customFormat="1" ht="18.75">
      <c r="A48" s="215" t="str">
        <f>A1</f>
        <v>2022年1-8月丹东市财产保险业务统计表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57" customFormat="1" ht="14.25" thickBot="1">
      <c r="B49" s="59" t="s">
        <v>0</v>
      </c>
      <c r="C49" s="58"/>
      <c r="D49" s="58"/>
      <c r="F49" s="155"/>
      <c r="G49" s="73" t="str">
        <f>G2</f>
        <v>（2022年1-8月）</v>
      </c>
      <c r="H49" s="58"/>
      <c r="I49" s="58"/>
      <c r="J49" s="58"/>
      <c r="K49" s="58"/>
      <c r="L49" s="59" t="s">
        <v>1</v>
      </c>
      <c r="N49" s="172"/>
    </row>
    <row r="50" spans="1:14" ht="13.5" customHeight="1">
      <c r="A50" s="211" t="s">
        <v>116</v>
      </c>
      <c r="B50" s="9" t="s">
        <v>3</v>
      </c>
      <c r="C50" s="221" t="s">
        <v>4</v>
      </c>
      <c r="D50" s="222"/>
      <c r="E50" s="222"/>
      <c r="F50" s="223"/>
      <c r="G50" s="216" t="s">
        <v>5</v>
      </c>
      <c r="H50" s="216"/>
      <c r="I50" s="216" t="s">
        <v>6</v>
      </c>
      <c r="J50" s="216"/>
      <c r="K50" s="216"/>
      <c r="L50" s="216"/>
      <c r="M50" s="216"/>
      <c r="N50" s="219" t="s">
        <v>7</v>
      </c>
    </row>
    <row r="51" spans="1:14">
      <c r="A51" s="212"/>
      <c r="B51" s="10" t="s">
        <v>8</v>
      </c>
      <c r="C51" s="224" t="s">
        <v>9</v>
      </c>
      <c r="D51" s="224" t="s">
        <v>10</v>
      </c>
      <c r="E51" s="224" t="s">
        <v>11</v>
      </c>
      <c r="F51" s="161" t="s">
        <v>12</v>
      </c>
      <c r="G51" s="218" t="s">
        <v>13</v>
      </c>
      <c r="H51" s="218" t="s">
        <v>14</v>
      </c>
      <c r="I51" s="208" t="s">
        <v>13</v>
      </c>
      <c r="J51" s="218" t="s">
        <v>15</v>
      </c>
      <c r="K51" s="218"/>
      <c r="L51" s="218"/>
      <c r="M51" s="208" t="s">
        <v>12</v>
      </c>
      <c r="N51" s="220"/>
    </row>
    <row r="52" spans="1:14">
      <c r="A52" s="227"/>
      <c r="B52" s="171" t="s">
        <v>16</v>
      </c>
      <c r="C52" s="225"/>
      <c r="D52" s="225"/>
      <c r="E52" s="225"/>
      <c r="F52" s="162" t="s">
        <v>17</v>
      </c>
      <c r="G52" s="218"/>
      <c r="H52" s="218"/>
      <c r="I52" s="33" t="s">
        <v>18</v>
      </c>
      <c r="J52" s="208" t="s">
        <v>9</v>
      </c>
      <c r="K52" s="208" t="s">
        <v>10</v>
      </c>
      <c r="L52" s="208" t="s">
        <v>11</v>
      </c>
      <c r="M52" s="208" t="s">
        <v>17</v>
      </c>
      <c r="N52" s="209" t="s">
        <v>17</v>
      </c>
    </row>
    <row r="53" spans="1:14" ht="14.25" customHeight="1">
      <c r="A53" s="212" t="s">
        <v>34</v>
      </c>
      <c r="B53" s="208" t="s">
        <v>19</v>
      </c>
      <c r="C53" s="71">
        <v>320.70999999999998</v>
      </c>
      <c r="D53" s="71">
        <v>3105.68</v>
      </c>
      <c r="E53" s="198">
        <v>2848.7649000000001</v>
      </c>
      <c r="F53" s="157">
        <f>(D53-E53)/E53*100</f>
        <v>9.018473233786322</v>
      </c>
      <c r="G53" s="72">
        <v>19797</v>
      </c>
      <c r="H53" s="72">
        <v>4286618.9840000002</v>
      </c>
      <c r="I53" s="72">
        <v>841</v>
      </c>
      <c r="J53" s="72">
        <v>267.89</v>
      </c>
      <c r="K53" s="72">
        <v>1476.86</v>
      </c>
      <c r="L53" s="72">
        <v>2171.5390000000002</v>
      </c>
      <c r="M53" s="31">
        <f t="shared" ref="M53:M65" si="12">(K53-L53)/L53*100</f>
        <v>-31.99016918415926</v>
      </c>
      <c r="N53" s="173">
        <f t="shared" ref="N53:N65" si="13">D53/D327*100</f>
        <v>4.9593552774877807</v>
      </c>
    </row>
    <row r="54" spans="1:14" ht="14.25" customHeight="1">
      <c r="A54" s="212"/>
      <c r="B54" s="208" t="s">
        <v>20</v>
      </c>
      <c r="C54" s="72">
        <v>110.4</v>
      </c>
      <c r="D54" s="72">
        <v>1005.97</v>
      </c>
      <c r="E54" s="72">
        <v>645.37120000000004</v>
      </c>
      <c r="F54" s="157">
        <f>(D54-E54)/E54*100</f>
        <v>55.874634628877139</v>
      </c>
      <c r="G54" s="72">
        <v>10120</v>
      </c>
      <c r="H54" s="72">
        <v>202040</v>
      </c>
      <c r="I54" s="72">
        <v>360</v>
      </c>
      <c r="J54" s="72">
        <v>118.83</v>
      </c>
      <c r="K54" s="72">
        <v>502.04</v>
      </c>
      <c r="L54" s="72">
        <v>680.13490000000002</v>
      </c>
      <c r="M54" s="31">
        <f t="shared" si="12"/>
        <v>-26.185231782694874</v>
      </c>
      <c r="N54" s="173">
        <f t="shared" si="13"/>
        <v>4.9401891903185096</v>
      </c>
    </row>
    <row r="55" spans="1:14" ht="14.25" customHeight="1">
      <c r="A55" s="212"/>
      <c r="B55" s="208" t="s">
        <v>21</v>
      </c>
      <c r="C55" s="72">
        <v>53.82</v>
      </c>
      <c r="D55" s="72">
        <v>322.11</v>
      </c>
      <c r="E55" s="72">
        <v>299.3802</v>
      </c>
      <c r="F55" s="157">
        <f>(D55-E55)/E55*100</f>
        <v>7.5922856621780639</v>
      </c>
      <c r="G55" s="72">
        <v>409</v>
      </c>
      <c r="H55" s="72">
        <v>1032232.82</v>
      </c>
      <c r="I55" s="72">
        <v>5</v>
      </c>
      <c r="J55" s="72">
        <v>17.739999999999998</v>
      </c>
      <c r="K55" s="72">
        <v>125.35</v>
      </c>
      <c r="L55" s="72">
        <v>40.899500000000003</v>
      </c>
      <c r="M55" s="31">
        <f t="shared" si="12"/>
        <v>206.48296433941732</v>
      </c>
      <c r="N55" s="173">
        <f t="shared" si="13"/>
        <v>11.372365107456178</v>
      </c>
    </row>
    <row r="56" spans="1:14" ht="14.25" customHeight="1">
      <c r="A56" s="212"/>
      <c r="B56" s="208" t="s">
        <v>22</v>
      </c>
      <c r="C56" s="72">
        <v>26.34</v>
      </c>
      <c r="D56" s="72">
        <v>95.36</v>
      </c>
      <c r="E56" s="72">
        <v>64.511200000000002</v>
      </c>
      <c r="F56" s="157">
        <f>(D56-E56)/E56*100</f>
        <v>47.819293394015297</v>
      </c>
      <c r="G56" s="72">
        <v>3460</v>
      </c>
      <c r="H56" s="72">
        <v>352834.6</v>
      </c>
      <c r="I56" s="72">
        <v>225</v>
      </c>
      <c r="J56" s="72">
        <v>7.17</v>
      </c>
      <c r="K56" s="72">
        <v>85.85</v>
      </c>
      <c r="L56" s="72">
        <v>40.190899999999999</v>
      </c>
      <c r="M56" s="31">
        <f t="shared" si="12"/>
        <v>113.60556742944297</v>
      </c>
      <c r="N56" s="173">
        <f t="shared" si="13"/>
        <v>6.0058039507441787</v>
      </c>
    </row>
    <row r="57" spans="1:14" ht="14.25" customHeight="1">
      <c r="A57" s="212"/>
      <c r="B57" s="208" t="s">
        <v>23</v>
      </c>
      <c r="C57" s="72">
        <v>0.09</v>
      </c>
      <c r="D57" s="72">
        <v>0.16</v>
      </c>
      <c r="E57" s="72">
        <v>0</v>
      </c>
      <c r="F57" s="157"/>
      <c r="G57" s="72">
        <v>24</v>
      </c>
      <c r="H57" s="72">
        <v>16.5</v>
      </c>
      <c r="I57" s="72">
        <v>0</v>
      </c>
      <c r="J57" s="72">
        <v>0</v>
      </c>
      <c r="K57" s="72">
        <v>0</v>
      </c>
      <c r="L57" s="72">
        <v>0</v>
      </c>
      <c r="M57" s="31"/>
      <c r="N57" s="173">
        <f t="shared" si="13"/>
        <v>6.0593068933367883E-2</v>
      </c>
    </row>
    <row r="58" spans="1:14" ht="14.25" customHeight="1">
      <c r="A58" s="212"/>
      <c r="B58" s="208" t="s">
        <v>24</v>
      </c>
      <c r="C58" s="72">
        <v>53.24</v>
      </c>
      <c r="D58" s="72">
        <v>529.79999999999995</v>
      </c>
      <c r="E58" s="72">
        <v>689.16759999999999</v>
      </c>
      <c r="F58" s="157">
        <f t="shared" ref="F58:F69" si="14">(D58-E58)/E58*100</f>
        <v>-23.124650665527522</v>
      </c>
      <c r="G58" s="72">
        <v>879</v>
      </c>
      <c r="H58" s="72">
        <v>766733.08400000003</v>
      </c>
      <c r="I58" s="72">
        <v>36</v>
      </c>
      <c r="J58" s="72">
        <v>63.47</v>
      </c>
      <c r="K58" s="72">
        <v>263.94</v>
      </c>
      <c r="L58" s="72">
        <v>319.28550000000001</v>
      </c>
      <c r="M58" s="31">
        <f t="shared" si="12"/>
        <v>-17.334172707498468</v>
      </c>
      <c r="N58" s="173">
        <f t="shared" si="13"/>
        <v>7.2666873550179218</v>
      </c>
    </row>
    <row r="59" spans="1:14" ht="14.25" customHeight="1">
      <c r="A59" s="212"/>
      <c r="B59" s="208" t="s">
        <v>25</v>
      </c>
      <c r="C59" s="74">
        <v>27.64</v>
      </c>
      <c r="D59" s="74">
        <v>4438.3100000000004</v>
      </c>
      <c r="E59" s="74">
        <v>3300.0828999999999</v>
      </c>
      <c r="F59" s="157">
        <f t="shared" si="14"/>
        <v>34.490863850723279</v>
      </c>
      <c r="G59" s="74">
        <v>1018</v>
      </c>
      <c r="H59" s="74">
        <v>268469.74</v>
      </c>
      <c r="I59" s="74">
        <v>1387</v>
      </c>
      <c r="J59" s="72">
        <v>139.01</v>
      </c>
      <c r="K59" s="74">
        <v>1070.96</v>
      </c>
      <c r="L59" s="74">
        <v>846.50459999999998</v>
      </c>
      <c r="M59" s="31">
        <f t="shared" si="12"/>
        <v>26.515555851675238</v>
      </c>
      <c r="N59" s="173">
        <f t="shared" si="13"/>
        <v>26.486834089458917</v>
      </c>
    </row>
    <row r="60" spans="1:14" ht="14.25" customHeight="1">
      <c r="A60" s="212"/>
      <c r="B60" s="208" t="s">
        <v>26</v>
      </c>
      <c r="C60" s="72">
        <v>20.52</v>
      </c>
      <c r="D60" s="72">
        <v>245.45</v>
      </c>
      <c r="E60" s="72">
        <v>281.59789999999998</v>
      </c>
      <c r="F60" s="157">
        <f t="shared" si="14"/>
        <v>-12.836707944199865</v>
      </c>
      <c r="G60" s="72">
        <v>3746</v>
      </c>
      <c r="H60" s="72">
        <v>1173465.662</v>
      </c>
      <c r="I60" s="72">
        <v>27</v>
      </c>
      <c r="J60" s="72">
        <v>3.17</v>
      </c>
      <c r="K60" s="72">
        <v>100.75</v>
      </c>
      <c r="L60" s="72">
        <v>224.43770000000001</v>
      </c>
      <c r="M60" s="31">
        <f t="shared" si="12"/>
        <v>-55.110037217455002</v>
      </c>
      <c r="N60" s="173">
        <f t="shared" si="13"/>
        <v>1.775532194001463</v>
      </c>
    </row>
    <row r="61" spans="1:14" ht="14.25" customHeight="1">
      <c r="A61" s="212"/>
      <c r="B61" s="208" t="s">
        <v>27</v>
      </c>
      <c r="C61" s="72">
        <v>3.62</v>
      </c>
      <c r="D61" s="72">
        <v>73.489999999999995</v>
      </c>
      <c r="E61" s="72">
        <v>101.6563</v>
      </c>
      <c r="F61" s="157">
        <f t="shared" si="14"/>
        <v>-27.707382621637823</v>
      </c>
      <c r="G61" s="72">
        <v>51</v>
      </c>
      <c r="H61" s="72">
        <v>6862.8564259499999</v>
      </c>
      <c r="I61" s="72"/>
      <c r="J61" s="72">
        <v>0</v>
      </c>
      <c r="K61" s="72">
        <v>90.67</v>
      </c>
      <c r="L61" s="72">
        <v>4001.3272000000002</v>
      </c>
      <c r="M61" s="31">
        <f t="shared" si="12"/>
        <v>-97.734001858183447</v>
      </c>
      <c r="N61" s="173">
        <f t="shared" si="13"/>
        <v>2.9002994814357272</v>
      </c>
    </row>
    <row r="62" spans="1:14" ht="14.25" customHeight="1">
      <c r="A62" s="212"/>
      <c r="B62" s="14" t="s">
        <v>28</v>
      </c>
      <c r="C62" s="75">
        <v>0</v>
      </c>
      <c r="D62" s="75">
        <v>12.16</v>
      </c>
      <c r="E62" s="75">
        <v>14.9847</v>
      </c>
      <c r="F62" s="157">
        <f t="shared" si="14"/>
        <v>-18.850560905456899</v>
      </c>
      <c r="G62" s="75">
        <v>21</v>
      </c>
      <c r="H62" s="75">
        <v>1711.63</v>
      </c>
      <c r="I62" s="75"/>
      <c r="J62" s="72">
        <v>0</v>
      </c>
      <c r="K62" s="75">
        <v>0</v>
      </c>
      <c r="L62" s="75">
        <v>4.2173999999999996</v>
      </c>
      <c r="M62" s="31"/>
      <c r="N62" s="173">
        <f t="shared" si="13"/>
        <v>5.1188608325455025</v>
      </c>
    </row>
    <row r="63" spans="1:14" ht="14.25" customHeight="1">
      <c r="A63" s="212"/>
      <c r="B63" s="14" t="s">
        <v>29</v>
      </c>
      <c r="C63" s="75">
        <v>0</v>
      </c>
      <c r="D63" s="75">
        <v>8.99</v>
      </c>
      <c r="E63" s="75">
        <v>17.346599999999999</v>
      </c>
      <c r="F63" s="157">
        <f t="shared" si="14"/>
        <v>-48.17428199186007</v>
      </c>
      <c r="G63" s="75">
        <v>8</v>
      </c>
      <c r="H63" s="75">
        <v>2215.9886630000001</v>
      </c>
      <c r="I63" s="75"/>
      <c r="J63" s="72">
        <v>0</v>
      </c>
      <c r="K63" s="75">
        <v>0.42</v>
      </c>
      <c r="L63" s="75">
        <v>2.7</v>
      </c>
      <c r="M63" s="31">
        <f>(K63-L63)/L63*100</f>
        <v>-84.444444444444443</v>
      </c>
      <c r="N63" s="173">
        <f t="shared" si="13"/>
        <v>8.1758372869054163</v>
      </c>
    </row>
    <row r="64" spans="1:14" ht="14.25" customHeight="1">
      <c r="A64" s="212"/>
      <c r="B64" s="14" t="s">
        <v>30</v>
      </c>
      <c r="C64" s="75">
        <v>3.62</v>
      </c>
      <c r="D64" s="75">
        <v>52.34</v>
      </c>
      <c r="E64" s="75">
        <v>69.325000000000003</v>
      </c>
      <c r="F64" s="157">
        <f t="shared" si="14"/>
        <v>-24.500540930400287</v>
      </c>
      <c r="G64" s="75">
        <v>22</v>
      </c>
      <c r="H64" s="75">
        <v>2935.2377629500002</v>
      </c>
      <c r="I64" s="75"/>
      <c r="J64" s="72">
        <v>0</v>
      </c>
      <c r="K64" s="72">
        <v>90.25</v>
      </c>
      <c r="L64" s="75">
        <v>3994.4097000000002</v>
      </c>
      <c r="M64" s="31">
        <f>(K64-L64)/L64*100</f>
        <v>-97.740592308295277</v>
      </c>
      <c r="N64" s="173">
        <f t="shared" si="13"/>
        <v>2.548335621632257</v>
      </c>
    </row>
    <row r="65" spans="1:14" ht="14.25" customHeight="1" thickBot="1">
      <c r="A65" s="213"/>
      <c r="B65" s="15" t="s">
        <v>31</v>
      </c>
      <c r="C65" s="16">
        <f t="shared" ref="C65:K65" si="15">C53+C55+C56+C57+C58+C59+C60+C61</f>
        <v>505.9799999999999</v>
      </c>
      <c r="D65" s="16">
        <f t="shared" si="15"/>
        <v>8810.36</v>
      </c>
      <c r="E65" s="16">
        <v>7585.1610000000001</v>
      </c>
      <c r="F65" s="158">
        <f t="shared" si="14"/>
        <v>16.152577381020659</v>
      </c>
      <c r="G65" s="16">
        <f t="shared" si="15"/>
        <v>29384</v>
      </c>
      <c r="H65" s="16">
        <f>H53+H55+H56+H57+H58+H59+H60+H61</f>
        <v>7887234.2464259509</v>
      </c>
      <c r="I65" s="16">
        <f t="shared" si="15"/>
        <v>2521</v>
      </c>
      <c r="J65" s="16">
        <f t="shared" si="15"/>
        <v>498.45</v>
      </c>
      <c r="K65" s="16">
        <f t="shared" si="15"/>
        <v>3214.38</v>
      </c>
      <c r="L65" s="16">
        <v>7644.1844000000001</v>
      </c>
      <c r="M65" s="16">
        <f t="shared" si="12"/>
        <v>-57.949993984969808</v>
      </c>
      <c r="N65" s="174">
        <f t="shared" si="13"/>
        <v>8.1795321780879604</v>
      </c>
    </row>
    <row r="66" spans="1:14" ht="14.25" thickTop="1">
      <c r="A66" s="231" t="s">
        <v>35</v>
      </c>
      <c r="B66" s="208" t="s">
        <v>19</v>
      </c>
      <c r="C66" s="32">
        <v>64.126530000000002</v>
      </c>
      <c r="D66" s="32">
        <v>441.36188700000002</v>
      </c>
      <c r="E66" s="32">
        <v>361.489238</v>
      </c>
      <c r="F66" s="157">
        <f t="shared" si="14"/>
        <v>22.095443129070421</v>
      </c>
      <c r="G66" s="31">
        <v>4002</v>
      </c>
      <c r="H66" s="31">
        <v>308163.12205300003</v>
      </c>
      <c r="I66" s="31">
        <v>336</v>
      </c>
      <c r="J66" s="31">
        <v>32.216478000000002</v>
      </c>
      <c r="K66" s="31">
        <v>193.01494299999999</v>
      </c>
      <c r="L66" s="68">
        <v>360.26445000000001</v>
      </c>
      <c r="M66" s="31">
        <f t="shared" ref="M66:M82" si="16">(K66-L66)/L66*100</f>
        <v>-46.424094023154382</v>
      </c>
      <c r="N66" s="173">
        <f>D66/D327*100</f>
        <v>0.70479585906320541</v>
      </c>
    </row>
    <row r="67" spans="1:14">
      <c r="A67" s="231"/>
      <c r="B67" s="208" t="s">
        <v>20</v>
      </c>
      <c r="C67" s="31">
        <v>22.221999</v>
      </c>
      <c r="D67" s="31">
        <v>165.64489800000001</v>
      </c>
      <c r="E67" s="31">
        <v>56.060887000000001</v>
      </c>
      <c r="F67" s="157">
        <f t="shared" si="14"/>
        <v>195.4732021988878</v>
      </c>
      <c r="G67" s="31">
        <v>2115</v>
      </c>
      <c r="H67" s="31">
        <v>42140</v>
      </c>
      <c r="I67" s="31">
        <v>127</v>
      </c>
      <c r="J67" s="31">
        <v>7.3394550000000001</v>
      </c>
      <c r="K67" s="31">
        <v>44.588970000000003</v>
      </c>
      <c r="L67" s="68">
        <v>77.3</v>
      </c>
      <c r="M67" s="31">
        <f t="shared" si="16"/>
        <v>-42.316985769728326</v>
      </c>
      <c r="N67" s="173">
        <f>D67/D328*100</f>
        <v>0.8134607737119518</v>
      </c>
    </row>
    <row r="68" spans="1:14">
      <c r="A68" s="231"/>
      <c r="B68" s="208" t="s">
        <v>21</v>
      </c>
      <c r="C68" s="31">
        <v>6.5684040000000001</v>
      </c>
      <c r="D68" s="31">
        <v>8.1119050000000001</v>
      </c>
      <c r="E68" s="31">
        <v>24.539580999999998</v>
      </c>
      <c r="F68" s="157">
        <f t="shared" si="14"/>
        <v>-66.943587993617328</v>
      </c>
      <c r="G68" s="31">
        <v>5</v>
      </c>
      <c r="H68" s="31">
        <v>12851.5813</v>
      </c>
      <c r="I68" s="31"/>
      <c r="J68" s="31"/>
      <c r="K68" s="31"/>
      <c r="L68" s="68"/>
      <c r="M68" s="31"/>
      <c r="N68" s="173">
        <f>D68/D329*100</f>
        <v>0.28639764483250846</v>
      </c>
    </row>
    <row r="69" spans="1:14">
      <c r="A69" s="231"/>
      <c r="B69" s="208" t="s">
        <v>22</v>
      </c>
      <c r="C69" s="31">
        <v>1.066146</v>
      </c>
      <c r="D69" s="31">
        <v>2.1369690000000001</v>
      </c>
      <c r="E69" s="31">
        <v>0.493392</v>
      </c>
      <c r="F69" s="157">
        <f t="shared" si="14"/>
        <v>333.11788598112656</v>
      </c>
      <c r="G69" s="31">
        <v>176</v>
      </c>
      <c r="H69" s="31">
        <v>14118</v>
      </c>
      <c r="I69" s="31"/>
      <c r="J69" s="31"/>
      <c r="K69" s="31"/>
      <c r="L69" s="68">
        <v>0.25625500000000001</v>
      </c>
      <c r="M69" s="31"/>
      <c r="N69" s="173">
        <f>D69/D330*100</f>
        <v>0.13458700569230114</v>
      </c>
    </row>
    <row r="70" spans="1:14">
      <c r="A70" s="231"/>
      <c r="B70" s="208" t="s">
        <v>23</v>
      </c>
      <c r="C70" s="31"/>
      <c r="D70" s="31"/>
      <c r="E70" s="31"/>
      <c r="F70" s="157"/>
      <c r="G70" s="31"/>
      <c r="H70" s="31"/>
      <c r="I70" s="31"/>
      <c r="J70" s="31"/>
      <c r="K70" s="31"/>
      <c r="L70" s="68"/>
      <c r="M70" s="31"/>
      <c r="N70" s="173"/>
    </row>
    <row r="71" spans="1:14">
      <c r="A71" s="231"/>
      <c r="B71" s="208" t="s">
        <v>24</v>
      </c>
      <c r="C71" s="31">
        <v>30.93</v>
      </c>
      <c r="D71" s="31">
        <v>178.32900000000001</v>
      </c>
      <c r="E71" s="31">
        <v>154.08600000000001</v>
      </c>
      <c r="F71" s="157">
        <f>(D71-E71)/E71*100</f>
        <v>15.733421595732249</v>
      </c>
      <c r="G71" s="31">
        <v>133</v>
      </c>
      <c r="H71" s="31">
        <v>412541.96</v>
      </c>
      <c r="I71" s="31">
        <v>13</v>
      </c>
      <c r="J71" s="31">
        <v>0.104006</v>
      </c>
      <c r="K71" s="31">
        <v>32.513407000000001</v>
      </c>
      <c r="L71" s="68">
        <v>6.0707319999999996</v>
      </c>
      <c r="M71" s="31">
        <f>(K71-L71)/L71*100</f>
        <v>435.57638518715703</v>
      </c>
      <c r="N71" s="173">
        <f>D71/D332*100</f>
        <v>2.4459439209758229</v>
      </c>
    </row>
    <row r="72" spans="1:14">
      <c r="A72" s="231"/>
      <c r="B72" s="208" t="s">
        <v>25</v>
      </c>
      <c r="C72" s="33"/>
      <c r="D72" s="33"/>
      <c r="E72" s="33"/>
      <c r="F72" s="157"/>
      <c r="G72" s="33"/>
      <c r="H72" s="33"/>
      <c r="I72" s="33"/>
      <c r="J72" s="33"/>
      <c r="K72" s="33"/>
      <c r="L72" s="69"/>
      <c r="M72" s="31"/>
      <c r="N72" s="173"/>
    </row>
    <row r="73" spans="1:14">
      <c r="A73" s="231"/>
      <c r="B73" s="208" t="s">
        <v>26</v>
      </c>
      <c r="C73" s="31">
        <v>3.298413</v>
      </c>
      <c r="D73" s="31">
        <v>57.900891999999999</v>
      </c>
      <c r="E73" s="31">
        <v>89.882413</v>
      </c>
      <c r="F73" s="157">
        <f>(D73-E73)/E73*100</f>
        <v>-35.581511368636711</v>
      </c>
      <c r="G73" s="31">
        <v>864</v>
      </c>
      <c r="H73" s="31">
        <v>252558.4</v>
      </c>
      <c r="I73" s="31">
        <v>99</v>
      </c>
      <c r="J73" s="31">
        <v>4.9503360000000001</v>
      </c>
      <c r="K73" s="31">
        <v>20.025407000000001</v>
      </c>
      <c r="L73" s="68">
        <v>45.521101999999999</v>
      </c>
      <c r="M73" s="31">
        <f t="shared" si="16"/>
        <v>-56.008518862306978</v>
      </c>
      <c r="N73" s="173">
        <f>D73/D334*100</f>
        <v>0.41884252518802917</v>
      </c>
    </row>
    <row r="74" spans="1:14">
      <c r="A74" s="231"/>
      <c r="B74" s="208" t="s">
        <v>27</v>
      </c>
      <c r="C74" s="31"/>
      <c r="D74" s="31">
        <v>8</v>
      </c>
      <c r="E74" s="31"/>
      <c r="F74" s="157"/>
      <c r="G74" s="31">
        <v>4</v>
      </c>
      <c r="H74" s="31">
        <v>1235</v>
      </c>
      <c r="I74" s="31"/>
      <c r="J74" s="31"/>
      <c r="K74" s="31"/>
      <c r="L74" s="31"/>
      <c r="M74" s="31"/>
      <c r="N74" s="173"/>
    </row>
    <row r="75" spans="1:14">
      <c r="A75" s="231"/>
      <c r="B75" s="14" t="s">
        <v>28</v>
      </c>
      <c r="C75" s="34"/>
      <c r="D75" s="34">
        <v>7.98</v>
      </c>
      <c r="E75" s="34"/>
      <c r="F75" s="157"/>
      <c r="G75" s="34">
        <v>2</v>
      </c>
      <c r="H75" s="34">
        <v>1208.75</v>
      </c>
      <c r="I75" s="34"/>
      <c r="J75" s="34"/>
      <c r="K75" s="34"/>
      <c r="L75" s="34"/>
      <c r="M75" s="31"/>
      <c r="N75" s="173"/>
    </row>
    <row r="76" spans="1:14">
      <c r="A76" s="231"/>
      <c r="B76" s="14" t="s">
        <v>29</v>
      </c>
      <c r="C76" s="34"/>
      <c r="D76" s="34">
        <v>2.1697999999999999E-2</v>
      </c>
      <c r="E76" s="31"/>
      <c r="F76" s="157"/>
      <c r="G76" s="31">
        <v>2</v>
      </c>
      <c r="H76" s="31">
        <v>26</v>
      </c>
      <c r="I76" s="34"/>
      <c r="J76" s="34"/>
      <c r="K76" s="34"/>
      <c r="L76" s="34"/>
      <c r="M76" s="31"/>
      <c r="N76" s="173"/>
    </row>
    <row r="77" spans="1:14">
      <c r="A77" s="231"/>
      <c r="B77" s="14" t="s">
        <v>30</v>
      </c>
      <c r="C77" s="31"/>
      <c r="D77" s="31"/>
      <c r="E77" s="31"/>
      <c r="F77" s="157"/>
      <c r="G77" s="34"/>
      <c r="H77" s="34"/>
      <c r="I77" s="34"/>
      <c r="J77" s="34"/>
      <c r="K77" s="34"/>
      <c r="L77" s="34"/>
      <c r="M77" s="31"/>
      <c r="N77" s="173"/>
    </row>
    <row r="78" spans="1:14" ht="14.25" thickBot="1">
      <c r="A78" s="232"/>
      <c r="B78" s="15" t="s">
        <v>31</v>
      </c>
      <c r="C78" s="16">
        <f t="shared" ref="C78:K78" si="17">C66+C68+C69+C70+C71+C72+C73+C74</f>
        <v>105.989493</v>
      </c>
      <c r="D78" s="16">
        <f t="shared" si="17"/>
        <v>695.84065300000009</v>
      </c>
      <c r="E78" s="16">
        <v>630.49062400000003</v>
      </c>
      <c r="F78" s="158">
        <f t="shared" ref="F78:F84" si="18">(D78-E78)/E78*100</f>
        <v>10.364948583279816</v>
      </c>
      <c r="G78" s="16">
        <f t="shared" si="17"/>
        <v>5184</v>
      </c>
      <c r="H78" s="16">
        <f t="shared" si="17"/>
        <v>1001468.0633530001</v>
      </c>
      <c r="I78" s="16">
        <f t="shared" si="17"/>
        <v>448</v>
      </c>
      <c r="J78" s="16">
        <f t="shared" si="17"/>
        <v>37.270820000000001</v>
      </c>
      <c r="K78" s="16">
        <f t="shared" si="17"/>
        <v>245.55375699999999</v>
      </c>
      <c r="L78" s="16">
        <v>412.11253900000003</v>
      </c>
      <c r="M78" s="16">
        <f t="shared" si="16"/>
        <v>-40.415849128046069</v>
      </c>
      <c r="N78" s="174">
        <f>D78/D339*100</f>
        <v>0.64601798474015126</v>
      </c>
    </row>
    <row r="79" spans="1:14" ht="14.25" thickTop="1">
      <c r="A79" s="228" t="s">
        <v>36</v>
      </c>
      <c r="B79" s="208" t="s">
        <v>19</v>
      </c>
      <c r="C79" s="23">
        <v>154.85802699999999</v>
      </c>
      <c r="D79" s="23">
        <v>1005.659753</v>
      </c>
      <c r="E79" s="11">
        <v>1011.7445</v>
      </c>
      <c r="F79" s="157">
        <f t="shared" si="18"/>
        <v>-0.60141142353627741</v>
      </c>
      <c r="G79" s="23">
        <v>8696</v>
      </c>
      <c r="H79" s="23">
        <v>841286.07007999998</v>
      </c>
      <c r="I79" s="23">
        <v>698</v>
      </c>
      <c r="J79" s="23">
        <v>58.207231</v>
      </c>
      <c r="K79" s="23">
        <v>461.09687700000001</v>
      </c>
      <c r="L79" s="23">
        <v>578.89149999999995</v>
      </c>
      <c r="M79" s="31">
        <f t="shared" si="16"/>
        <v>-20.348307584409163</v>
      </c>
      <c r="N79" s="173">
        <f t="shared" ref="N79:N84" si="19">D79/D327*100</f>
        <v>1.6059040221135494</v>
      </c>
    </row>
    <row r="80" spans="1:14">
      <c r="A80" s="212"/>
      <c r="B80" s="208" t="s">
        <v>20</v>
      </c>
      <c r="C80" s="23">
        <v>64.036974999999998</v>
      </c>
      <c r="D80" s="23">
        <v>410.83571899999998</v>
      </c>
      <c r="E80" s="23">
        <v>136.80799999999999</v>
      </c>
      <c r="F80" s="157">
        <f t="shared" si="18"/>
        <v>200.30094658207122</v>
      </c>
      <c r="G80" s="23">
        <v>4646</v>
      </c>
      <c r="H80" s="23">
        <v>92920</v>
      </c>
      <c r="I80" s="23">
        <v>347</v>
      </c>
      <c r="J80" s="23">
        <v>28.968364000000001</v>
      </c>
      <c r="K80" s="23">
        <v>164.09684300000001</v>
      </c>
      <c r="L80" s="23">
        <v>193.52520000000001</v>
      </c>
      <c r="M80" s="31">
        <f t="shared" si="16"/>
        <v>-15.206472852114352</v>
      </c>
      <c r="N80" s="173">
        <f t="shared" si="19"/>
        <v>2.0175613368197189</v>
      </c>
    </row>
    <row r="81" spans="1:14">
      <c r="A81" s="212"/>
      <c r="B81" s="208" t="s">
        <v>21</v>
      </c>
      <c r="C81" s="23">
        <v>1.7562530000000001</v>
      </c>
      <c r="D81" s="23">
        <v>19.578173</v>
      </c>
      <c r="E81" s="23">
        <v>19.1707</v>
      </c>
      <c r="F81" s="157">
        <f t="shared" si="18"/>
        <v>2.1254988080769066</v>
      </c>
      <c r="G81" s="23">
        <v>41</v>
      </c>
      <c r="H81" s="23">
        <v>116810.36984</v>
      </c>
      <c r="I81" s="23">
        <v>3</v>
      </c>
      <c r="J81" s="23">
        <v>0</v>
      </c>
      <c r="K81" s="23">
        <v>2.2120820000000001</v>
      </c>
      <c r="L81" s="23">
        <v>10.789</v>
      </c>
      <c r="M81" s="31">
        <f t="shared" si="16"/>
        <v>-79.496876448234303</v>
      </c>
      <c r="N81" s="173">
        <f t="shared" si="19"/>
        <v>0.69122390330303507</v>
      </c>
    </row>
    <row r="82" spans="1:14">
      <c r="A82" s="212"/>
      <c r="B82" s="208" t="s">
        <v>22</v>
      </c>
      <c r="C82" s="23">
        <v>0.42508600000000002</v>
      </c>
      <c r="D82" s="23">
        <v>3.3700060000000001</v>
      </c>
      <c r="E82" s="23">
        <v>4.6459000000000001</v>
      </c>
      <c r="F82" s="157">
        <f t="shared" si="18"/>
        <v>-27.462795152715298</v>
      </c>
      <c r="G82" s="23">
        <v>257</v>
      </c>
      <c r="H82" s="23">
        <v>16988.400000000001</v>
      </c>
      <c r="I82" s="23">
        <v>3</v>
      </c>
      <c r="J82" s="23">
        <v>0</v>
      </c>
      <c r="K82" s="23">
        <v>0.72509999999999997</v>
      </c>
      <c r="L82" s="23">
        <v>0.92</v>
      </c>
      <c r="M82" s="31">
        <f t="shared" si="16"/>
        <v>-21.184782608695659</v>
      </c>
      <c r="N82" s="173">
        <f t="shared" si="19"/>
        <v>0.21224407874194198</v>
      </c>
    </row>
    <row r="83" spans="1:14">
      <c r="A83" s="212"/>
      <c r="B83" s="208" t="s">
        <v>23</v>
      </c>
      <c r="C83" s="23">
        <v>11.339668</v>
      </c>
      <c r="D83" s="23">
        <v>55.115915860000001</v>
      </c>
      <c r="E83" s="23">
        <v>45.421999999999997</v>
      </c>
      <c r="F83" s="157">
        <f t="shared" si="18"/>
        <v>21.34189568931356</v>
      </c>
      <c r="G83" s="23">
        <v>560</v>
      </c>
      <c r="H83" s="23">
        <v>515039.76964329998</v>
      </c>
      <c r="I83" s="23">
        <v>0</v>
      </c>
      <c r="J83" s="23">
        <v>0</v>
      </c>
      <c r="K83" s="23">
        <v>0</v>
      </c>
      <c r="L83" s="23">
        <v>0</v>
      </c>
      <c r="M83" s="31"/>
      <c r="N83" s="173">
        <f t="shared" si="19"/>
        <v>20.872765556441777</v>
      </c>
    </row>
    <row r="84" spans="1:14">
      <c r="A84" s="212"/>
      <c r="B84" s="208" t="s">
        <v>24</v>
      </c>
      <c r="C84" s="23">
        <v>30.217082999999999</v>
      </c>
      <c r="D84" s="23">
        <v>89.865859999999998</v>
      </c>
      <c r="E84" s="23">
        <v>35.127299999999998</v>
      </c>
      <c r="F84" s="157">
        <f t="shared" si="18"/>
        <v>155.82911296911519</v>
      </c>
      <c r="G84" s="23">
        <v>136</v>
      </c>
      <c r="H84" s="23">
        <v>150877.91239099999</v>
      </c>
      <c r="I84" s="23">
        <v>13</v>
      </c>
      <c r="J84" s="23">
        <v>1.2324999999999999</v>
      </c>
      <c r="K84" s="23">
        <v>5.0079760000000002</v>
      </c>
      <c r="L84" s="23">
        <v>142.3288</v>
      </c>
      <c r="M84" s="31">
        <f>(K84-L84)/L84*100</f>
        <v>-96.481403623159892</v>
      </c>
      <c r="N84" s="173">
        <f t="shared" si="19"/>
        <v>1.2325917487916398</v>
      </c>
    </row>
    <row r="85" spans="1:14">
      <c r="A85" s="212"/>
      <c r="B85" s="208" t="s">
        <v>25</v>
      </c>
      <c r="C85" s="23">
        <v>0</v>
      </c>
      <c r="D85" s="23">
        <v>4.47</v>
      </c>
      <c r="E85" s="23">
        <v>0</v>
      </c>
      <c r="F85" s="157"/>
      <c r="G85" s="23">
        <v>2</v>
      </c>
      <c r="H85" s="23">
        <v>1653.8</v>
      </c>
      <c r="I85" s="23">
        <v>0</v>
      </c>
      <c r="J85" s="23">
        <v>0</v>
      </c>
      <c r="K85" s="23">
        <v>0</v>
      </c>
      <c r="L85" s="23">
        <v>0</v>
      </c>
      <c r="M85" s="31"/>
      <c r="N85" s="173"/>
    </row>
    <row r="86" spans="1:14">
      <c r="A86" s="212"/>
      <c r="B86" s="208" t="s">
        <v>26</v>
      </c>
      <c r="C86" s="23">
        <v>30.435821000000001</v>
      </c>
      <c r="D86" s="23">
        <v>224.250495</v>
      </c>
      <c r="E86" s="23">
        <v>263.2654</v>
      </c>
      <c r="F86" s="157">
        <f>(D86-E86)/E86*100</f>
        <v>-14.819609793007359</v>
      </c>
      <c r="G86" s="23">
        <v>4221</v>
      </c>
      <c r="H86" s="23">
        <v>1558338.84</v>
      </c>
      <c r="I86" s="23">
        <v>374</v>
      </c>
      <c r="J86" s="23">
        <v>100.73765899999999</v>
      </c>
      <c r="K86" s="23">
        <v>171.49543800000001</v>
      </c>
      <c r="L86" s="23">
        <v>235.28129999999999</v>
      </c>
      <c r="M86" s="31">
        <f>(K86-L86)/L86*100</f>
        <v>-27.110468192754794</v>
      </c>
      <c r="N86" s="173">
        <f>D86/D334*100</f>
        <v>1.6221795615940688</v>
      </c>
    </row>
    <row r="87" spans="1:14">
      <c r="A87" s="212"/>
      <c r="B87" s="208" t="s">
        <v>27</v>
      </c>
      <c r="C87" s="23">
        <v>49.77</v>
      </c>
      <c r="D87" s="23">
        <v>49.77</v>
      </c>
      <c r="E87" s="23">
        <v>0</v>
      </c>
      <c r="F87" s="157" t="e">
        <f>(D87-E87)/E87*100</f>
        <v>#DIV/0!</v>
      </c>
      <c r="G87" s="23">
        <v>9</v>
      </c>
      <c r="H87" s="23">
        <v>157.62</v>
      </c>
      <c r="I87" s="23">
        <v>0</v>
      </c>
      <c r="J87" s="23">
        <v>0</v>
      </c>
      <c r="K87" s="23">
        <v>0</v>
      </c>
      <c r="L87" s="23">
        <v>81.7</v>
      </c>
      <c r="M87" s="31">
        <f>(K87-L87)/L87*100</f>
        <v>-100</v>
      </c>
      <c r="N87" s="173">
        <f>D87/D335*100</f>
        <v>1.9641843133903412</v>
      </c>
    </row>
    <row r="88" spans="1:14">
      <c r="A88" s="212"/>
      <c r="B88" s="14" t="s">
        <v>28</v>
      </c>
      <c r="C88" s="23">
        <v>0</v>
      </c>
      <c r="D88" s="23">
        <v>0</v>
      </c>
      <c r="E88" s="23">
        <v>0</v>
      </c>
      <c r="F88" s="157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81.7</v>
      </c>
      <c r="M88" s="31"/>
      <c r="N88" s="173">
        <f>D88/D336*100</f>
        <v>0</v>
      </c>
    </row>
    <row r="89" spans="1:14">
      <c r="A89" s="212"/>
      <c r="B89" s="14" t="s">
        <v>29</v>
      </c>
      <c r="C89" s="23">
        <v>0</v>
      </c>
      <c r="D89" s="23">
        <v>0</v>
      </c>
      <c r="E89" s="13">
        <v>0</v>
      </c>
      <c r="F89" s="157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73">
        <f>D89/D337*100</f>
        <v>0</v>
      </c>
    </row>
    <row r="90" spans="1:14">
      <c r="A90" s="212"/>
      <c r="B90" s="14" t="s">
        <v>30</v>
      </c>
      <c r="C90" s="33">
        <v>49.77</v>
      </c>
      <c r="D90" s="33">
        <v>49.77</v>
      </c>
      <c r="E90" s="33">
        <v>0</v>
      </c>
      <c r="F90" s="157"/>
      <c r="G90" s="61">
        <v>9</v>
      </c>
      <c r="H90" s="61">
        <v>157.62</v>
      </c>
      <c r="I90" s="77">
        <v>0</v>
      </c>
      <c r="J90" s="23">
        <v>0</v>
      </c>
      <c r="K90" s="23">
        <v>0</v>
      </c>
      <c r="L90" s="13">
        <v>0</v>
      </c>
      <c r="M90" s="31"/>
      <c r="N90" s="173"/>
    </row>
    <row r="91" spans="1:14" ht="14.25" thickBot="1">
      <c r="A91" s="213"/>
      <c r="B91" s="15" t="s">
        <v>31</v>
      </c>
      <c r="C91" s="16">
        <f t="shared" ref="C91:K91" si="20">C79+C81+C82+C83+C84+C85+C86+C87</f>
        <v>278.80193799999995</v>
      </c>
      <c r="D91" s="16">
        <f t="shared" si="20"/>
        <v>1452.0802028600001</v>
      </c>
      <c r="E91" s="16">
        <v>1379.3758</v>
      </c>
      <c r="F91" s="158">
        <f>(D91-E91)/E91*100</f>
        <v>5.2708190806305337</v>
      </c>
      <c r="G91" s="16">
        <f t="shared" si="20"/>
        <v>13922</v>
      </c>
      <c r="H91" s="16">
        <f t="shared" si="20"/>
        <v>3201152.7819543001</v>
      </c>
      <c r="I91" s="16">
        <f t="shared" si="20"/>
        <v>1091</v>
      </c>
      <c r="J91" s="16">
        <f t="shared" si="20"/>
        <v>160.17739</v>
      </c>
      <c r="K91" s="16">
        <f t="shared" si="20"/>
        <v>640.53747299999998</v>
      </c>
      <c r="L91" s="16">
        <v>1049.9105999999999</v>
      </c>
      <c r="M91" s="16">
        <f>(K91-L91)/L91*100</f>
        <v>-38.991236682437531</v>
      </c>
      <c r="N91" s="174">
        <f>D91/D339*100</f>
        <v>1.3481102638777376</v>
      </c>
    </row>
    <row r="92" spans="1:14" ht="14.25" thickTop="1"/>
    <row r="95" spans="1:14" s="57" customFormat="1" ht="18.75">
      <c r="A95" s="215" t="str">
        <f>A1</f>
        <v>2022年1-8月丹东市财产保险业务统计表</v>
      </c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</row>
    <row r="96" spans="1:14" s="57" customFormat="1" ht="14.25" thickBot="1">
      <c r="B96" s="59" t="s">
        <v>0</v>
      </c>
      <c r="C96" s="58"/>
      <c r="D96" s="58"/>
      <c r="F96" s="155"/>
      <c r="G96" s="73" t="str">
        <f>G2</f>
        <v>（2022年1-8月）</v>
      </c>
      <c r="H96" s="58"/>
      <c r="I96" s="58"/>
      <c r="J96" s="58"/>
      <c r="K96" s="58"/>
      <c r="L96" s="59" t="s">
        <v>1</v>
      </c>
      <c r="N96" s="172"/>
    </row>
    <row r="97" spans="1:14" ht="13.5" customHeight="1">
      <c r="A97" s="211" t="s">
        <v>117</v>
      </c>
      <c r="B97" s="9" t="s">
        <v>3</v>
      </c>
      <c r="C97" s="221" t="s">
        <v>4</v>
      </c>
      <c r="D97" s="222"/>
      <c r="E97" s="222"/>
      <c r="F97" s="223"/>
      <c r="G97" s="216" t="s">
        <v>5</v>
      </c>
      <c r="H97" s="216"/>
      <c r="I97" s="216" t="s">
        <v>6</v>
      </c>
      <c r="J97" s="216"/>
      <c r="K97" s="216"/>
      <c r="L97" s="216"/>
      <c r="M97" s="216"/>
      <c r="N97" s="219" t="s">
        <v>7</v>
      </c>
    </row>
    <row r="98" spans="1:14">
      <c r="A98" s="212"/>
      <c r="B98" s="10" t="s">
        <v>8</v>
      </c>
      <c r="C98" s="224" t="s">
        <v>9</v>
      </c>
      <c r="D98" s="224" t="s">
        <v>10</v>
      </c>
      <c r="E98" s="224" t="s">
        <v>11</v>
      </c>
      <c r="F98" s="161" t="s">
        <v>12</v>
      </c>
      <c r="G98" s="218" t="s">
        <v>13</v>
      </c>
      <c r="H98" s="218" t="s">
        <v>14</v>
      </c>
      <c r="I98" s="208" t="s">
        <v>13</v>
      </c>
      <c r="J98" s="218" t="s">
        <v>15</v>
      </c>
      <c r="K98" s="218"/>
      <c r="L98" s="218"/>
      <c r="M98" s="208" t="s">
        <v>12</v>
      </c>
      <c r="N98" s="220"/>
    </row>
    <row r="99" spans="1:14">
      <c r="A99" s="227"/>
      <c r="B99" s="171" t="s">
        <v>16</v>
      </c>
      <c r="C99" s="225"/>
      <c r="D99" s="225"/>
      <c r="E99" s="225"/>
      <c r="F99" s="162" t="s">
        <v>17</v>
      </c>
      <c r="G99" s="218"/>
      <c r="H99" s="218"/>
      <c r="I99" s="33" t="s">
        <v>18</v>
      </c>
      <c r="J99" s="208" t="s">
        <v>9</v>
      </c>
      <c r="K99" s="208" t="s">
        <v>10</v>
      </c>
      <c r="L99" s="208" t="s">
        <v>11</v>
      </c>
      <c r="M99" s="208" t="s">
        <v>17</v>
      </c>
      <c r="N99" s="209" t="s">
        <v>17</v>
      </c>
    </row>
    <row r="100" spans="1:14" ht="14.25" customHeight="1">
      <c r="A100" s="226" t="s">
        <v>37</v>
      </c>
      <c r="B100" s="208" t="s">
        <v>19</v>
      </c>
      <c r="C100" s="75">
        <v>78.11</v>
      </c>
      <c r="D100" s="75">
        <v>629.16</v>
      </c>
      <c r="E100" s="75">
        <v>562.26</v>
      </c>
      <c r="F100" s="157">
        <f>(D100-E100)/E100*100</f>
        <v>11.898409988261655</v>
      </c>
      <c r="G100" s="75">
        <v>5072</v>
      </c>
      <c r="H100" s="75">
        <v>365088</v>
      </c>
      <c r="I100" s="72">
        <v>499</v>
      </c>
      <c r="J100" s="72">
        <v>32.64</v>
      </c>
      <c r="K100" s="72">
        <v>308.85000000000002</v>
      </c>
      <c r="L100" s="72">
        <v>511.61</v>
      </c>
      <c r="M100" s="31">
        <f>(K100-L100)/L100*100</f>
        <v>-39.631750747639799</v>
      </c>
      <c r="N100" s="173">
        <f t="shared" ref="N100:N105" si="21">D100/D327*100</f>
        <v>1.0046843095181126</v>
      </c>
    </row>
    <row r="101" spans="1:14" ht="14.25" customHeight="1">
      <c r="A101" s="212"/>
      <c r="B101" s="208" t="s">
        <v>20</v>
      </c>
      <c r="C101" s="75">
        <v>35.68</v>
      </c>
      <c r="D101" s="75">
        <v>267.74</v>
      </c>
      <c r="E101" s="75">
        <v>165.3</v>
      </c>
      <c r="F101" s="157">
        <f>(D101-E101)/E101*100</f>
        <v>61.972171808832421</v>
      </c>
      <c r="G101" s="75">
        <v>2680</v>
      </c>
      <c r="H101" s="75">
        <v>53600</v>
      </c>
      <c r="I101" s="72">
        <v>240</v>
      </c>
      <c r="J101" s="72">
        <v>13.62</v>
      </c>
      <c r="K101" s="72">
        <v>82.57</v>
      </c>
      <c r="L101" s="72">
        <v>141.97999999999999</v>
      </c>
      <c r="M101" s="31">
        <f>(K101-L101)/L101*100</f>
        <v>-41.843921679109734</v>
      </c>
      <c r="N101" s="173">
        <f t="shared" si="21"/>
        <v>1.3148366788431838</v>
      </c>
    </row>
    <row r="102" spans="1:14" ht="14.25" customHeight="1">
      <c r="A102" s="212"/>
      <c r="B102" s="208" t="s">
        <v>21</v>
      </c>
      <c r="C102" s="75"/>
      <c r="D102" s="75">
        <v>21.58</v>
      </c>
      <c r="E102" s="75">
        <v>22.14</v>
      </c>
      <c r="F102" s="157">
        <f>(D102-E102)/E102*100</f>
        <v>-2.5293586269196129</v>
      </c>
      <c r="G102" s="75">
        <v>9</v>
      </c>
      <c r="H102" s="75">
        <v>45825.72</v>
      </c>
      <c r="I102" s="72">
        <v>4</v>
      </c>
      <c r="J102" s="72"/>
      <c r="K102" s="72">
        <v>4</v>
      </c>
      <c r="L102" s="72"/>
      <c r="M102" s="31" t="e">
        <f>(K102-L102)/L102*100</f>
        <v>#DIV/0!</v>
      </c>
      <c r="N102" s="173">
        <f t="shared" si="21"/>
        <v>0.76190009319457419</v>
      </c>
    </row>
    <row r="103" spans="1:14" ht="14.25" customHeight="1">
      <c r="A103" s="212"/>
      <c r="B103" s="208" t="s">
        <v>22</v>
      </c>
      <c r="C103" s="75"/>
      <c r="D103" s="75">
        <v>0.02</v>
      </c>
      <c r="E103" s="75">
        <v>0.05</v>
      </c>
      <c r="F103" s="157">
        <f>(D103-E103)/E103*100</f>
        <v>-60</v>
      </c>
      <c r="G103" s="75">
        <v>2</v>
      </c>
      <c r="H103" s="75">
        <v>349.5</v>
      </c>
      <c r="I103" s="72"/>
      <c r="J103" s="72"/>
      <c r="K103" s="72"/>
      <c r="L103" s="72"/>
      <c r="M103" s="31"/>
      <c r="N103" s="173">
        <f t="shared" si="21"/>
        <v>1.2596065332936615E-3</v>
      </c>
    </row>
    <row r="104" spans="1:14" ht="14.25" customHeight="1">
      <c r="A104" s="212"/>
      <c r="B104" s="208" t="s">
        <v>23</v>
      </c>
      <c r="C104" s="75"/>
      <c r="D104" s="75"/>
      <c r="E104" s="75"/>
      <c r="F104" s="157"/>
      <c r="G104" s="75"/>
      <c r="H104" s="75"/>
      <c r="I104" s="72"/>
      <c r="J104" s="72"/>
      <c r="K104" s="72"/>
      <c r="L104" s="72"/>
      <c r="M104" s="31"/>
      <c r="N104" s="173">
        <f t="shared" si="21"/>
        <v>0</v>
      </c>
    </row>
    <row r="105" spans="1:14" ht="14.25" customHeight="1">
      <c r="A105" s="212"/>
      <c r="B105" s="208" t="s">
        <v>24</v>
      </c>
      <c r="C105" s="75">
        <v>4.5999999999999996</v>
      </c>
      <c r="D105" s="75">
        <v>45.89</v>
      </c>
      <c r="E105" s="75">
        <v>36.159999999999997</v>
      </c>
      <c r="F105" s="157">
        <f>(D105-E105)/E105*100</f>
        <v>26.908185840707976</v>
      </c>
      <c r="G105" s="75">
        <v>298</v>
      </c>
      <c r="H105" s="75">
        <v>107094.15</v>
      </c>
      <c r="I105" s="72">
        <v>11</v>
      </c>
      <c r="J105" s="72">
        <v>0.26</v>
      </c>
      <c r="K105" s="72">
        <v>2.09</v>
      </c>
      <c r="L105" s="72">
        <v>17.57</v>
      </c>
      <c r="M105" s="31">
        <f>(K105-L105)/L105*100</f>
        <v>-88.104723961297665</v>
      </c>
      <c r="N105" s="173">
        <f t="shared" si="21"/>
        <v>0.62942295719473851</v>
      </c>
    </row>
    <row r="106" spans="1:14" ht="14.25" customHeight="1">
      <c r="A106" s="212"/>
      <c r="B106" s="208" t="s">
        <v>25</v>
      </c>
      <c r="C106" s="75"/>
      <c r="D106" s="75">
        <v>19.55</v>
      </c>
      <c r="E106" s="75">
        <v>14.53</v>
      </c>
      <c r="F106" s="157"/>
      <c r="G106" s="75">
        <v>31</v>
      </c>
      <c r="H106" s="75">
        <v>412.37</v>
      </c>
      <c r="I106" s="72">
        <v>2</v>
      </c>
      <c r="J106" s="72"/>
      <c r="K106" s="72">
        <v>0</v>
      </c>
      <c r="L106" s="72"/>
      <c r="M106" s="31"/>
      <c r="N106" s="173"/>
    </row>
    <row r="107" spans="1:14" ht="14.25" customHeight="1">
      <c r="A107" s="212"/>
      <c r="B107" s="208" t="s">
        <v>26</v>
      </c>
      <c r="C107" s="75">
        <v>3.74</v>
      </c>
      <c r="D107" s="75">
        <v>44.93</v>
      </c>
      <c r="E107" s="75">
        <v>36.840000000000003</v>
      </c>
      <c r="F107" s="157">
        <f>(D107-E107)/E107*100</f>
        <v>21.959826275787176</v>
      </c>
      <c r="G107" s="75">
        <v>1747</v>
      </c>
      <c r="H107" s="75">
        <v>87197.23</v>
      </c>
      <c r="I107" s="72">
        <v>18</v>
      </c>
      <c r="J107" s="72"/>
      <c r="K107" s="72">
        <v>0.13</v>
      </c>
      <c r="L107" s="72">
        <v>10.41</v>
      </c>
      <c r="M107" s="31">
        <f>(K107-L107)/L107*100</f>
        <v>-98.751200768491827</v>
      </c>
      <c r="N107" s="173">
        <f>D107/D334*100</f>
        <v>0.32501389886529125</v>
      </c>
    </row>
    <row r="108" spans="1:14" ht="14.25" customHeight="1">
      <c r="A108" s="212"/>
      <c r="B108" s="208" t="s">
        <v>27</v>
      </c>
      <c r="C108" s="34"/>
      <c r="D108" s="34">
        <v>2</v>
      </c>
      <c r="E108" s="34"/>
      <c r="F108" s="157"/>
      <c r="G108" s="34">
        <v>6</v>
      </c>
      <c r="H108" s="34">
        <v>122</v>
      </c>
      <c r="I108" s="31"/>
      <c r="J108" s="31"/>
      <c r="K108" s="31"/>
      <c r="L108" s="31"/>
      <c r="M108" s="31"/>
      <c r="N108" s="173"/>
    </row>
    <row r="109" spans="1:14" ht="14.25" customHeight="1">
      <c r="A109" s="212"/>
      <c r="B109" s="14" t="s">
        <v>28</v>
      </c>
      <c r="C109" s="34"/>
      <c r="D109" s="34"/>
      <c r="E109" s="34"/>
      <c r="F109" s="157"/>
      <c r="G109" s="34"/>
      <c r="H109" s="34"/>
      <c r="I109" s="34"/>
      <c r="J109" s="34"/>
      <c r="K109" s="34"/>
      <c r="L109" s="34"/>
      <c r="M109" s="31"/>
      <c r="N109" s="173"/>
    </row>
    <row r="110" spans="1:14" ht="14.25" customHeight="1">
      <c r="A110" s="212"/>
      <c r="B110" s="14" t="s">
        <v>29</v>
      </c>
      <c r="C110" s="34"/>
      <c r="D110" s="34"/>
      <c r="E110" s="34"/>
      <c r="F110" s="157"/>
      <c r="G110" s="34"/>
      <c r="H110" s="34"/>
      <c r="I110" s="34"/>
      <c r="J110" s="34"/>
      <c r="K110" s="34"/>
      <c r="L110" s="34"/>
      <c r="M110" s="31"/>
      <c r="N110" s="173"/>
    </row>
    <row r="111" spans="1:14" ht="14.25" customHeight="1">
      <c r="A111" s="212"/>
      <c r="B111" s="14" t="s">
        <v>30</v>
      </c>
      <c r="C111" s="34"/>
      <c r="D111" s="34">
        <v>1.99</v>
      </c>
      <c r="E111" s="34"/>
      <c r="F111" s="157"/>
      <c r="G111" s="34">
        <v>1</v>
      </c>
      <c r="H111" s="34">
        <v>117.3</v>
      </c>
      <c r="I111" s="34"/>
      <c r="J111" s="34"/>
      <c r="K111" s="34"/>
      <c r="L111" s="34"/>
      <c r="M111" s="31"/>
      <c r="N111" s="173"/>
    </row>
    <row r="112" spans="1:14" ht="14.25" customHeight="1" thickBot="1">
      <c r="A112" s="213"/>
      <c r="B112" s="15" t="s">
        <v>31</v>
      </c>
      <c r="C112" s="16">
        <f t="shared" ref="C112:K112" si="22">C100+C102+C103+C104+C105+C106+C107+C108</f>
        <v>86.449999999999989</v>
      </c>
      <c r="D112" s="16">
        <f t="shared" si="22"/>
        <v>763.12999999999988</v>
      </c>
      <c r="E112" s="16">
        <v>671.9799999999999</v>
      </c>
      <c r="F112" s="158">
        <f>(D112-E112)/E112*100</f>
        <v>13.56439179737492</v>
      </c>
      <c r="G112" s="16">
        <f t="shared" si="22"/>
        <v>7165</v>
      </c>
      <c r="H112" s="16">
        <f t="shared" si="22"/>
        <v>606088.97</v>
      </c>
      <c r="I112" s="16">
        <f t="shared" si="22"/>
        <v>534</v>
      </c>
      <c r="J112" s="16">
        <f t="shared" si="22"/>
        <v>32.9</v>
      </c>
      <c r="K112" s="16">
        <f t="shared" si="22"/>
        <v>315.07</v>
      </c>
      <c r="L112" s="16">
        <v>539.59</v>
      </c>
      <c r="M112" s="16">
        <f>(K112-L112)/L112*100</f>
        <v>-41.609370077280907</v>
      </c>
      <c r="N112" s="174">
        <f>D112/D339*100</f>
        <v>0.70848936831914511</v>
      </c>
    </row>
    <row r="113" spans="1:14" ht="14.25" thickTop="1">
      <c r="A113" s="228" t="s">
        <v>90</v>
      </c>
      <c r="B113" s="18" t="s">
        <v>19</v>
      </c>
      <c r="C113" s="34">
        <v>46.389960000000002</v>
      </c>
      <c r="D113" s="34">
        <v>451.73240899999996</v>
      </c>
      <c r="E113" s="34">
        <v>186.21531899999999</v>
      </c>
      <c r="F113" s="159">
        <f>(D113-E113)/E113*100</f>
        <v>142.58606189107351</v>
      </c>
      <c r="G113" s="34">
        <v>4701</v>
      </c>
      <c r="H113" s="34">
        <v>337410.19819999998</v>
      </c>
      <c r="I113" s="34">
        <v>554</v>
      </c>
      <c r="J113" s="34">
        <v>15.221355000000003</v>
      </c>
      <c r="K113" s="34">
        <v>92.081355000000002</v>
      </c>
      <c r="L113" s="34">
        <v>105.05158200000001</v>
      </c>
      <c r="M113" s="110">
        <f t="shared" ref="M113:M128" si="23">(K113-L113)/L113*100</f>
        <v>-12.346531820910615</v>
      </c>
      <c r="N113" s="175">
        <f>D113/D327*100</f>
        <v>0.72135619464542988</v>
      </c>
    </row>
    <row r="114" spans="1:14">
      <c r="A114" s="212"/>
      <c r="B114" s="208" t="s">
        <v>20</v>
      </c>
      <c r="C114" s="34">
        <v>21.956751000000001</v>
      </c>
      <c r="D114" s="34">
        <v>210.82981899999999</v>
      </c>
      <c r="E114" s="34">
        <v>24.319569000000001</v>
      </c>
      <c r="F114" s="157">
        <f>(D114-E114)/E114*100</f>
        <v>766.91429029848348</v>
      </c>
      <c r="G114" s="34">
        <v>2517</v>
      </c>
      <c r="H114" s="34">
        <v>50340</v>
      </c>
      <c r="I114" s="34">
        <v>285</v>
      </c>
      <c r="J114" s="34">
        <v>5.953671000000007</v>
      </c>
      <c r="K114" s="34">
        <v>38.863671000000004</v>
      </c>
      <c r="L114" s="34">
        <v>9.0485009999999999</v>
      </c>
      <c r="M114" s="31">
        <f t="shared" si="23"/>
        <v>329.503969773557</v>
      </c>
      <c r="N114" s="173">
        <f>D114/D328*100</f>
        <v>1.0353581049341509</v>
      </c>
    </row>
    <row r="115" spans="1:14">
      <c r="A115" s="212"/>
      <c r="B115" s="208" t="s">
        <v>21</v>
      </c>
      <c r="C115" s="34">
        <v>1.448623</v>
      </c>
      <c r="D115" s="34">
        <v>6.0806979999999999</v>
      </c>
      <c r="E115" s="34">
        <v>2.3207550000000001</v>
      </c>
      <c r="F115" s="157"/>
      <c r="G115" s="34">
        <v>9</v>
      </c>
      <c r="H115" s="34">
        <v>5006.6000000000004</v>
      </c>
      <c r="I115" s="34">
        <v>0</v>
      </c>
      <c r="J115" s="34">
        <v>0</v>
      </c>
      <c r="K115" s="34">
        <v>0</v>
      </c>
      <c r="L115" s="34">
        <v>0</v>
      </c>
      <c r="M115" s="31"/>
      <c r="N115" s="173"/>
    </row>
    <row r="116" spans="1:14">
      <c r="A116" s="212"/>
      <c r="B116" s="208" t="s">
        <v>22</v>
      </c>
      <c r="C116" s="34">
        <v>0</v>
      </c>
      <c r="D116" s="34">
        <v>3.6886000000000002E-2</v>
      </c>
      <c r="E116" s="34">
        <v>0</v>
      </c>
      <c r="F116" s="157"/>
      <c r="G116" s="34">
        <v>3</v>
      </c>
      <c r="H116" s="34">
        <v>318.10000000000002</v>
      </c>
      <c r="I116" s="34">
        <v>1</v>
      </c>
      <c r="J116" s="34">
        <v>0</v>
      </c>
      <c r="K116" s="34">
        <v>0.01</v>
      </c>
      <c r="L116" s="34">
        <v>0</v>
      </c>
      <c r="M116" s="31"/>
      <c r="N116" s="173"/>
    </row>
    <row r="117" spans="1:14">
      <c r="A117" s="212"/>
      <c r="B117" s="208" t="s">
        <v>23</v>
      </c>
      <c r="C117" s="34">
        <v>0</v>
      </c>
      <c r="D117" s="34">
        <v>0.37735799999999997</v>
      </c>
      <c r="E117" s="34">
        <v>0.81045400000000001</v>
      </c>
      <c r="F117" s="157"/>
      <c r="G117" s="34">
        <v>1</v>
      </c>
      <c r="H117" s="34">
        <v>1000</v>
      </c>
      <c r="I117" s="34">
        <v>3</v>
      </c>
      <c r="J117" s="34">
        <v>0</v>
      </c>
      <c r="K117" s="34">
        <v>0.21</v>
      </c>
      <c r="L117" s="34">
        <v>0</v>
      </c>
      <c r="M117" s="31"/>
      <c r="N117" s="173"/>
    </row>
    <row r="118" spans="1:14">
      <c r="A118" s="212"/>
      <c r="B118" s="208" t="s">
        <v>24</v>
      </c>
      <c r="C118" s="34">
        <v>4.1651870000000004</v>
      </c>
      <c r="D118" s="34">
        <v>37.577599999999997</v>
      </c>
      <c r="E118" s="34">
        <v>42.795245999999999</v>
      </c>
      <c r="F118" s="157">
        <f>(D118-E118)/E118*100</f>
        <v>-12.192115918670037</v>
      </c>
      <c r="G118" s="34">
        <v>81</v>
      </c>
      <c r="H118" s="34">
        <v>75950.719299999997</v>
      </c>
      <c r="I118" s="34">
        <v>5</v>
      </c>
      <c r="J118" s="34">
        <v>1.2539999999998663E-3</v>
      </c>
      <c r="K118" s="34">
        <v>2.0612539999999999</v>
      </c>
      <c r="L118" s="34">
        <v>4.8086640000000003</v>
      </c>
      <c r="M118" s="31"/>
      <c r="N118" s="173">
        <f>D118/D332*100</f>
        <v>0.51541085457138813</v>
      </c>
    </row>
    <row r="119" spans="1:14">
      <c r="A119" s="212"/>
      <c r="B119" s="208" t="s">
        <v>25</v>
      </c>
      <c r="C119" s="34">
        <v>6.3664399999999999</v>
      </c>
      <c r="D119" s="34">
        <v>126.18478799999998</v>
      </c>
      <c r="E119" s="34">
        <v>25.738405</v>
      </c>
      <c r="F119" s="157"/>
      <c r="G119" s="34">
        <v>65</v>
      </c>
      <c r="H119" s="34">
        <v>3846.5807</v>
      </c>
      <c r="I119" s="34">
        <v>140</v>
      </c>
      <c r="J119" s="34">
        <v>22.658223000000007</v>
      </c>
      <c r="K119" s="34">
        <v>88.928223000000003</v>
      </c>
      <c r="L119" s="34">
        <v>0</v>
      </c>
      <c r="M119" s="31"/>
      <c r="N119" s="173"/>
    </row>
    <row r="120" spans="1:14">
      <c r="A120" s="212"/>
      <c r="B120" s="208" t="s">
        <v>26</v>
      </c>
      <c r="C120" s="34">
        <v>2.8826909999999999</v>
      </c>
      <c r="D120" s="34">
        <v>47.333053999999997</v>
      </c>
      <c r="E120" s="34">
        <v>79.23948</v>
      </c>
      <c r="F120" s="157">
        <f>(D120-E120)/E120*100</f>
        <v>-40.26581951320226</v>
      </c>
      <c r="G120" s="34">
        <v>1250</v>
      </c>
      <c r="H120" s="34">
        <v>110833.33200000001</v>
      </c>
      <c r="I120" s="34">
        <v>88</v>
      </c>
      <c r="J120" s="34">
        <v>11.267029000000008</v>
      </c>
      <c r="K120" s="34">
        <v>60.677029000000005</v>
      </c>
      <c r="L120" s="34">
        <v>0</v>
      </c>
      <c r="M120" s="31"/>
      <c r="N120" s="173">
        <f>D120/D334*100</f>
        <v>0.34239707157225391</v>
      </c>
    </row>
    <row r="121" spans="1:14">
      <c r="A121" s="212"/>
      <c r="B121" s="208" t="s">
        <v>27</v>
      </c>
      <c r="C121" s="31">
        <v>0</v>
      </c>
      <c r="D121" s="31">
        <v>16.132134000000001</v>
      </c>
      <c r="E121" s="31">
        <v>0</v>
      </c>
      <c r="F121" s="157"/>
      <c r="G121" s="34">
        <v>6</v>
      </c>
      <c r="H121" s="34">
        <v>896.87047900000005</v>
      </c>
      <c r="I121" s="34">
        <v>0</v>
      </c>
      <c r="J121" s="34">
        <v>0</v>
      </c>
      <c r="K121" s="34">
        <v>0</v>
      </c>
      <c r="L121" s="34">
        <v>0</v>
      </c>
      <c r="M121" s="31"/>
      <c r="N121" s="173"/>
    </row>
    <row r="122" spans="1:14">
      <c r="A122" s="212"/>
      <c r="B122" s="14" t="s">
        <v>28</v>
      </c>
      <c r="C122" s="34">
        <v>0</v>
      </c>
      <c r="D122" s="34">
        <v>0</v>
      </c>
      <c r="E122" s="34">
        <v>0</v>
      </c>
      <c r="F122" s="157"/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/>
      <c r="M122" s="31"/>
      <c r="N122" s="173"/>
    </row>
    <row r="123" spans="1:14">
      <c r="A123" s="212"/>
      <c r="B123" s="14" t="s">
        <v>29</v>
      </c>
      <c r="C123" s="34">
        <v>0</v>
      </c>
      <c r="D123" s="34">
        <v>0.45283000000000001</v>
      </c>
      <c r="E123" s="34">
        <v>0</v>
      </c>
      <c r="F123" s="157"/>
      <c r="G123" s="34">
        <v>1</v>
      </c>
      <c r="H123" s="34">
        <v>143</v>
      </c>
      <c r="I123" s="34">
        <v>0</v>
      </c>
      <c r="J123" s="34">
        <v>0</v>
      </c>
      <c r="K123" s="34">
        <v>0</v>
      </c>
      <c r="L123" s="34">
        <v>0</v>
      </c>
      <c r="M123" s="31"/>
      <c r="N123" s="173"/>
    </row>
    <row r="124" spans="1:14">
      <c r="A124" s="212"/>
      <c r="B124" s="14" t="s">
        <v>30</v>
      </c>
      <c r="C124" s="34">
        <v>0</v>
      </c>
      <c r="D124" s="34">
        <v>15.679304</v>
      </c>
      <c r="E124" s="34">
        <v>0</v>
      </c>
      <c r="F124" s="157"/>
      <c r="G124" s="31">
        <v>5</v>
      </c>
      <c r="H124" s="31">
        <v>753.87047900000005</v>
      </c>
      <c r="I124" s="31">
        <v>0</v>
      </c>
      <c r="J124" s="31">
        <v>0</v>
      </c>
      <c r="K124" s="31">
        <v>0</v>
      </c>
      <c r="L124" s="31"/>
      <c r="M124" s="31"/>
      <c r="N124" s="173"/>
    </row>
    <row r="125" spans="1:14" ht="14.25" thickBot="1">
      <c r="A125" s="213"/>
      <c r="B125" s="15" t="s">
        <v>31</v>
      </c>
      <c r="C125" s="16">
        <f t="shared" ref="C125:K125" si="24">C113+C115+C116+C117+C118+C119+C120+C121</f>
        <v>61.252901000000001</v>
      </c>
      <c r="D125" s="16">
        <f t="shared" si="24"/>
        <v>685.45492699999988</v>
      </c>
      <c r="E125" s="16">
        <v>337.11965900000001</v>
      </c>
      <c r="F125" s="158">
        <f t="shared" ref="F125:F131" si="25">(D125-E125)/E125*100</f>
        <v>103.32689260343606</v>
      </c>
      <c r="G125" s="16">
        <f t="shared" si="24"/>
        <v>6116</v>
      </c>
      <c r="H125" s="16">
        <f t="shared" si="24"/>
        <v>535262.40067899995</v>
      </c>
      <c r="I125" s="16">
        <f t="shared" si="24"/>
        <v>791</v>
      </c>
      <c r="J125" s="16">
        <f t="shared" si="24"/>
        <v>49.14786100000002</v>
      </c>
      <c r="K125" s="16">
        <f t="shared" si="24"/>
        <v>243.96786100000003</v>
      </c>
      <c r="L125" s="16">
        <v>109.86024600000002</v>
      </c>
      <c r="M125" s="16">
        <f t="shared" si="23"/>
        <v>122.07110386408564</v>
      </c>
      <c r="N125" s="174">
        <f>D125/D339*100</f>
        <v>0.63637588384872268</v>
      </c>
    </row>
    <row r="126" spans="1:14" ht="14.25" thickTop="1">
      <c r="A126" s="228" t="s">
        <v>38</v>
      </c>
      <c r="B126" s="208" t="s">
        <v>19</v>
      </c>
      <c r="C126" s="71">
        <v>281</v>
      </c>
      <c r="D126" s="76">
        <v>1993</v>
      </c>
      <c r="E126" s="71">
        <v>1649.276077</v>
      </c>
      <c r="F126" s="157">
        <f t="shared" si="25"/>
        <v>20.840896669357317</v>
      </c>
      <c r="G126" s="78">
        <v>14000</v>
      </c>
      <c r="H126" s="78">
        <v>1379741.006721</v>
      </c>
      <c r="I126" s="78">
        <v>1709</v>
      </c>
      <c r="J126" s="78">
        <v>169</v>
      </c>
      <c r="K126" s="78">
        <v>737</v>
      </c>
      <c r="L126" s="78">
        <v>931.66489100000001</v>
      </c>
      <c r="M126" s="31">
        <f t="shared" si="23"/>
        <v>-20.894303615010863</v>
      </c>
      <c r="N126" s="173">
        <f t="shared" ref="N126:N131" si="26">D126/D327*100</f>
        <v>3.1825542451357345</v>
      </c>
    </row>
    <row r="127" spans="1:14">
      <c r="A127" s="212"/>
      <c r="B127" s="208" t="s">
        <v>20</v>
      </c>
      <c r="C127" s="72">
        <v>85</v>
      </c>
      <c r="D127" s="78">
        <v>630</v>
      </c>
      <c r="E127" s="72">
        <v>231.70432</v>
      </c>
      <c r="F127" s="157">
        <f t="shared" si="25"/>
        <v>171.89825377446567</v>
      </c>
      <c r="G127" s="78">
        <v>7030</v>
      </c>
      <c r="H127" s="78">
        <v>140320</v>
      </c>
      <c r="I127" s="78">
        <v>634</v>
      </c>
      <c r="J127" s="78">
        <v>53</v>
      </c>
      <c r="K127" s="78">
        <v>237</v>
      </c>
      <c r="L127" s="78">
        <v>322.044669</v>
      </c>
      <c r="M127" s="31">
        <f t="shared" si="23"/>
        <v>-26.407724513520826</v>
      </c>
      <c r="N127" s="173">
        <f t="shared" si="26"/>
        <v>3.0938489118966377</v>
      </c>
    </row>
    <row r="128" spans="1:14">
      <c r="A128" s="212"/>
      <c r="B128" s="208" t="s">
        <v>21</v>
      </c>
      <c r="C128" s="72">
        <v>1</v>
      </c>
      <c r="D128" s="78">
        <v>5</v>
      </c>
      <c r="E128" s="72">
        <v>12.77399</v>
      </c>
      <c r="F128" s="157">
        <f t="shared" si="25"/>
        <v>-60.857962155912126</v>
      </c>
      <c r="G128" s="78">
        <v>13</v>
      </c>
      <c r="H128" s="78">
        <v>5744.8610950000002</v>
      </c>
      <c r="I128" s="78">
        <v>5</v>
      </c>
      <c r="J128" s="78">
        <v>8</v>
      </c>
      <c r="K128" s="78">
        <v>9</v>
      </c>
      <c r="L128" s="78"/>
      <c r="M128" s="31" t="e">
        <f t="shared" si="23"/>
        <v>#DIV/0!</v>
      </c>
      <c r="N128" s="173">
        <f t="shared" si="26"/>
        <v>0.17652921529067986</v>
      </c>
    </row>
    <row r="129" spans="1:14">
      <c r="A129" s="212"/>
      <c r="B129" s="208" t="s">
        <v>22</v>
      </c>
      <c r="C129" s="72">
        <v>1</v>
      </c>
      <c r="D129" s="78">
        <v>10</v>
      </c>
      <c r="E129" s="72">
        <v>6.5998250000000001</v>
      </c>
      <c r="F129" s="157">
        <f t="shared" si="25"/>
        <v>51.519169068876828</v>
      </c>
      <c r="G129" s="78">
        <v>1077</v>
      </c>
      <c r="H129" s="78">
        <v>231092.7</v>
      </c>
      <c r="I129" s="78">
        <v>12</v>
      </c>
      <c r="J129" s="78">
        <v>0</v>
      </c>
      <c r="K129" s="78">
        <v>2</v>
      </c>
      <c r="L129" s="78">
        <v>1.7758</v>
      </c>
      <c r="M129" s="31"/>
      <c r="N129" s="173">
        <f t="shared" si="26"/>
        <v>0.62980326664683084</v>
      </c>
    </row>
    <row r="130" spans="1:14">
      <c r="A130" s="212"/>
      <c r="B130" s="208" t="s">
        <v>23</v>
      </c>
      <c r="C130" s="72">
        <v>0</v>
      </c>
      <c r="D130" s="78">
        <v>1</v>
      </c>
      <c r="E130" s="72">
        <v>0.25065999999999999</v>
      </c>
      <c r="F130" s="157">
        <f t="shared" si="25"/>
        <v>298.94678049948141</v>
      </c>
      <c r="G130" s="78">
        <v>111</v>
      </c>
      <c r="H130" s="78">
        <v>33.299999999999997</v>
      </c>
      <c r="I130" s="78"/>
      <c r="J130" s="78"/>
      <c r="K130" s="78"/>
      <c r="L130" s="78">
        <v>6.1350000000000002E-2</v>
      </c>
      <c r="M130" s="31"/>
      <c r="N130" s="173">
        <f t="shared" si="26"/>
        <v>0.3787066808335493</v>
      </c>
    </row>
    <row r="131" spans="1:14">
      <c r="A131" s="212"/>
      <c r="B131" s="208" t="s">
        <v>24</v>
      </c>
      <c r="C131" s="72">
        <v>48</v>
      </c>
      <c r="D131" s="78">
        <v>282</v>
      </c>
      <c r="E131" s="72">
        <v>179.99636599999999</v>
      </c>
      <c r="F131" s="157">
        <f t="shared" si="25"/>
        <v>56.669829656449842</v>
      </c>
      <c r="G131" s="78">
        <v>1572</v>
      </c>
      <c r="H131" s="78">
        <v>63207.532899999998</v>
      </c>
      <c r="I131" s="78">
        <v>49</v>
      </c>
      <c r="J131" s="78">
        <v>4</v>
      </c>
      <c r="K131" s="78">
        <v>26</v>
      </c>
      <c r="L131" s="78">
        <v>20.171721000000002</v>
      </c>
      <c r="M131" s="31">
        <f>(K131-L131)/L131*100</f>
        <v>28.89331554803875</v>
      </c>
      <c r="N131" s="173">
        <f t="shared" si="26"/>
        <v>3.867885681606368</v>
      </c>
    </row>
    <row r="132" spans="1:14">
      <c r="A132" s="212"/>
      <c r="B132" s="208" t="s">
        <v>25</v>
      </c>
      <c r="C132" s="74"/>
      <c r="D132" s="79"/>
      <c r="E132" s="74"/>
      <c r="F132" s="157"/>
      <c r="G132" s="79"/>
      <c r="H132" s="79"/>
      <c r="I132" s="79"/>
      <c r="J132" s="79"/>
      <c r="K132" s="79"/>
      <c r="L132" s="79"/>
      <c r="M132" s="31"/>
      <c r="N132" s="173"/>
    </row>
    <row r="133" spans="1:14">
      <c r="A133" s="212"/>
      <c r="B133" s="208" t="s">
        <v>26</v>
      </c>
      <c r="C133" s="72">
        <v>9</v>
      </c>
      <c r="D133" s="78">
        <v>170</v>
      </c>
      <c r="E133" s="72">
        <v>198.75151299999999</v>
      </c>
      <c r="F133" s="157">
        <f>(D133-E133)/E133*100</f>
        <v>-14.466059938874523</v>
      </c>
      <c r="G133" s="78">
        <v>6837</v>
      </c>
      <c r="H133" s="78">
        <v>1107727.1000000001</v>
      </c>
      <c r="I133" s="78">
        <v>347</v>
      </c>
      <c r="J133" s="78">
        <v>14</v>
      </c>
      <c r="K133" s="78">
        <v>79</v>
      </c>
      <c r="L133" s="78">
        <v>59.573797999999996</v>
      </c>
      <c r="M133" s="31">
        <f>(K133-L133)/L133*100</f>
        <v>32.608634420118733</v>
      </c>
      <c r="N133" s="173">
        <f>D133/D334*100</f>
        <v>1.2297432184976522</v>
      </c>
    </row>
    <row r="134" spans="1:14">
      <c r="A134" s="212"/>
      <c r="B134" s="208" t="s">
        <v>27</v>
      </c>
      <c r="C134" s="75">
        <v>0</v>
      </c>
      <c r="D134" s="78">
        <v>20</v>
      </c>
      <c r="E134" s="72">
        <v>15.966416000000001</v>
      </c>
      <c r="F134" s="157">
        <f>(D134-E134)/E134*100</f>
        <v>25.262926883528518</v>
      </c>
      <c r="G134" s="78">
        <v>8</v>
      </c>
      <c r="H134" s="78">
        <v>849.54390699999999</v>
      </c>
      <c r="I134" s="78">
        <v>6</v>
      </c>
      <c r="J134" s="78">
        <v>-75</v>
      </c>
      <c r="K134" s="78">
        <v>9</v>
      </c>
      <c r="L134" s="78"/>
      <c r="M134" s="31"/>
      <c r="N134" s="173">
        <f>D134/D335*100</f>
        <v>0.78930452617654856</v>
      </c>
    </row>
    <row r="135" spans="1:14">
      <c r="A135" s="212"/>
      <c r="B135" s="14" t="s">
        <v>28</v>
      </c>
      <c r="C135" s="75"/>
      <c r="D135" s="80"/>
      <c r="E135" s="75"/>
      <c r="F135" s="157"/>
      <c r="G135" s="80"/>
      <c r="H135" s="80"/>
      <c r="I135" s="81"/>
      <c r="J135" s="80"/>
      <c r="K135" s="80"/>
      <c r="L135" s="81"/>
      <c r="M135" s="31"/>
      <c r="N135" s="173"/>
    </row>
    <row r="136" spans="1:14">
      <c r="A136" s="212"/>
      <c r="B136" s="14" t="s">
        <v>29</v>
      </c>
      <c r="C136" s="75">
        <v>0</v>
      </c>
      <c r="D136" s="75">
        <v>0</v>
      </c>
      <c r="E136" s="75">
        <v>0.17641599999999999</v>
      </c>
      <c r="F136" s="157"/>
      <c r="G136" s="80"/>
      <c r="H136" s="80"/>
      <c r="I136" s="75">
        <v>5</v>
      </c>
      <c r="J136" s="75"/>
      <c r="K136" s="75">
        <v>9</v>
      </c>
      <c r="L136" s="75">
        <v>0.10301100000000001</v>
      </c>
      <c r="M136" s="31"/>
      <c r="N136" s="173">
        <f>D136/D337*100</f>
        <v>0</v>
      </c>
    </row>
    <row r="137" spans="1:14">
      <c r="A137" s="212"/>
      <c r="B137" s="14" t="s">
        <v>30</v>
      </c>
      <c r="C137" s="75">
        <v>0</v>
      </c>
      <c r="D137" s="81">
        <v>20</v>
      </c>
      <c r="E137" s="75">
        <v>15.79</v>
      </c>
      <c r="F137" s="157"/>
      <c r="G137" s="81">
        <v>8</v>
      </c>
      <c r="H137" s="81">
        <v>849.54390699999999</v>
      </c>
      <c r="I137" s="75">
        <v>1</v>
      </c>
      <c r="J137" s="75">
        <v>-75</v>
      </c>
      <c r="K137" s="75">
        <v>0</v>
      </c>
      <c r="L137" s="80"/>
      <c r="M137" s="31"/>
      <c r="N137" s="173"/>
    </row>
    <row r="138" spans="1:14" ht="14.25" thickBot="1">
      <c r="A138" s="213"/>
      <c r="B138" s="15" t="s">
        <v>31</v>
      </c>
      <c r="C138" s="16">
        <f t="shared" ref="C138:K138" si="27">C126+C128+C129+C130+C131+C132+C133+C134</f>
        <v>340</v>
      </c>
      <c r="D138" s="16">
        <f t="shared" si="27"/>
        <v>2481</v>
      </c>
      <c r="E138" s="102">
        <v>2063.6148469999998</v>
      </c>
      <c r="F138" s="158">
        <f>(D138-E138)/E138*100</f>
        <v>20.225923146791558</v>
      </c>
      <c r="G138" s="16">
        <f t="shared" si="27"/>
        <v>23618</v>
      </c>
      <c r="H138" s="16">
        <f t="shared" si="27"/>
        <v>2788396.0446230001</v>
      </c>
      <c r="I138" s="16">
        <f t="shared" si="27"/>
        <v>2128</v>
      </c>
      <c r="J138" s="16">
        <f t="shared" si="27"/>
        <v>120</v>
      </c>
      <c r="K138" s="16">
        <f t="shared" si="27"/>
        <v>862</v>
      </c>
      <c r="L138" s="16">
        <v>1013.24756</v>
      </c>
      <c r="M138" s="16">
        <f>(K138-L138)/L138*100</f>
        <v>-14.927009545426392</v>
      </c>
      <c r="N138" s="174">
        <f>D138/D339*100</f>
        <v>2.3033586974693687</v>
      </c>
    </row>
    <row r="139" spans="1:14" ht="14.25" thickTop="1"/>
    <row r="142" spans="1:14" s="57" customFormat="1" ht="18.75">
      <c r="A142" s="215" t="str">
        <f>A1</f>
        <v>2022年1-8月丹东市财产保险业务统计表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</row>
    <row r="143" spans="1:14" s="57" customFormat="1" ht="14.25" thickBot="1">
      <c r="B143" s="59" t="s">
        <v>0</v>
      </c>
      <c r="C143" s="58"/>
      <c r="D143" s="58"/>
      <c r="F143" s="155"/>
      <c r="G143" s="73" t="str">
        <f>G2</f>
        <v>（2022年1-8月）</v>
      </c>
      <c r="H143" s="58"/>
      <c r="I143" s="58"/>
      <c r="J143" s="58"/>
      <c r="K143" s="58"/>
      <c r="L143" s="59" t="s">
        <v>1</v>
      </c>
      <c r="N143" s="172"/>
    </row>
    <row r="144" spans="1:14" ht="13.5" customHeight="1">
      <c r="A144" s="211" t="s">
        <v>116</v>
      </c>
      <c r="B144" s="169" t="s">
        <v>3</v>
      </c>
      <c r="C144" s="216" t="s">
        <v>4</v>
      </c>
      <c r="D144" s="216"/>
      <c r="E144" s="216"/>
      <c r="F144" s="216"/>
      <c r="G144" s="216" t="s">
        <v>5</v>
      </c>
      <c r="H144" s="216"/>
      <c r="I144" s="216" t="s">
        <v>6</v>
      </c>
      <c r="J144" s="216"/>
      <c r="K144" s="216"/>
      <c r="L144" s="216"/>
      <c r="M144" s="216"/>
      <c r="N144" s="219" t="s">
        <v>7</v>
      </c>
    </row>
    <row r="145" spans="1:14">
      <c r="A145" s="212"/>
      <c r="B145" s="58" t="s">
        <v>8</v>
      </c>
      <c r="C145" s="218" t="s">
        <v>9</v>
      </c>
      <c r="D145" s="218" t="s">
        <v>10</v>
      </c>
      <c r="E145" s="218" t="s">
        <v>11</v>
      </c>
      <c r="F145" s="161" t="s">
        <v>12</v>
      </c>
      <c r="G145" s="218" t="s">
        <v>13</v>
      </c>
      <c r="H145" s="218" t="s">
        <v>14</v>
      </c>
      <c r="I145" s="208" t="s">
        <v>13</v>
      </c>
      <c r="J145" s="218" t="s">
        <v>15</v>
      </c>
      <c r="K145" s="218"/>
      <c r="L145" s="218"/>
      <c r="M145" s="208" t="s">
        <v>12</v>
      </c>
      <c r="N145" s="220"/>
    </row>
    <row r="146" spans="1:14">
      <c r="A146" s="227"/>
      <c r="B146" s="170" t="s">
        <v>16</v>
      </c>
      <c r="C146" s="218"/>
      <c r="D146" s="218"/>
      <c r="E146" s="218"/>
      <c r="F146" s="161" t="s">
        <v>17</v>
      </c>
      <c r="G146" s="218"/>
      <c r="H146" s="218"/>
      <c r="I146" s="33" t="s">
        <v>18</v>
      </c>
      <c r="J146" s="208" t="s">
        <v>9</v>
      </c>
      <c r="K146" s="208" t="s">
        <v>10</v>
      </c>
      <c r="L146" s="208" t="s">
        <v>11</v>
      </c>
      <c r="M146" s="208" t="s">
        <v>17</v>
      </c>
      <c r="N146" s="209" t="s">
        <v>17</v>
      </c>
    </row>
    <row r="147" spans="1:14" ht="12.75" customHeight="1">
      <c r="A147" s="226" t="s">
        <v>39</v>
      </c>
      <c r="B147" s="208" t="s">
        <v>19</v>
      </c>
      <c r="C147" s="23">
        <v>0.1376</v>
      </c>
      <c r="D147" s="124">
        <v>0.1376</v>
      </c>
      <c r="E147" s="124">
        <v>21.2303</v>
      </c>
      <c r="F147" s="12">
        <f>(D147-E147)/E147*100</f>
        <v>-99.3518697333528</v>
      </c>
      <c r="G147" s="20">
        <v>1</v>
      </c>
      <c r="H147" s="20">
        <v>205.2</v>
      </c>
      <c r="I147" s="20">
        <v>14</v>
      </c>
      <c r="J147" s="23">
        <v>0.1656</v>
      </c>
      <c r="K147" s="23">
        <v>38.1783</v>
      </c>
      <c r="L147" s="23">
        <v>144.17930000000001</v>
      </c>
      <c r="M147" s="31">
        <f>(K147-L147)/L147*100</f>
        <v>-73.520262617449234</v>
      </c>
      <c r="N147" s="173">
        <f>D147/D327*100</f>
        <v>2.1972878280515656E-4</v>
      </c>
    </row>
    <row r="148" spans="1:14" ht="12.75" customHeight="1">
      <c r="A148" s="212"/>
      <c r="B148" s="208" t="s">
        <v>20</v>
      </c>
      <c r="C148" s="125">
        <v>0</v>
      </c>
      <c r="D148" s="125">
        <v>0</v>
      </c>
      <c r="E148" s="199">
        <v>1.6153</v>
      </c>
      <c r="F148" s="12">
        <f>(D148-E148)/E148*100</f>
        <v>-100</v>
      </c>
      <c r="G148" s="20">
        <v>0</v>
      </c>
      <c r="H148" s="20">
        <v>0</v>
      </c>
      <c r="I148" s="20"/>
      <c r="J148" s="125">
        <v>1.5342</v>
      </c>
      <c r="K148" s="125">
        <v>0.38990000000000002</v>
      </c>
      <c r="L148" s="125">
        <v>15.121600000000001</v>
      </c>
      <c r="M148" s="31">
        <f>(K148-L148)/L148*100</f>
        <v>-97.421569146122096</v>
      </c>
      <c r="N148" s="173">
        <f>D148/D328*100</f>
        <v>0</v>
      </c>
    </row>
    <row r="149" spans="1:14" ht="12.75" customHeight="1">
      <c r="A149" s="212"/>
      <c r="B149" s="208" t="s">
        <v>21</v>
      </c>
      <c r="C149" s="23">
        <v>0.44750000000000001</v>
      </c>
      <c r="D149" s="23">
        <v>3.6438000000000001</v>
      </c>
      <c r="E149" s="23">
        <v>5.95</v>
      </c>
      <c r="F149" s="12">
        <f>(D149-E149)/E149*100</f>
        <v>-38.759663865546216</v>
      </c>
      <c r="G149" s="30">
        <v>9</v>
      </c>
      <c r="H149" s="30">
        <v>24880</v>
      </c>
      <c r="I149" s="20">
        <v>3</v>
      </c>
      <c r="J149" s="23">
        <v>7.3000000000000001E-3</v>
      </c>
      <c r="K149" s="23">
        <v>0.18099999999999999</v>
      </c>
      <c r="L149" s="23">
        <v>0.53400000000000003</v>
      </c>
      <c r="M149" s="31">
        <f>(K149-L149)/L149*100</f>
        <v>-66.104868913857686</v>
      </c>
      <c r="N149" s="173">
        <f>D149/D329*100</f>
        <v>0.12864743093523584</v>
      </c>
    </row>
    <row r="150" spans="1:14" ht="12.75" customHeight="1">
      <c r="A150" s="212"/>
      <c r="B150" s="208" t="s">
        <v>22</v>
      </c>
      <c r="C150" s="23">
        <v>0.11840000000000001</v>
      </c>
      <c r="D150" s="23">
        <v>0.4017</v>
      </c>
      <c r="E150" s="23">
        <v>7.2400000000000006E-2</v>
      </c>
      <c r="F150" s="12">
        <f>(D150-E150)/E150*100</f>
        <v>454.83425414364638</v>
      </c>
      <c r="G150" s="30">
        <v>11</v>
      </c>
      <c r="H150" s="30">
        <v>1993.6</v>
      </c>
      <c r="I150" s="20">
        <v>0</v>
      </c>
      <c r="J150" s="23">
        <v>0</v>
      </c>
      <c r="K150" s="23">
        <v>2.0999999999999999E-3</v>
      </c>
      <c r="L150" s="23">
        <v>0.28770000000000001</v>
      </c>
      <c r="M150" s="31">
        <f>(K150-L150)/L150*100</f>
        <v>-99.270072992700733</v>
      </c>
      <c r="N150" s="173">
        <f>D150/D330*100</f>
        <v>2.529919722120319E-2</v>
      </c>
    </row>
    <row r="151" spans="1:14" ht="12.75" customHeight="1">
      <c r="A151" s="212"/>
      <c r="B151" s="208" t="s">
        <v>23</v>
      </c>
      <c r="C151" s="126">
        <v>7.1737000000000002</v>
      </c>
      <c r="D151" s="126">
        <v>8.0207999999999995</v>
      </c>
      <c r="E151" s="126">
        <v>9.4000000000000004E-3</v>
      </c>
      <c r="F151" s="12"/>
      <c r="G151" s="30">
        <v>160</v>
      </c>
      <c r="H151" s="30">
        <v>85267.442500000005</v>
      </c>
      <c r="I151" s="20">
        <v>5</v>
      </c>
      <c r="J151" s="20">
        <v>6.1000000000000004E-3</v>
      </c>
      <c r="K151" s="20">
        <v>2.6200000000000001E-2</v>
      </c>
      <c r="L151" s="20">
        <v>3.0999999999999999E-3</v>
      </c>
      <c r="M151" s="31"/>
      <c r="N151" s="173"/>
    </row>
    <row r="152" spans="1:14" ht="12.75" customHeight="1">
      <c r="A152" s="212"/>
      <c r="B152" s="208" t="s">
        <v>24</v>
      </c>
      <c r="C152" s="23">
        <v>0</v>
      </c>
      <c r="D152" s="23">
        <v>3.6284000000000001</v>
      </c>
      <c r="E152" s="23">
        <v>14.1571</v>
      </c>
      <c r="F152" s="12">
        <f>(D152-E152)/E152*100</f>
        <v>-74.370457226409371</v>
      </c>
      <c r="G152" s="30">
        <v>4</v>
      </c>
      <c r="H152" s="30">
        <v>6445.6</v>
      </c>
      <c r="I152" s="20">
        <v>2</v>
      </c>
      <c r="J152" s="23">
        <v>24.0441</v>
      </c>
      <c r="K152" s="23">
        <v>24.131</v>
      </c>
      <c r="L152" s="23">
        <v>41.795699999999997</v>
      </c>
      <c r="M152" s="31">
        <f>(K152-L152)/L152*100</f>
        <v>-42.264395619645079</v>
      </c>
      <c r="N152" s="173">
        <f>D152/D332*100</f>
        <v>4.976679577000194E-2</v>
      </c>
    </row>
    <row r="153" spans="1:14" ht="12.75" customHeight="1">
      <c r="A153" s="212"/>
      <c r="B153" s="208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73"/>
    </row>
    <row r="154" spans="1:14" ht="12.75" customHeight="1">
      <c r="A154" s="212"/>
      <c r="B154" s="208" t="s">
        <v>26</v>
      </c>
      <c r="C154" s="127">
        <v>1.9055</v>
      </c>
      <c r="D154" s="127">
        <v>16.6706</v>
      </c>
      <c r="E154" s="127">
        <v>10.1295</v>
      </c>
      <c r="F154" s="12">
        <f>(D154-E154)/E154*100</f>
        <v>64.574756898168715</v>
      </c>
      <c r="G154" s="30">
        <v>60</v>
      </c>
      <c r="H154" s="30">
        <v>133497.9</v>
      </c>
      <c r="I154" s="20">
        <v>30</v>
      </c>
      <c r="J154" s="23">
        <v>0.2422</v>
      </c>
      <c r="K154" s="23">
        <v>3.9285000000000001</v>
      </c>
      <c r="L154" s="23">
        <v>0.40460000000000002</v>
      </c>
      <c r="M154" s="31">
        <f>(K154-L154)/L154*100</f>
        <v>870.95897182402382</v>
      </c>
      <c r="N154" s="173">
        <f>D154/D334*100</f>
        <v>0.12059151351933507</v>
      </c>
    </row>
    <row r="155" spans="1:14" ht="12.75" customHeight="1">
      <c r="A155" s="212"/>
      <c r="B155" s="208" t="s">
        <v>27</v>
      </c>
      <c r="C155" s="20">
        <v>0</v>
      </c>
      <c r="D155" s="20">
        <v>4</v>
      </c>
      <c r="E155" s="20">
        <v>0</v>
      </c>
      <c r="F155" s="12" t="e">
        <f>(D155-E155)/E155*100</f>
        <v>#DIV/0!</v>
      </c>
      <c r="G155" s="30">
        <v>1</v>
      </c>
      <c r="H155" s="30">
        <v>147</v>
      </c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73">
        <f>D155/D335*100</f>
        <v>0.15786090523530971</v>
      </c>
    </row>
    <row r="156" spans="1:14" ht="12.75" customHeight="1">
      <c r="A156" s="212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73"/>
    </row>
    <row r="157" spans="1:14" ht="12.75" customHeight="1">
      <c r="A157" s="212"/>
      <c r="B157" s="14" t="s">
        <v>29</v>
      </c>
      <c r="C157" s="30">
        <v>0</v>
      </c>
      <c r="D157" s="127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73"/>
    </row>
    <row r="158" spans="1:14" ht="12.75" customHeight="1">
      <c r="A158" s="212"/>
      <c r="B158" s="14" t="s">
        <v>30</v>
      </c>
      <c r="C158" s="34">
        <v>0</v>
      </c>
      <c r="D158" s="34">
        <v>4.1642999999999999</v>
      </c>
      <c r="E158" s="34"/>
      <c r="F158" s="12"/>
      <c r="G158" s="128">
        <v>1</v>
      </c>
      <c r="H158" s="128">
        <v>147.1388</v>
      </c>
      <c r="I158" s="128">
        <v>0</v>
      </c>
      <c r="J158" s="128">
        <v>0</v>
      </c>
      <c r="K158" s="128">
        <v>0</v>
      </c>
      <c r="L158" s="128"/>
      <c r="M158" s="31"/>
      <c r="N158" s="173"/>
    </row>
    <row r="159" spans="1:14" ht="12.75" customHeight="1" thickBot="1">
      <c r="A159" s="213"/>
      <c r="B159" s="15" t="s">
        <v>31</v>
      </c>
      <c r="C159" s="16">
        <f t="shared" ref="C159:K159" si="28">C147+C149+C150+C151+C152+C153+C154+C155</f>
        <v>9.7827000000000002</v>
      </c>
      <c r="D159" s="16">
        <f t="shared" si="28"/>
        <v>36.502899999999997</v>
      </c>
      <c r="E159" s="16">
        <v>51.548699999999997</v>
      </c>
      <c r="F159" s="17">
        <f t="shared" ref="F159:F165" si="29">(D159-E159)/E159*100</f>
        <v>-29.187544981735719</v>
      </c>
      <c r="G159" s="16">
        <f t="shared" si="28"/>
        <v>246</v>
      </c>
      <c r="H159" s="16">
        <f t="shared" si="28"/>
        <v>252436.74249999999</v>
      </c>
      <c r="I159" s="16">
        <f t="shared" si="28"/>
        <v>54</v>
      </c>
      <c r="J159" s="16">
        <f t="shared" si="28"/>
        <v>24.465299999999999</v>
      </c>
      <c r="K159" s="16">
        <f t="shared" si="28"/>
        <v>66.447100000000006</v>
      </c>
      <c r="L159" s="16">
        <v>187.20439999999999</v>
      </c>
      <c r="M159" s="16">
        <f>(K159-L159)/L159*100</f>
        <v>-64.505588543859005</v>
      </c>
      <c r="N159" s="174">
        <f>D159/D339*100</f>
        <v>3.3889267310703193E-2</v>
      </c>
    </row>
    <row r="160" spans="1:14" ht="14.25" thickTop="1">
      <c r="A160" s="228" t="s">
        <v>40</v>
      </c>
      <c r="B160" s="208" t="s">
        <v>19</v>
      </c>
      <c r="C160" s="29">
        <v>358.75578999999999</v>
      </c>
      <c r="D160" s="29">
        <v>3225.4990780000003</v>
      </c>
      <c r="E160" s="29">
        <v>3210.9122670000002</v>
      </c>
      <c r="F160" s="12">
        <f t="shared" si="29"/>
        <v>0.45428868144157625</v>
      </c>
      <c r="G160" s="29">
        <v>27761</v>
      </c>
      <c r="H160" s="29">
        <v>2814363.6041390002</v>
      </c>
      <c r="I160" s="30">
        <v>2508</v>
      </c>
      <c r="J160" s="30">
        <v>203.26</v>
      </c>
      <c r="K160" s="29">
        <v>1444.12</v>
      </c>
      <c r="L160" s="29">
        <v>1671.58</v>
      </c>
      <c r="M160" s="33">
        <f t="shared" ref="M160:M175" si="30">(K160-L160)/L160*100</f>
        <v>-13.607485133825486</v>
      </c>
      <c r="N160" s="173">
        <f t="shared" ref="N160:N168" si="31">D160/D327*100</f>
        <v>5.150690307762317</v>
      </c>
    </row>
    <row r="161" spans="1:14">
      <c r="A161" s="212"/>
      <c r="B161" s="208" t="s">
        <v>20</v>
      </c>
      <c r="C161" s="29">
        <v>111.66667600000001</v>
      </c>
      <c r="D161" s="29">
        <v>1039.4616130000002</v>
      </c>
      <c r="E161" s="29">
        <v>636.35907400000008</v>
      </c>
      <c r="F161" s="12">
        <f t="shared" si="29"/>
        <v>63.345138848448322</v>
      </c>
      <c r="G161" s="29">
        <v>12779</v>
      </c>
      <c r="H161" s="29">
        <v>255580</v>
      </c>
      <c r="I161" s="30">
        <v>1083</v>
      </c>
      <c r="J161" s="30">
        <v>66.08</v>
      </c>
      <c r="K161" s="29">
        <v>450.69</v>
      </c>
      <c r="L161" s="29">
        <v>438</v>
      </c>
      <c r="M161" s="33">
        <f t="shared" si="30"/>
        <v>2.8972602739726026</v>
      </c>
      <c r="N161" s="173">
        <f t="shared" si="31"/>
        <v>5.1046621910132934</v>
      </c>
    </row>
    <row r="162" spans="1:14">
      <c r="A162" s="212"/>
      <c r="B162" s="208" t="s">
        <v>21</v>
      </c>
      <c r="C162" s="29">
        <v>5.5113560000000001</v>
      </c>
      <c r="D162" s="29">
        <v>206.36063999999999</v>
      </c>
      <c r="E162" s="29">
        <v>170.56820200000001</v>
      </c>
      <c r="F162" s="12">
        <f t="shared" si="29"/>
        <v>20.984238316588442</v>
      </c>
      <c r="G162" s="29">
        <v>83</v>
      </c>
      <c r="H162" s="29">
        <v>475476.55877800001</v>
      </c>
      <c r="I162" s="30">
        <v>8</v>
      </c>
      <c r="J162" s="30">
        <v>1.21</v>
      </c>
      <c r="K162" s="29">
        <v>6.61</v>
      </c>
      <c r="L162" s="29">
        <v>4.42</v>
      </c>
      <c r="M162" s="33">
        <f t="shared" si="30"/>
        <v>49.547511312217203</v>
      </c>
      <c r="N162" s="173">
        <f t="shared" si="31"/>
        <v>7.2857363692164956</v>
      </c>
    </row>
    <row r="163" spans="1:14">
      <c r="A163" s="212"/>
      <c r="B163" s="208" t="s">
        <v>22</v>
      </c>
      <c r="C163" s="29">
        <v>6.2074720000000001</v>
      </c>
      <c r="D163" s="29">
        <v>226.76293200000001</v>
      </c>
      <c r="E163" s="29">
        <v>111.269723</v>
      </c>
      <c r="F163" s="12">
        <f t="shared" si="29"/>
        <v>103.79571898457949</v>
      </c>
      <c r="G163" s="29">
        <v>7527</v>
      </c>
      <c r="H163" s="29">
        <v>421215.21008000005</v>
      </c>
      <c r="I163" s="30">
        <v>654</v>
      </c>
      <c r="J163" s="30">
        <v>14.64</v>
      </c>
      <c r="K163" s="29">
        <v>80.25</v>
      </c>
      <c r="L163" s="29">
        <v>55.27</v>
      </c>
      <c r="M163" s="33">
        <f t="shared" si="30"/>
        <v>45.196309028405999</v>
      </c>
      <c r="N163" s="173">
        <f t="shared" si="31"/>
        <v>14.281603532801315</v>
      </c>
    </row>
    <row r="164" spans="1:14">
      <c r="A164" s="212"/>
      <c r="B164" s="208" t="s">
        <v>23</v>
      </c>
      <c r="C164" s="29">
        <v>9.6220000000000014E-2</v>
      </c>
      <c r="D164" s="29">
        <v>13.680122000000001</v>
      </c>
      <c r="E164" s="29">
        <v>24.429221999999999</v>
      </c>
      <c r="F164" s="12">
        <f t="shared" si="29"/>
        <v>-44.000991926799792</v>
      </c>
      <c r="G164" s="29">
        <v>487</v>
      </c>
      <c r="H164" s="29">
        <v>41754.26</v>
      </c>
      <c r="I164" s="30"/>
      <c r="J164" s="30"/>
      <c r="K164" s="29"/>
      <c r="L164" s="29"/>
      <c r="M164" s="33" t="e">
        <f t="shared" si="30"/>
        <v>#DIV/0!</v>
      </c>
      <c r="N164" s="173">
        <f t="shared" si="31"/>
        <v>5.1807535960180164</v>
      </c>
    </row>
    <row r="165" spans="1:14">
      <c r="A165" s="212"/>
      <c r="B165" s="208" t="s">
        <v>24</v>
      </c>
      <c r="C165" s="29">
        <v>27.583121999999999</v>
      </c>
      <c r="D165" s="29">
        <v>214.47077000000002</v>
      </c>
      <c r="E165" s="29">
        <v>338.01637799999997</v>
      </c>
      <c r="F165" s="12">
        <f t="shared" si="29"/>
        <v>-36.55018396771294</v>
      </c>
      <c r="G165" s="29">
        <v>397</v>
      </c>
      <c r="H165" s="29">
        <v>480576.90664</v>
      </c>
      <c r="I165" s="30">
        <v>197</v>
      </c>
      <c r="J165" s="30">
        <v>10.51</v>
      </c>
      <c r="K165" s="29">
        <v>104.32</v>
      </c>
      <c r="L165" s="29">
        <v>105.92</v>
      </c>
      <c r="M165" s="33">
        <f t="shared" si="30"/>
        <v>-1.5105740181268963</v>
      </c>
      <c r="N165" s="173">
        <f t="shared" si="31"/>
        <v>2.9416610652698321</v>
      </c>
    </row>
    <row r="166" spans="1:14">
      <c r="A166" s="212"/>
      <c r="B166" s="208" t="s">
        <v>25</v>
      </c>
      <c r="C166" s="29">
        <v>50.729231000000006</v>
      </c>
      <c r="D166" s="29">
        <v>111.07698500000001</v>
      </c>
      <c r="E166" s="29">
        <v>49.816753999999996</v>
      </c>
      <c r="F166" s="12"/>
      <c r="G166" s="29">
        <v>41</v>
      </c>
      <c r="H166" s="29">
        <v>4858.132079</v>
      </c>
      <c r="I166" s="129">
        <v>9</v>
      </c>
      <c r="J166" s="30"/>
      <c r="K166" s="29">
        <v>116.09</v>
      </c>
      <c r="L166" s="29">
        <v>10.27</v>
      </c>
      <c r="M166" s="33"/>
      <c r="N166" s="173">
        <f t="shared" si="31"/>
        <v>0.66288241985177176</v>
      </c>
    </row>
    <row r="167" spans="1:14">
      <c r="A167" s="212"/>
      <c r="B167" s="208" t="s">
        <v>26</v>
      </c>
      <c r="C167" s="29">
        <v>34.523408000000003</v>
      </c>
      <c r="D167" s="29">
        <v>963.86376800000016</v>
      </c>
      <c r="E167" s="29">
        <v>298.05456000000004</v>
      </c>
      <c r="F167" s="12">
        <f>(D167-E167)/E167*100</f>
        <v>223.38500977807553</v>
      </c>
      <c r="G167" s="29">
        <v>8544</v>
      </c>
      <c r="H167" s="29">
        <v>11223610.387399999</v>
      </c>
      <c r="I167" s="30">
        <v>140</v>
      </c>
      <c r="J167" s="30">
        <v>42.31</v>
      </c>
      <c r="K167" s="29">
        <v>97.22</v>
      </c>
      <c r="L167" s="29">
        <v>125.12</v>
      </c>
      <c r="M167" s="33">
        <f t="shared" si="30"/>
        <v>-22.298593350383637</v>
      </c>
      <c r="N167" s="173">
        <f t="shared" si="31"/>
        <v>6.9723819544329091</v>
      </c>
    </row>
    <row r="168" spans="1:14">
      <c r="A168" s="212"/>
      <c r="B168" s="208" t="s">
        <v>27</v>
      </c>
      <c r="C168" s="29">
        <v>0.82783100000000009</v>
      </c>
      <c r="D168" s="29">
        <v>10.721729000000002</v>
      </c>
      <c r="E168" s="29">
        <v>32.406865000000003</v>
      </c>
      <c r="F168" s="12">
        <f>(D168-E168)/E168*100</f>
        <v>-66.915253913021203</v>
      </c>
      <c r="G168" s="29">
        <v>34</v>
      </c>
      <c r="H168" s="29">
        <v>2756.3875390000003</v>
      </c>
      <c r="I168" s="30"/>
      <c r="J168" s="30"/>
      <c r="K168" s="29"/>
      <c r="L168" s="30">
        <v>1.79</v>
      </c>
      <c r="M168" s="33">
        <f t="shared" si="30"/>
        <v>-100</v>
      </c>
      <c r="N168" s="173">
        <f t="shared" si="31"/>
        <v>0.42313546140691805</v>
      </c>
    </row>
    <row r="169" spans="1:14">
      <c r="A169" s="212"/>
      <c r="B169" s="14" t="s">
        <v>28</v>
      </c>
      <c r="C169" s="29">
        <v>0.60424500000000003</v>
      </c>
      <c r="D169" s="29">
        <v>0.60424500000000003</v>
      </c>
      <c r="E169" s="29">
        <v>0</v>
      </c>
      <c r="F169" s="12"/>
      <c r="G169" s="29">
        <v>1</v>
      </c>
      <c r="H169" s="29">
        <v>160</v>
      </c>
      <c r="I169" s="29">
        <v>1</v>
      </c>
      <c r="J169" s="29"/>
      <c r="K169" s="29">
        <v>11.45</v>
      </c>
      <c r="L169" s="29"/>
      <c r="M169" s="33"/>
      <c r="N169" s="173"/>
    </row>
    <row r="170" spans="1:14">
      <c r="A170" s="212"/>
      <c r="B170" s="14" t="s">
        <v>29</v>
      </c>
      <c r="C170" s="29">
        <v>0</v>
      </c>
      <c r="D170" s="29">
        <v>2.4876750000000003</v>
      </c>
      <c r="E170" s="29">
        <v>9.6838730000000002</v>
      </c>
      <c r="F170" s="12">
        <f>(D170-E170)/E170*100</f>
        <v>-74.311156290463529</v>
      </c>
      <c r="G170" s="29">
        <v>3</v>
      </c>
      <c r="H170" s="29">
        <v>888.517019</v>
      </c>
      <c r="I170" s="29">
        <v>1</v>
      </c>
      <c r="J170" s="29"/>
      <c r="K170" s="29"/>
      <c r="L170" s="29"/>
      <c r="M170" s="33"/>
      <c r="N170" s="173">
        <f>D170/D337*100</f>
        <v>2.2623833173195145</v>
      </c>
    </row>
    <row r="171" spans="1:14">
      <c r="A171" s="212"/>
      <c r="B171" s="14" t="s">
        <v>30</v>
      </c>
      <c r="C171" s="34">
        <v>0</v>
      </c>
      <c r="D171" s="34">
        <v>6.5239630000000002</v>
      </c>
      <c r="E171" s="34">
        <v>13.141839000000001</v>
      </c>
      <c r="F171" s="12"/>
      <c r="G171" s="41">
        <v>3</v>
      </c>
      <c r="H171" s="41">
        <v>372.57052000000004</v>
      </c>
      <c r="I171" s="41"/>
      <c r="J171" s="130"/>
      <c r="K171" s="33"/>
      <c r="L171" s="130"/>
      <c r="M171" s="33"/>
      <c r="N171" s="173"/>
    </row>
    <row r="172" spans="1:14" ht="14.25" thickBot="1">
      <c r="A172" s="213"/>
      <c r="B172" s="15" t="s">
        <v>31</v>
      </c>
      <c r="C172" s="16">
        <f t="shared" ref="C172:K172" si="32">C160+C162+C163+C164+C165+C166+C167+C168</f>
        <v>484.23443000000003</v>
      </c>
      <c r="D172" s="16">
        <f t="shared" si="32"/>
        <v>4972.4360240000005</v>
      </c>
      <c r="E172" s="16">
        <v>4235.4739710000003</v>
      </c>
      <c r="F172" s="17">
        <f>(D172-E172)/E172*100</f>
        <v>17.399754030975725</v>
      </c>
      <c r="G172" s="16">
        <f t="shared" si="32"/>
        <v>44874</v>
      </c>
      <c r="H172" s="16">
        <f t="shared" si="32"/>
        <v>15464611.446654998</v>
      </c>
      <c r="I172" s="16">
        <f>I160+I162+I163+I164+I165+I166+I167+I168</f>
        <v>3516</v>
      </c>
      <c r="J172" s="16">
        <f t="shared" si="32"/>
        <v>271.93</v>
      </c>
      <c r="K172" s="16">
        <f t="shared" si="32"/>
        <v>1848.6099999999997</v>
      </c>
      <c r="L172" s="16">
        <v>1974.37</v>
      </c>
      <c r="M172" s="16">
        <f t="shared" si="30"/>
        <v>-6.3696267670193638</v>
      </c>
      <c r="N172" s="174">
        <f>D172/D339*100</f>
        <v>4.6164061924588502</v>
      </c>
    </row>
    <row r="173" spans="1:14" ht="14.25" thickTop="1">
      <c r="A173" s="228" t="s">
        <v>41</v>
      </c>
      <c r="B173" s="208" t="s">
        <v>19</v>
      </c>
      <c r="C173" s="71">
        <v>152.51</v>
      </c>
      <c r="D173" s="105">
        <v>945.8</v>
      </c>
      <c r="E173" s="105">
        <v>733.12</v>
      </c>
      <c r="F173" s="12">
        <f>(D173-E173)/E173*100</f>
        <v>29.010257529463107</v>
      </c>
      <c r="G173" s="72">
        <v>10671</v>
      </c>
      <c r="H173" s="72">
        <v>656270.18000000005</v>
      </c>
      <c r="I173" s="72">
        <v>1232</v>
      </c>
      <c r="J173" s="72">
        <v>62.437044999999998</v>
      </c>
      <c r="K173" s="106">
        <v>251.15118100000001</v>
      </c>
      <c r="L173" s="106">
        <v>312.83</v>
      </c>
      <c r="M173" s="31">
        <f t="shared" si="30"/>
        <v>-19.716401559952683</v>
      </c>
      <c r="N173" s="173">
        <f t="shared" ref="N173:N178" si="33">D173/D327*100</f>
        <v>1.5103160085546301</v>
      </c>
    </row>
    <row r="174" spans="1:14">
      <c r="A174" s="212"/>
      <c r="B174" s="208" t="s">
        <v>20</v>
      </c>
      <c r="C174" s="72">
        <v>66.08</v>
      </c>
      <c r="D174" s="106">
        <v>435.05</v>
      </c>
      <c r="E174" s="106">
        <v>236.48</v>
      </c>
      <c r="F174" s="12">
        <f>(D174-E174)/E174*100</f>
        <v>83.969046008119093</v>
      </c>
      <c r="G174" s="72">
        <v>5968</v>
      </c>
      <c r="H174" s="72">
        <v>119360</v>
      </c>
      <c r="I174" s="72">
        <v>602</v>
      </c>
      <c r="J174" s="72">
        <v>49.890617999999996</v>
      </c>
      <c r="K174" s="106">
        <v>145.42172600000001</v>
      </c>
      <c r="L174" s="106">
        <v>74.3</v>
      </c>
      <c r="M174" s="31">
        <f t="shared" si="30"/>
        <v>95.72237685060567</v>
      </c>
      <c r="N174" s="173">
        <f t="shared" si="33"/>
        <v>2.1364745541597339</v>
      </c>
    </row>
    <row r="175" spans="1:14">
      <c r="A175" s="212"/>
      <c r="B175" s="208" t="s">
        <v>21</v>
      </c>
      <c r="C175" s="72">
        <v>7.98</v>
      </c>
      <c r="D175" s="106">
        <v>38.44</v>
      </c>
      <c r="E175" s="106">
        <v>10.94</v>
      </c>
      <c r="F175" s="12">
        <f>(D175-E175)/E175*100</f>
        <v>251.37111517367461</v>
      </c>
      <c r="G175" s="72">
        <v>16</v>
      </c>
      <c r="H175" s="72">
        <v>43247.09</v>
      </c>
      <c r="I175" s="106"/>
      <c r="J175" s="72"/>
      <c r="K175" s="72"/>
      <c r="L175" s="106"/>
      <c r="M175" s="31" t="e">
        <f t="shared" si="30"/>
        <v>#DIV/0!</v>
      </c>
      <c r="N175" s="173">
        <f t="shared" si="33"/>
        <v>1.3571566071547465</v>
      </c>
    </row>
    <row r="176" spans="1:14">
      <c r="A176" s="212"/>
      <c r="B176" s="208" t="s">
        <v>22</v>
      </c>
      <c r="C176" s="72">
        <v>1E-3</v>
      </c>
      <c r="D176" s="106">
        <v>0.01</v>
      </c>
      <c r="E176" s="106">
        <v>0.66</v>
      </c>
      <c r="F176" s="12">
        <f>(D176-E176)/E176*100</f>
        <v>-98.484848484848484</v>
      </c>
      <c r="G176" s="72">
        <v>2</v>
      </c>
      <c r="H176" s="72">
        <v>88</v>
      </c>
      <c r="I176" s="106">
        <v>1</v>
      </c>
      <c r="J176" s="72"/>
      <c r="K176" s="72">
        <v>0</v>
      </c>
      <c r="L176" s="106"/>
      <c r="M176" s="31"/>
      <c r="N176" s="173">
        <f t="shared" si="33"/>
        <v>6.2980326664683077E-4</v>
      </c>
    </row>
    <row r="177" spans="1:14">
      <c r="A177" s="212"/>
      <c r="B177" s="208" t="s">
        <v>23</v>
      </c>
      <c r="C177" s="72"/>
      <c r="D177" s="72"/>
      <c r="E177" s="106"/>
      <c r="F177" s="12"/>
      <c r="G177" s="72"/>
      <c r="H177" s="72"/>
      <c r="I177" s="106"/>
      <c r="J177" s="72"/>
      <c r="K177" s="72"/>
      <c r="L177" s="106"/>
      <c r="M177" s="31"/>
      <c r="N177" s="173">
        <f t="shared" si="33"/>
        <v>0</v>
      </c>
    </row>
    <row r="178" spans="1:14">
      <c r="A178" s="212"/>
      <c r="B178" s="208" t="s">
        <v>24</v>
      </c>
      <c r="C178" s="72">
        <v>0.35</v>
      </c>
      <c r="D178" s="106">
        <v>27.49</v>
      </c>
      <c r="E178" s="106">
        <v>20.51</v>
      </c>
      <c r="F178" s="12">
        <f>(D178-E178)/E178*100</f>
        <v>34.032179424670872</v>
      </c>
      <c r="G178" s="72">
        <v>54</v>
      </c>
      <c r="H178" s="72">
        <v>48776.84</v>
      </c>
      <c r="I178" s="106">
        <v>12</v>
      </c>
      <c r="J178" s="72">
        <v>0.73</v>
      </c>
      <c r="K178" s="106">
        <v>2.35</v>
      </c>
      <c r="L178" s="106">
        <v>5.31</v>
      </c>
      <c r="M178" s="31">
        <f>(K178-L178)/L178*100</f>
        <v>-55.743879472693024</v>
      </c>
      <c r="N178" s="173">
        <f t="shared" si="33"/>
        <v>0.37705027442325906</v>
      </c>
    </row>
    <row r="179" spans="1:14">
      <c r="A179" s="212"/>
      <c r="B179" s="208" t="s">
        <v>25</v>
      </c>
      <c r="C179" s="74"/>
      <c r="D179" s="74"/>
      <c r="E179" s="139"/>
      <c r="F179" s="12"/>
      <c r="G179" s="72"/>
      <c r="H179" s="72"/>
      <c r="I179" s="106"/>
      <c r="J179" s="74"/>
      <c r="K179" s="74"/>
      <c r="L179" s="139"/>
      <c r="M179" s="31"/>
      <c r="N179" s="173"/>
    </row>
    <row r="180" spans="1:14">
      <c r="A180" s="212"/>
      <c r="B180" s="208" t="s">
        <v>26</v>
      </c>
      <c r="C180" s="72">
        <v>4.54</v>
      </c>
      <c r="D180" s="106">
        <v>47.33</v>
      </c>
      <c r="E180" s="106">
        <v>40.72</v>
      </c>
      <c r="F180" s="12">
        <f>(D180-E180)/E180*100</f>
        <v>16.232809430255401</v>
      </c>
      <c r="G180" s="72">
        <v>1020</v>
      </c>
      <c r="H180" s="72">
        <v>76956.72</v>
      </c>
      <c r="I180" s="106">
        <v>25</v>
      </c>
      <c r="J180" s="72">
        <v>0.53</v>
      </c>
      <c r="K180" s="72">
        <v>7.87</v>
      </c>
      <c r="L180" s="106">
        <v>64.28</v>
      </c>
      <c r="M180" s="31">
        <f>(K180-L180)/L180*100</f>
        <v>-87.75668948350966</v>
      </c>
      <c r="N180" s="173">
        <f>D180/D334*100</f>
        <v>0.34237497959702279</v>
      </c>
    </row>
    <row r="181" spans="1:14">
      <c r="A181" s="212"/>
      <c r="B181" s="208" t="s">
        <v>27</v>
      </c>
      <c r="C181" s="72"/>
      <c r="D181" s="72"/>
      <c r="E181" s="106"/>
      <c r="F181" s="12"/>
      <c r="G181" s="72"/>
      <c r="H181" s="72"/>
      <c r="I181" s="106"/>
      <c r="J181" s="72"/>
      <c r="K181" s="72"/>
      <c r="L181" s="106"/>
      <c r="M181" s="31"/>
      <c r="N181" s="173">
        <f>D181/D335*100</f>
        <v>0</v>
      </c>
    </row>
    <row r="182" spans="1:14">
      <c r="A182" s="212"/>
      <c r="B182" s="14" t="s">
        <v>28</v>
      </c>
      <c r="C182" s="75"/>
      <c r="D182" s="75"/>
      <c r="E182" s="131"/>
      <c r="F182" s="12"/>
      <c r="G182" s="75"/>
      <c r="H182" s="75"/>
      <c r="I182" s="131"/>
      <c r="J182" s="72"/>
      <c r="K182" s="72"/>
      <c r="L182" s="106"/>
      <c r="M182" s="31"/>
      <c r="N182" s="173"/>
    </row>
    <row r="183" spans="1:14">
      <c r="A183" s="212"/>
      <c r="B183" s="14" t="s">
        <v>29</v>
      </c>
      <c r="C183" s="75"/>
      <c r="D183" s="75"/>
      <c r="E183" s="131"/>
      <c r="F183" s="12"/>
      <c r="G183" s="72"/>
      <c r="H183" s="72"/>
      <c r="I183" s="106"/>
      <c r="J183" s="72"/>
      <c r="K183" s="72"/>
      <c r="L183" s="106"/>
      <c r="M183" s="31"/>
      <c r="N183" s="173">
        <f>D183/D337*100</f>
        <v>0</v>
      </c>
    </row>
    <row r="184" spans="1:14">
      <c r="A184" s="212"/>
      <c r="B184" s="14" t="s">
        <v>30</v>
      </c>
      <c r="C184" s="75"/>
      <c r="D184" s="75"/>
      <c r="E184" s="131">
        <v>0.41</v>
      </c>
      <c r="F184" s="12"/>
      <c r="G184" s="75"/>
      <c r="H184" s="75"/>
      <c r="I184" s="131"/>
      <c r="J184" s="72"/>
      <c r="K184" s="72"/>
      <c r="L184" s="106"/>
      <c r="M184" s="31"/>
      <c r="N184" s="173"/>
    </row>
    <row r="185" spans="1:14" ht="14.25" thickBot="1">
      <c r="A185" s="213"/>
      <c r="B185" s="15" t="s">
        <v>31</v>
      </c>
      <c r="C185" s="16">
        <f t="shared" ref="C185:J185" si="34">C173+C175+C176+C177+C178+C179+C180+C181</f>
        <v>165.38099999999997</v>
      </c>
      <c r="D185" s="16">
        <f>D173+D175+D176+D177+D178+D179+D180+D181</f>
        <v>1059.07</v>
      </c>
      <c r="E185" s="16">
        <v>805.95</v>
      </c>
      <c r="F185" s="17">
        <f>(D185-E185)/E185*100</f>
        <v>31.406414789999364</v>
      </c>
      <c r="G185" s="16">
        <f t="shared" si="34"/>
        <v>11763</v>
      </c>
      <c r="H185" s="16">
        <f t="shared" si="34"/>
        <v>825338.83</v>
      </c>
      <c r="I185" s="16">
        <f t="shared" si="34"/>
        <v>1270</v>
      </c>
      <c r="J185" s="16">
        <f t="shared" si="34"/>
        <v>63.697044999999996</v>
      </c>
      <c r="K185" s="16">
        <f>K173+K175+K176+K177+K178+K179+K180+K181</f>
        <v>261.37118099999998</v>
      </c>
      <c r="L185" s="16">
        <v>382.41999999999996</v>
      </c>
      <c r="M185" s="16">
        <f>(K185-L185)/L185*100</f>
        <v>-31.653370378118296</v>
      </c>
      <c r="N185" s="174">
        <f>D185/D339*100</f>
        <v>0.9832398612369545</v>
      </c>
    </row>
    <row r="186" spans="1:14" ht="14.25" thickTop="1">
      <c r="A186" s="62"/>
      <c r="N186" s="176"/>
    </row>
    <row r="187" spans="1:14">
      <c r="A187" s="62"/>
      <c r="N187" s="176"/>
    </row>
    <row r="188" spans="1:14">
      <c r="A188" s="62"/>
      <c r="N188" s="176"/>
    </row>
    <row r="189" spans="1:14" s="57" customFormat="1" ht="18.75">
      <c r="A189" s="229" t="str">
        <f>A1</f>
        <v>2022年1-8月丹东市财产保险业务统计表</v>
      </c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</row>
    <row r="190" spans="1:14" s="57" customFormat="1" ht="14.25" thickBot="1">
      <c r="A190" s="63"/>
      <c r="B190" s="59" t="s">
        <v>0</v>
      </c>
      <c r="C190" s="58"/>
      <c r="D190" s="58"/>
      <c r="F190" s="155"/>
      <c r="G190" s="73" t="str">
        <f>G2</f>
        <v>（2022年1-8月）</v>
      </c>
      <c r="H190" s="58"/>
      <c r="I190" s="58"/>
      <c r="J190" s="58"/>
      <c r="K190" s="58"/>
      <c r="L190" s="59" t="s">
        <v>1</v>
      </c>
      <c r="N190" s="155"/>
    </row>
    <row r="191" spans="1:14" ht="13.5" customHeight="1">
      <c r="A191" s="211" t="s">
        <v>116</v>
      </c>
      <c r="B191" s="169" t="s">
        <v>3</v>
      </c>
      <c r="C191" s="216" t="s">
        <v>4</v>
      </c>
      <c r="D191" s="216"/>
      <c r="E191" s="216"/>
      <c r="F191" s="217"/>
      <c r="G191" s="216" t="s">
        <v>5</v>
      </c>
      <c r="H191" s="216"/>
      <c r="I191" s="216" t="s">
        <v>6</v>
      </c>
      <c r="J191" s="216"/>
      <c r="K191" s="216"/>
      <c r="L191" s="216"/>
      <c r="M191" s="216"/>
      <c r="N191" s="219" t="s">
        <v>7</v>
      </c>
    </row>
    <row r="192" spans="1:14">
      <c r="A192" s="212"/>
      <c r="B192" s="58" t="s">
        <v>8</v>
      </c>
      <c r="C192" s="218" t="s">
        <v>9</v>
      </c>
      <c r="D192" s="218" t="s">
        <v>10</v>
      </c>
      <c r="E192" s="218" t="s">
        <v>11</v>
      </c>
      <c r="F192" s="156" t="s">
        <v>12</v>
      </c>
      <c r="G192" s="218" t="s">
        <v>13</v>
      </c>
      <c r="H192" s="218" t="s">
        <v>14</v>
      </c>
      <c r="I192" s="208" t="s">
        <v>13</v>
      </c>
      <c r="J192" s="218" t="s">
        <v>15</v>
      </c>
      <c r="K192" s="218"/>
      <c r="L192" s="218"/>
      <c r="M192" s="208" t="s">
        <v>12</v>
      </c>
      <c r="N192" s="220"/>
    </row>
    <row r="193" spans="1:14">
      <c r="A193" s="227"/>
      <c r="B193" s="170" t="s">
        <v>16</v>
      </c>
      <c r="C193" s="218"/>
      <c r="D193" s="218"/>
      <c r="E193" s="218"/>
      <c r="F193" s="156" t="s">
        <v>17</v>
      </c>
      <c r="G193" s="218"/>
      <c r="H193" s="218"/>
      <c r="I193" s="33" t="s">
        <v>18</v>
      </c>
      <c r="J193" s="208" t="s">
        <v>9</v>
      </c>
      <c r="K193" s="208" t="s">
        <v>10</v>
      </c>
      <c r="L193" s="208" t="s">
        <v>11</v>
      </c>
      <c r="M193" s="208" t="s">
        <v>17</v>
      </c>
      <c r="N193" s="209" t="s">
        <v>17</v>
      </c>
    </row>
    <row r="194" spans="1:14" ht="15" customHeight="1">
      <c r="A194" s="226" t="s">
        <v>42</v>
      </c>
      <c r="B194" s="208" t="s">
        <v>19</v>
      </c>
      <c r="C194" s="208">
        <v>196.27390799999989</v>
      </c>
      <c r="D194" s="32">
        <v>1986.7704639999999</v>
      </c>
      <c r="E194" s="32">
        <v>1346.6308529999999</v>
      </c>
      <c r="F194" s="157">
        <f t="shared" ref="F194:F199" si="35">(D194-E194)/E194*100</f>
        <v>47.536383825894717</v>
      </c>
      <c r="G194" s="32">
        <v>15848</v>
      </c>
      <c r="H194" s="31">
        <v>1310859.5825</v>
      </c>
      <c r="I194" s="31">
        <v>1574</v>
      </c>
      <c r="J194" s="31">
        <v>68.093031000000053</v>
      </c>
      <c r="K194" s="31">
        <v>574.33468500000004</v>
      </c>
      <c r="L194" s="31">
        <v>961.00855899999999</v>
      </c>
      <c r="M194" s="31">
        <f t="shared" ref="M194:M206" si="36">(K194-L194)/L194*100</f>
        <v>-40.236257042534831</v>
      </c>
      <c r="N194" s="173">
        <f t="shared" ref="N194:N199" si="37">D194/D327*100</f>
        <v>3.1726065099415419</v>
      </c>
    </row>
    <row r="195" spans="1:14" ht="15" customHeight="1">
      <c r="A195" s="212"/>
      <c r="B195" s="208" t="s">
        <v>20</v>
      </c>
      <c r="C195" s="208">
        <v>71.98128799999995</v>
      </c>
      <c r="D195" s="32">
        <v>766.91451199999995</v>
      </c>
      <c r="E195" s="32">
        <v>396.23701699999998</v>
      </c>
      <c r="F195" s="157">
        <f t="shared" si="35"/>
        <v>93.549436094205191</v>
      </c>
      <c r="G195" s="32">
        <v>8469</v>
      </c>
      <c r="H195" s="31">
        <v>169380</v>
      </c>
      <c r="I195" s="31">
        <v>734</v>
      </c>
      <c r="J195" s="31">
        <v>25.914456999999999</v>
      </c>
      <c r="K195" s="31">
        <v>223.343917</v>
      </c>
      <c r="L195" s="31">
        <v>330.45830899999999</v>
      </c>
      <c r="M195" s="31">
        <f t="shared" si="36"/>
        <v>-32.413889765440878</v>
      </c>
      <c r="N195" s="173">
        <f t="shared" si="37"/>
        <v>3.7662184578872075</v>
      </c>
    </row>
    <row r="196" spans="1:14" ht="15" customHeight="1">
      <c r="A196" s="212"/>
      <c r="B196" s="208" t="s">
        <v>21</v>
      </c>
      <c r="C196" s="208">
        <v>5.1352449999999976</v>
      </c>
      <c r="D196" s="32">
        <v>70.049166999999997</v>
      </c>
      <c r="E196" s="32">
        <v>80.380688000000006</v>
      </c>
      <c r="F196" s="157">
        <f t="shared" si="35"/>
        <v>-12.853237832450512</v>
      </c>
      <c r="G196" s="32">
        <v>599</v>
      </c>
      <c r="H196" s="31">
        <v>69765.961800000005</v>
      </c>
      <c r="I196" s="31">
        <v>5</v>
      </c>
      <c r="J196" s="31">
        <v>0</v>
      </c>
      <c r="K196" s="31">
        <v>450.9067</v>
      </c>
      <c r="L196" s="31">
        <v>40.075862000000001</v>
      </c>
      <c r="M196" s="31">
        <f t="shared" si="36"/>
        <v>1025.1328792378813</v>
      </c>
      <c r="N196" s="173">
        <f t="shared" si="37"/>
        <v>2.4731448964551572</v>
      </c>
    </row>
    <row r="197" spans="1:14" ht="15" customHeight="1">
      <c r="A197" s="212"/>
      <c r="B197" s="208" t="s">
        <v>22</v>
      </c>
      <c r="C197" s="208">
        <v>2.2641569999999973</v>
      </c>
      <c r="D197" s="32">
        <v>47.553829</v>
      </c>
      <c r="E197" s="32">
        <v>95.209449000000006</v>
      </c>
      <c r="F197" s="157">
        <f t="shared" si="35"/>
        <v>-50.053456353896145</v>
      </c>
      <c r="G197" s="32">
        <v>598</v>
      </c>
      <c r="H197" s="31">
        <v>468026.78639999998</v>
      </c>
      <c r="I197" s="31">
        <v>177</v>
      </c>
      <c r="J197" s="31">
        <v>11.152999999999999</v>
      </c>
      <c r="K197" s="31">
        <v>20.069199999999999</v>
      </c>
      <c r="L197" s="31">
        <v>3.9828000000000001</v>
      </c>
      <c r="M197" s="31">
        <f t="shared" si="36"/>
        <v>403.89675605101934</v>
      </c>
      <c r="N197" s="173">
        <f t="shared" si="37"/>
        <v>2.9949556845764795</v>
      </c>
    </row>
    <row r="198" spans="1:14" ht="15" customHeight="1">
      <c r="A198" s="212"/>
      <c r="B198" s="208" t="s">
        <v>23</v>
      </c>
      <c r="C198" s="208">
        <v>0</v>
      </c>
      <c r="D198" s="32">
        <v>2.377354</v>
      </c>
      <c r="E198" s="32">
        <v>2.2075429999999998</v>
      </c>
      <c r="F198" s="157">
        <f t="shared" si="35"/>
        <v>7.6923076923076996</v>
      </c>
      <c r="G198" s="32">
        <v>14</v>
      </c>
      <c r="H198" s="31">
        <v>560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73">
        <f t="shared" si="37"/>
        <v>0.90031984250636166</v>
      </c>
    </row>
    <row r="199" spans="1:14" ht="15" customHeight="1">
      <c r="A199" s="212"/>
      <c r="B199" s="208" t="s">
        <v>24</v>
      </c>
      <c r="C199" s="208">
        <v>27.870318999999995</v>
      </c>
      <c r="D199" s="32">
        <v>170.96550099999999</v>
      </c>
      <c r="E199" s="32">
        <v>187.30704499999999</v>
      </c>
      <c r="F199" s="157">
        <f t="shared" si="35"/>
        <v>-8.7244684256270233</v>
      </c>
      <c r="G199" s="32">
        <v>395</v>
      </c>
      <c r="H199" s="31">
        <v>312006.03149999998</v>
      </c>
      <c r="I199" s="31">
        <v>51</v>
      </c>
      <c r="J199" s="31">
        <v>3.533500000000001</v>
      </c>
      <c r="K199" s="31">
        <v>11.370563000000001</v>
      </c>
      <c r="L199" s="31">
        <v>29.002305</v>
      </c>
      <c r="M199" s="31">
        <f t="shared" si="36"/>
        <v>-60.794278247884094</v>
      </c>
      <c r="N199" s="173">
        <f t="shared" si="37"/>
        <v>2.3449468559097841</v>
      </c>
    </row>
    <row r="200" spans="1:14" ht="15" customHeight="1">
      <c r="A200" s="212"/>
      <c r="B200" s="208" t="s">
        <v>25</v>
      </c>
      <c r="C200" s="208">
        <v>0</v>
      </c>
      <c r="D200" s="32">
        <v>39.241988999999997</v>
      </c>
      <c r="E200" s="32">
        <v>0</v>
      </c>
      <c r="F200" s="157"/>
      <c r="G200" s="32">
        <v>16</v>
      </c>
      <c r="H200" s="31">
        <v>1014.399</v>
      </c>
      <c r="I200" s="31">
        <v>11</v>
      </c>
      <c r="J200" s="31">
        <v>0.75</v>
      </c>
      <c r="K200" s="31">
        <v>5.7043179999999998</v>
      </c>
      <c r="L200" s="33">
        <v>0</v>
      </c>
      <c r="M200" s="31"/>
      <c r="N200" s="173"/>
    </row>
    <row r="201" spans="1:14" ht="15" customHeight="1">
      <c r="A201" s="212"/>
      <c r="B201" s="208" t="s">
        <v>26</v>
      </c>
      <c r="C201" s="208">
        <v>29.218469999999968</v>
      </c>
      <c r="D201" s="32">
        <v>267.90531199999998</v>
      </c>
      <c r="E201" s="32">
        <v>232.86423300000001</v>
      </c>
      <c r="F201" s="157">
        <f>(D201-E201)/E201*100</f>
        <v>15.047857950774246</v>
      </c>
      <c r="G201" s="32">
        <v>6695</v>
      </c>
      <c r="H201" s="31">
        <v>2080063.81</v>
      </c>
      <c r="I201" s="31">
        <v>435</v>
      </c>
      <c r="J201" s="31">
        <v>17.501405000000005</v>
      </c>
      <c r="K201" s="31">
        <v>86.386678000000003</v>
      </c>
      <c r="L201" s="31">
        <v>135.73045200000001</v>
      </c>
      <c r="M201" s="31">
        <f t="shared" si="36"/>
        <v>-36.354239798744651</v>
      </c>
      <c r="N201" s="173">
        <f>D201/D334*100</f>
        <v>1.9379690625382215</v>
      </c>
    </row>
    <row r="202" spans="1:14" ht="15" customHeight="1">
      <c r="A202" s="212"/>
      <c r="B202" s="208" t="s">
        <v>27</v>
      </c>
      <c r="C202" s="208">
        <v>288.40051499999993</v>
      </c>
      <c r="D202" s="32">
        <v>1886.2921920000001</v>
      </c>
      <c r="E202" s="32">
        <v>2845.8636940000001</v>
      </c>
      <c r="F202" s="157">
        <f>(D202-E202)/E202*100</f>
        <v>-33.718111799348883</v>
      </c>
      <c r="G202" s="32">
        <v>734</v>
      </c>
      <c r="H202" s="31">
        <v>30962.374299999999</v>
      </c>
      <c r="I202" s="31">
        <v>161</v>
      </c>
      <c r="J202" s="31">
        <v>186.15436299999999</v>
      </c>
      <c r="K202" s="31">
        <v>932.61622999999997</v>
      </c>
      <c r="L202" s="31">
        <v>428.15834100000001</v>
      </c>
      <c r="M202" s="31">
        <f t="shared" si="36"/>
        <v>117.82040443771244</v>
      </c>
      <c r="N202" s="173">
        <f>D202/D335*100</f>
        <v>74.442948241854154</v>
      </c>
    </row>
    <row r="203" spans="1:14" ht="15" customHeight="1">
      <c r="A203" s="212"/>
      <c r="B203" s="14" t="s">
        <v>28</v>
      </c>
      <c r="C203" s="208">
        <v>0</v>
      </c>
      <c r="D203" s="32">
        <v>0</v>
      </c>
      <c r="E203" s="32">
        <v>0</v>
      </c>
      <c r="F203" s="157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73"/>
    </row>
    <row r="204" spans="1:14" ht="15" customHeight="1">
      <c r="A204" s="212"/>
      <c r="B204" s="14" t="s">
        <v>29</v>
      </c>
      <c r="C204" s="208">
        <v>7.3407869999999988</v>
      </c>
      <c r="D204" s="32">
        <v>39</v>
      </c>
      <c r="E204" s="32">
        <v>28</v>
      </c>
      <c r="F204" s="157"/>
      <c r="G204" s="32">
        <v>11</v>
      </c>
      <c r="H204" s="31">
        <v>19036.5645</v>
      </c>
      <c r="I204" s="31">
        <v>1</v>
      </c>
      <c r="J204" s="31">
        <v>0</v>
      </c>
      <c r="K204" s="31">
        <v>0</v>
      </c>
      <c r="L204" s="34">
        <v>0</v>
      </c>
      <c r="M204" s="31"/>
      <c r="N204" s="173">
        <f>D204/D337*100</f>
        <v>35.468037173449531</v>
      </c>
    </row>
    <row r="205" spans="1:14" ht="15" customHeight="1">
      <c r="A205" s="212"/>
      <c r="B205" s="14" t="s">
        <v>30</v>
      </c>
      <c r="C205" s="208">
        <v>281.05972799999995</v>
      </c>
      <c r="D205" s="32">
        <v>1847.492718</v>
      </c>
      <c r="E205" s="32">
        <v>2795.9693219999999</v>
      </c>
      <c r="F205" s="157">
        <f t="shared" ref="F205:F215" si="38">(D205-E205)/E205*100</f>
        <v>-33.922997528511509</v>
      </c>
      <c r="G205" s="32">
        <v>723</v>
      </c>
      <c r="H205" s="31">
        <v>11356.409799999999</v>
      </c>
      <c r="I205" s="31">
        <v>160</v>
      </c>
      <c r="J205" s="31">
        <v>186.15436299999999</v>
      </c>
      <c r="K205" s="31">
        <v>932.61622999999997</v>
      </c>
      <c r="L205" s="31">
        <v>428.15834100000001</v>
      </c>
      <c r="M205" s="31">
        <f t="shared" si="36"/>
        <v>117.82040443771244</v>
      </c>
      <c r="N205" s="173">
        <f>D205/D338*100</f>
        <v>89.950926709698081</v>
      </c>
    </row>
    <row r="206" spans="1:14" ht="15" customHeight="1" thickBot="1">
      <c r="A206" s="213"/>
      <c r="B206" s="15" t="s">
        <v>31</v>
      </c>
      <c r="C206" s="16">
        <f>C194+C196+C197+C198+C199+C200+C201+C202</f>
        <v>549.16261399999985</v>
      </c>
      <c r="D206" s="16">
        <f t="shared" ref="D206:K206" si="39">D194+D196+D197+D198+D199+D200+D201+D202</f>
        <v>4471.1558080000004</v>
      </c>
      <c r="E206" s="16">
        <v>4790.4635049999997</v>
      </c>
      <c r="F206" s="158">
        <f t="shared" si="38"/>
        <v>-6.6654864746746316</v>
      </c>
      <c r="G206" s="16">
        <f t="shared" si="39"/>
        <v>24899</v>
      </c>
      <c r="H206" s="16">
        <f>H194+H196+H197+H198+H199+H200+H201+H202</f>
        <v>4273258.9455000004</v>
      </c>
      <c r="I206" s="16">
        <f t="shared" si="39"/>
        <v>2414</v>
      </c>
      <c r="J206" s="16">
        <f t="shared" si="39"/>
        <v>287.18529900000004</v>
      </c>
      <c r="K206" s="16">
        <f t="shared" si="39"/>
        <v>2081.3883740000001</v>
      </c>
      <c r="L206" s="16">
        <v>1597.9583190000001</v>
      </c>
      <c r="M206" s="16">
        <f t="shared" si="36"/>
        <v>30.252982775078252</v>
      </c>
      <c r="N206" s="174">
        <f>D206/D339*100</f>
        <v>4.1510179839167609</v>
      </c>
    </row>
    <row r="207" spans="1:14" ht="14.25" thickTop="1">
      <c r="A207" s="228" t="s">
        <v>43</v>
      </c>
      <c r="B207" s="208" t="s">
        <v>19</v>
      </c>
      <c r="C207" s="82">
        <v>19.399999999999999</v>
      </c>
      <c r="D207" s="82">
        <v>237.21</v>
      </c>
      <c r="E207" s="82">
        <v>147.12</v>
      </c>
      <c r="F207" s="164">
        <f t="shared" si="38"/>
        <v>61.235725938009786</v>
      </c>
      <c r="G207" s="83">
        <v>1955</v>
      </c>
      <c r="H207" s="83">
        <v>149141.92000000001</v>
      </c>
      <c r="I207" s="83">
        <v>167</v>
      </c>
      <c r="J207" s="83">
        <v>12.61</v>
      </c>
      <c r="K207" s="83">
        <v>184.05</v>
      </c>
      <c r="L207" s="83">
        <v>391.83</v>
      </c>
      <c r="M207" s="31">
        <f t="shared" ref="M207:M221" si="40">(K207-L207)/L207*100</f>
        <v>-53.028098920450198</v>
      </c>
      <c r="N207" s="173">
        <f t="shared" ref="N207:N215" si="41">D207/D327*100</f>
        <v>0.37879262041577899</v>
      </c>
    </row>
    <row r="208" spans="1:14">
      <c r="A208" s="212"/>
      <c r="B208" s="208" t="s">
        <v>20</v>
      </c>
      <c r="C208" s="83">
        <v>10.27</v>
      </c>
      <c r="D208" s="83">
        <v>95.77</v>
      </c>
      <c r="E208" s="83">
        <v>29.84</v>
      </c>
      <c r="F208" s="164">
        <f t="shared" si="38"/>
        <v>220.94504021447722</v>
      </c>
      <c r="G208" s="83">
        <v>970</v>
      </c>
      <c r="H208" s="83">
        <v>19400</v>
      </c>
      <c r="I208" s="83">
        <v>82</v>
      </c>
      <c r="J208" s="83">
        <v>2.5299999999999998</v>
      </c>
      <c r="K208" s="83">
        <v>74.08</v>
      </c>
      <c r="L208" s="83">
        <v>64.14</v>
      </c>
      <c r="M208" s="31">
        <f t="shared" si="40"/>
        <v>15.497349547864046</v>
      </c>
      <c r="N208" s="173">
        <f t="shared" si="41"/>
        <v>0.47031414332117616</v>
      </c>
    </row>
    <row r="209" spans="1:14">
      <c r="A209" s="212"/>
      <c r="B209" s="208" t="s">
        <v>21</v>
      </c>
      <c r="C209" s="83">
        <v>0.74</v>
      </c>
      <c r="D209" s="83">
        <v>0.74</v>
      </c>
      <c r="E209" s="83">
        <v>1.39</v>
      </c>
      <c r="F209" s="164">
        <f t="shared" si="38"/>
        <v>-46.762589928057551</v>
      </c>
      <c r="G209" s="83">
        <v>1</v>
      </c>
      <c r="H209" s="83">
        <v>780</v>
      </c>
      <c r="I209" s="83">
        <v>0</v>
      </c>
      <c r="J209" s="83">
        <v>0</v>
      </c>
      <c r="K209" s="83">
        <v>0</v>
      </c>
      <c r="L209" s="83">
        <v>0.6</v>
      </c>
      <c r="M209" s="31"/>
      <c r="N209" s="173">
        <f t="shared" si="41"/>
        <v>2.6126323863020617E-2</v>
      </c>
    </row>
    <row r="210" spans="1:14">
      <c r="A210" s="212"/>
      <c r="B210" s="208" t="s">
        <v>22</v>
      </c>
      <c r="C210" s="83">
        <v>7.0000000000000007E-2</v>
      </c>
      <c r="D210" s="83">
        <v>0.65</v>
      </c>
      <c r="E210" s="83">
        <v>1.6</v>
      </c>
      <c r="F210" s="164">
        <f t="shared" si="38"/>
        <v>-59.375</v>
      </c>
      <c r="G210" s="83">
        <v>74</v>
      </c>
      <c r="H210" s="83">
        <v>1285.17</v>
      </c>
      <c r="I210" s="83">
        <v>3</v>
      </c>
      <c r="J210" s="83">
        <v>0.44</v>
      </c>
      <c r="K210" s="83">
        <v>0.44</v>
      </c>
      <c r="L210" s="83">
        <v>1.34</v>
      </c>
      <c r="M210" s="31">
        <f t="shared" si="40"/>
        <v>-67.164179104477611</v>
      </c>
      <c r="N210" s="173">
        <f t="shared" si="41"/>
        <v>4.0937212332044004E-2</v>
      </c>
    </row>
    <row r="211" spans="1:14">
      <c r="A211" s="212"/>
      <c r="B211" s="208" t="s">
        <v>23</v>
      </c>
      <c r="C211" s="83">
        <v>0</v>
      </c>
      <c r="D211" s="83">
        <v>0</v>
      </c>
      <c r="E211" s="83">
        <v>0</v>
      </c>
      <c r="F211" s="164" t="e">
        <f t="shared" si="38"/>
        <v>#DIV/0!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18.32</v>
      </c>
      <c r="M211" s="31"/>
      <c r="N211" s="173">
        <f t="shared" si="41"/>
        <v>0</v>
      </c>
    </row>
    <row r="212" spans="1:14">
      <c r="A212" s="212"/>
      <c r="B212" s="208" t="s">
        <v>24</v>
      </c>
      <c r="C212" s="83">
        <v>0.04</v>
      </c>
      <c r="D212" s="83">
        <v>6.93</v>
      </c>
      <c r="E212" s="83">
        <v>13.47</v>
      </c>
      <c r="F212" s="164">
        <f t="shared" si="38"/>
        <v>-48.55233853006682</v>
      </c>
      <c r="G212" s="83">
        <v>7</v>
      </c>
      <c r="H212" s="83">
        <v>6550.22</v>
      </c>
      <c r="I212" s="83">
        <v>2</v>
      </c>
      <c r="J212" s="83">
        <v>0.7</v>
      </c>
      <c r="K212" s="83">
        <v>0.78</v>
      </c>
      <c r="L212" s="83">
        <v>1.33</v>
      </c>
      <c r="M212" s="31">
        <f>(K212-L212)/L212*100</f>
        <v>-41.353383458646618</v>
      </c>
      <c r="N212" s="173">
        <f t="shared" si="41"/>
        <v>9.5051233239475647E-2</v>
      </c>
    </row>
    <row r="213" spans="1:14">
      <c r="A213" s="212"/>
      <c r="B213" s="208" t="s">
        <v>25</v>
      </c>
      <c r="C213" s="84">
        <v>0</v>
      </c>
      <c r="D213" s="84">
        <v>1427.95</v>
      </c>
      <c r="E213" s="84">
        <v>1838.14</v>
      </c>
      <c r="F213" s="164">
        <f t="shared" si="38"/>
        <v>-22.315492835148575</v>
      </c>
      <c r="G213" s="84">
        <v>173</v>
      </c>
      <c r="H213" s="84">
        <v>25374.63</v>
      </c>
      <c r="I213" s="84">
        <v>103</v>
      </c>
      <c r="J213" s="84">
        <v>44.08</v>
      </c>
      <c r="K213" s="84">
        <v>52.03</v>
      </c>
      <c r="L213" s="84">
        <v>559.45000000000005</v>
      </c>
      <c r="M213" s="31">
        <f t="shared" si="40"/>
        <v>-90.699794440968816</v>
      </c>
      <c r="N213" s="173">
        <f t="shared" si="41"/>
        <v>8.5216838702215156</v>
      </c>
    </row>
    <row r="214" spans="1:14">
      <c r="A214" s="212"/>
      <c r="B214" s="208" t="s">
        <v>26</v>
      </c>
      <c r="C214" s="83">
        <v>0.05</v>
      </c>
      <c r="D214" s="83">
        <v>4.3499999999999996</v>
      </c>
      <c r="E214" s="83">
        <v>25.15</v>
      </c>
      <c r="F214" s="164">
        <f t="shared" si="38"/>
        <v>-82.703777335984086</v>
      </c>
      <c r="G214" s="83">
        <v>52</v>
      </c>
      <c r="H214" s="83">
        <v>4938.05</v>
      </c>
      <c r="I214" s="83">
        <v>5</v>
      </c>
      <c r="J214" s="83">
        <v>0</v>
      </c>
      <c r="K214" s="83">
        <v>0.79</v>
      </c>
      <c r="L214" s="83">
        <v>7.69</v>
      </c>
      <c r="M214" s="31">
        <f t="shared" si="40"/>
        <v>-89.726918075422617</v>
      </c>
      <c r="N214" s="173">
        <f t="shared" si="41"/>
        <v>3.146695882626345E-2</v>
      </c>
    </row>
    <row r="215" spans="1:14">
      <c r="A215" s="212"/>
      <c r="B215" s="208" t="s">
        <v>27</v>
      </c>
      <c r="C215" s="85">
        <v>0</v>
      </c>
      <c r="D215" s="85">
        <v>0.06</v>
      </c>
      <c r="E215" s="85">
        <v>1.2</v>
      </c>
      <c r="F215" s="164">
        <f t="shared" si="38"/>
        <v>-95</v>
      </c>
      <c r="G215" s="85">
        <v>2</v>
      </c>
      <c r="H215" s="85">
        <v>39</v>
      </c>
      <c r="I215" s="85">
        <v>0</v>
      </c>
      <c r="J215" s="85">
        <v>0</v>
      </c>
      <c r="K215" s="85">
        <v>0</v>
      </c>
      <c r="L215" s="85">
        <v>0</v>
      </c>
      <c r="M215" s="31" t="e">
        <f t="shared" si="40"/>
        <v>#DIV/0!</v>
      </c>
      <c r="N215" s="173">
        <f t="shared" si="41"/>
        <v>2.3679135785296453E-3</v>
      </c>
    </row>
    <row r="216" spans="1:14">
      <c r="A216" s="212"/>
      <c r="B216" s="14" t="s">
        <v>28</v>
      </c>
      <c r="C216" s="85"/>
      <c r="D216" s="85"/>
      <c r="E216" s="85"/>
      <c r="F216" s="164"/>
      <c r="G216" s="85"/>
      <c r="H216" s="85"/>
      <c r="I216" s="85"/>
      <c r="J216" s="85"/>
      <c r="K216" s="85"/>
      <c r="L216" s="85"/>
      <c r="M216" s="31"/>
      <c r="N216" s="173"/>
    </row>
    <row r="217" spans="1:14">
      <c r="A217" s="212"/>
      <c r="B217" s="14" t="s">
        <v>29</v>
      </c>
      <c r="C217" s="85">
        <v>0</v>
      </c>
      <c r="D217" s="85">
        <v>0</v>
      </c>
      <c r="E217" s="85">
        <v>1.1299999999999999</v>
      </c>
      <c r="F217" s="164">
        <f>(D217-E217)/E217*100</f>
        <v>-100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/>
      <c r="N217" s="173">
        <f>D217/D337*100</f>
        <v>0</v>
      </c>
    </row>
    <row r="218" spans="1:14">
      <c r="A218" s="212"/>
      <c r="B218" s="14" t="s">
        <v>30</v>
      </c>
      <c r="C218" s="34"/>
      <c r="D218" s="34"/>
      <c r="E218" s="34"/>
      <c r="F218" s="157"/>
      <c r="G218" s="34"/>
      <c r="H218" s="34"/>
      <c r="I218" s="34"/>
      <c r="J218" s="34"/>
      <c r="K218" s="34"/>
      <c r="L218" s="34"/>
      <c r="M218" s="31"/>
      <c r="N218" s="173"/>
    </row>
    <row r="219" spans="1:14" ht="14.25" thickBot="1">
      <c r="A219" s="213"/>
      <c r="B219" s="15" t="s">
        <v>31</v>
      </c>
      <c r="C219" s="16">
        <f t="shared" ref="C219:K219" si="42">C207+C209+C210+C211+C212+C213+C214+C215</f>
        <v>20.299999999999997</v>
      </c>
      <c r="D219" s="16">
        <f t="shared" si="42"/>
        <v>1677.8899999999999</v>
      </c>
      <c r="E219" s="16">
        <v>2028.0700000000002</v>
      </c>
      <c r="F219" s="158">
        <f>(D219-E219)/E219*100</f>
        <v>-17.266662393309907</v>
      </c>
      <c r="G219" s="16">
        <f t="shared" si="42"/>
        <v>2264</v>
      </c>
      <c r="H219" s="16">
        <f t="shared" si="42"/>
        <v>188108.99000000002</v>
      </c>
      <c r="I219" s="16">
        <f t="shared" si="42"/>
        <v>280</v>
      </c>
      <c r="J219" s="16">
        <f t="shared" si="42"/>
        <v>57.83</v>
      </c>
      <c r="K219" s="16">
        <f t="shared" si="42"/>
        <v>239.01</v>
      </c>
      <c r="L219" s="16">
        <v>980.56000000000006</v>
      </c>
      <c r="M219" s="16">
        <f t="shared" si="40"/>
        <v>-75.625152973810884</v>
      </c>
      <c r="N219" s="174">
        <f>D219/D339*100</f>
        <v>1.5577519245856022</v>
      </c>
    </row>
    <row r="220" spans="1:14" ht="14.25" thickTop="1">
      <c r="A220" s="228" t="s">
        <v>44</v>
      </c>
      <c r="B220" s="208" t="s">
        <v>19</v>
      </c>
      <c r="C220" s="71">
        <v>2.9</v>
      </c>
      <c r="D220" s="71">
        <v>21.13</v>
      </c>
      <c r="E220" s="71">
        <v>17.059999999999999</v>
      </c>
      <c r="F220" s="157">
        <f>(D220-E220)/E220*100</f>
        <v>23.856975381008212</v>
      </c>
      <c r="G220" s="72">
        <v>120</v>
      </c>
      <c r="H220" s="72">
        <v>11399.83</v>
      </c>
      <c r="I220" s="72">
        <v>10</v>
      </c>
      <c r="J220" s="72"/>
      <c r="K220" s="72">
        <v>8.65</v>
      </c>
      <c r="L220" s="72">
        <v>0.91200000000000003</v>
      </c>
      <c r="M220" s="31">
        <f t="shared" si="40"/>
        <v>848.4649122807017</v>
      </c>
      <c r="N220" s="173">
        <f>D220/D327*100</f>
        <v>3.3741781836286032E-2</v>
      </c>
    </row>
    <row r="221" spans="1:14">
      <c r="A221" s="212"/>
      <c r="B221" s="208" t="s">
        <v>20</v>
      </c>
      <c r="C221" s="72">
        <v>0.7</v>
      </c>
      <c r="D221" s="72">
        <v>5.05</v>
      </c>
      <c r="E221" s="72">
        <v>4.72</v>
      </c>
      <c r="F221" s="157">
        <f>(D221-E221)/E221*100</f>
        <v>6.9915254237288158</v>
      </c>
      <c r="G221" s="72">
        <v>63</v>
      </c>
      <c r="H221" s="72">
        <v>1260</v>
      </c>
      <c r="I221" s="72">
        <v>5</v>
      </c>
      <c r="J221" s="72"/>
      <c r="K221" s="72">
        <v>0.53</v>
      </c>
      <c r="L221" s="72">
        <v>0.55000000000000004</v>
      </c>
      <c r="M221" s="31">
        <f t="shared" si="40"/>
        <v>-3.6363636363636389</v>
      </c>
      <c r="N221" s="173">
        <f>D221/D328*100</f>
        <v>2.4799900008060347E-2</v>
      </c>
    </row>
    <row r="222" spans="1:14">
      <c r="A222" s="212"/>
      <c r="B222" s="208" t="s">
        <v>21</v>
      </c>
      <c r="C222" s="72"/>
      <c r="D222" s="72">
        <v>14.92</v>
      </c>
      <c r="E222" s="72">
        <v>14.92</v>
      </c>
      <c r="F222" s="157"/>
      <c r="G222" s="72">
        <v>8</v>
      </c>
      <c r="H222" s="72">
        <v>27724.41</v>
      </c>
      <c r="I222" s="72">
        <v>1</v>
      </c>
      <c r="J222" s="72"/>
      <c r="K222" s="72">
        <v>3.39</v>
      </c>
      <c r="L222" s="72"/>
      <c r="M222" s="31"/>
      <c r="N222" s="173">
        <f>D222/D329*100</f>
        <v>0.52676317842738873</v>
      </c>
    </row>
    <row r="223" spans="1:14">
      <c r="A223" s="212"/>
      <c r="B223" s="208" t="s">
        <v>22</v>
      </c>
      <c r="C223" s="72">
        <v>1.83</v>
      </c>
      <c r="D223" s="72">
        <v>12.51</v>
      </c>
      <c r="E223" s="72">
        <v>0.7</v>
      </c>
      <c r="F223" s="157">
        <f>(D223-E223)/E223*100</f>
        <v>1687.1428571428573</v>
      </c>
      <c r="G223" s="72">
        <v>1053</v>
      </c>
      <c r="H223" s="72">
        <v>7207.98</v>
      </c>
      <c r="I223" s="72">
        <v>14</v>
      </c>
      <c r="J223" s="72"/>
      <c r="K223" s="72">
        <v>1.73</v>
      </c>
      <c r="L223" s="72"/>
      <c r="M223" s="31"/>
      <c r="N223" s="173">
        <f>D223/D330*100</f>
        <v>0.78788388657518527</v>
      </c>
    </row>
    <row r="224" spans="1:14">
      <c r="A224" s="212"/>
      <c r="B224" s="208" t="s">
        <v>23</v>
      </c>
      <c r="C224" s="72"/>
      <c r="D224" s="72"/>
      <c r="E224" s="72"/>
      <c r="F224" s="157"/>
      <c r="G224" s="72"/>
      <c r="H224" s="72"/>
      <c r="I224" s="72"/>
      <c r="J224" s="72"/>
      <c r="K224" s="72"/>
      <c r="L224" s="72"/>
      <c r="M224" s="31"/>
      <c r="N224" s="173"/>
    </row>
    <row r="225" spans="1:14">
      <c r="A225" s="212"/>
      <c r="B225" s="208" t="s">
        <v>24</v>
      </c>
      <c r="C225" s="72">
        <v>38.29</v>
      </c>
      <c r="D225" s="72">
        <v>235.08</v>
      </c>
      <c r="E225" s="72">
        <v>275.2</v>
      </c>
      <c r="F225" s="157">
        <f>(D225-E225)/E225*100</f>
        <v>-14.578488372093016</v>
      </c>
      <c r="G225" s="72">
        <v>766</v>
      </c>
      <c r="H225" s="72">
        <v>47796.4</v>
      </c>
      <c r="I225" s="72">
        <v>87</v>
      </c>
      <c r="J225" s="72">
        <v>11.42</v>
      </c>
      <c r="K225" s="72">
        <v>67.319999999999993</v>
      </c>
      <c r="L225" s="72">
        <v>59.5</v>
      </c>
      <c r="M225" s="31">
        <f>(K225-L225)/L225*100</f>
        <v>13.142857142857132</v>
      </c>
      <c r="N225" s="173">
        <f>D225/D332*100</f>
        <v>3.224335340539096</v>
      </c>
    </row>
    <row r="226" spans="1:14">
      <c r="A226" s="212"/>
      <c r="B226" s="208" t="s">
        <v>25</v>
      </c>
      <c r="C226" s="74">
        <v>35.409999999999997</v>
      </c>
      <c r="D226" s="74">
        <v>1357.68</v>
      </c>
      <c r="E226" s="74">
        <v>1133.24</v>
      </c>
      <c r="F226" s="157">
        <f>(D226-E226)/E226*100</f>
        <v>19.805160424976179</v>
      </c>
      <c r="G226" s="74">
        <v>217</v>
      </c>
      <c r="H226" s="74">
        <v>28591.13</v>
      </c>
      <c r="I226" s="79">
        <v>1378</v>
      </c>
      <c r="J226" s="72">
        <v>18.39</v>
      </c>
      <c r="K226" s="72">
        <v>166.76</v>
      </c>
      <c r="L226" s="79">
        <v>279</v>
      </c>
      <c r="M226" s="31">
        <f>(K226-L226)/L226*100</f>
        <v>-40.229390681003586</v>
      </c>
      <c r="N226" s="173">
        <f>D226/D333*100</f>
        <v>8.1023283426747081</v>
      </c>
    </row>
    <row r="227" spans="1:14">
      <c r="A227" s="212"/>
      <c r="B227" s="208" t="s">
        <v>26</v>
      </c>
      <c r="C227" s="72">
        <v>5.52</v>
      </c>
      <c r="D227" s="72">
        <v>28.41</v>
      </c>
      <c r="E227" s="72">
        <v>7.96</v>
      </c>
      <c r="F227" s="157">
        <f>(D227-E227)/E227*100</f>
        <v>256.9095477386935</v>
      </c>
      <c r="G227" s="72">
        <v>1568</v>
      </c>
      <c r="H227" s="72">
        <v>161656.35999999999</v>
      </c>
      <c r="I227" s="72">
        <v>2</v>
      </c>
      <c r="J227" s="72">
        <v>0.32</v>
      </c>
      <c r="K227" s="72">
        <v>0.57999999999999996</v>
      </c>
      <c r="L227" s="72"/>
      <c r="M227" s="31"/>
      <c r="N227" s="173">
        <f>D227/D334*100</f>
        <v>0.20551179316187235</v>
      </c>
    </row>
    <row r="228" spans="1:14">
      <c r="A228" s="212"/>
      <c r="B228" s="208" t="s">
        <v>27</v>
      </c>
      <c r="C228" s="72">
        <v>0.03</v>
      </c>
      <c r="D228" s="72">
        <v>0.1</v>
      </c>
      <c r="E228" s="72">
        <v>0.64</v>
      </c>
      <c r="F228" s="157"/>
      <c r="G228" s="72">
        <v>7</v>
      </c>
      <c r="H228" s="72">
        <v>541.5</v>
      </c>
      <c r="I228" s="72"/>
      <c r="J228" s="72"/>
      <c r="K228" s="72"/>
      <c r="L228" s="72"/>
      <c r="M228" s="31"/>
      <c r="N228" s="173"/>
    </row>
    <row r="229" spans="1:14">
      <c r="A229" s="212"/>
      <c r="B229" s="14" t="s">
        <v>28</v>
      </c>
      <c r="C229" s="75"/>
      <c r="D229" s="75"/>
      <c r="E229" s="75"/>
      <c r="F229" s="157"/>
      <c r="G229" s="75"/>
      <c r="H229" s="75"/>
      <c r="I229" s="75"/>
      <c r="J229" s="75"/>
      <c r="K229" s="75"/>
      <c r="L229" s="75"/>
      <c r="M229" s="31"/>
      <c r="N229" s="173"/>
    </row>
    <row r="230" spans="1:14">
      <c r="A230" s="212"/>
      <c r="B230" s="14" t="s">
        <v>29</v>
      </c>
      <c r="C230" s="75"/>
      <c r="D230" s="75"/>
      <c r="E230" s="75"/>
      <c r="F230" s="157"/>
      <c r="G230" s="75"/>
      <c r="H230" s="75"/>
      <c r="I230" s="75"/>
      <c r="J230" s="75"/>
      <c r="K230" s="75"/>
      <c r="L230" s="75"/>
      <c r="M230" s="31"/>
      <c r="N230" s="173"/>
    </row>
    <row r="231" spans="1:14">
      <c r="A231" s="212"/>
      <c r="B231" s="14" t="s">
        <v>30</v>
      </c>
      <c r="C231" s="75"/>
      <c r="D231" s="75"/>
      <c r="E231" s="75"/>
      <c r="F231" s="157"/>
      <c r="G231" s="75"/>
      <c r="H231" s="75"/>
      <c r="I231" s="75"/>
      <c r="J231" s="75"/>
      <c r="K231" s="75"/>
      <c r="L231" s="75"/>
      <c r="M231" s="31"/>
      <c r="N231" s="173"/>
    </row>
    <row r="232" spans="1:14" ht="14.25" thickBot="1">
      <c r="A232" s="213"/>
      <c r="B232" s="15" t="s">
        <v>31</v>
      </c>
      <c r="C232" s="16">
        <f t="shared" ref="C232:K232" si="43">C220+C222+C223+C224+C225+C226+C227+C228</f>
        <v>83.97999999999999</v>
      </c>
      <c r="D232" s="16">
        <f>D220+D222+D223+D224+D225+D226+D227+D228</f>
        <v>1669.8300000000002</v>
      </c>
      <c r="E232" s="16">
        <v>1449.72</v>
      </c>
      <c r="F232" s="17">
        <f>(D232-E232)/E232*100</f>
        <v>15.182931876500296</v>
      </c>
      <c r="G232" s="16">
        <f t="shared" si="43"/>
        <v>3739</v>
      </c>
      <c r="H232" s="16">
        <f t="shared" si="43"/>
        <v>284917.61</v>
      </c>
      <c r="I232" s="16">
        <f t="shared" si="43"/>
        <v>1492</v>
      </c>
      <c r="J232" s="16">
        <f t="shared" si="43"/>
        <v>30.130000000000003</v>
      </c>
      <c r="K232" s="16">
        <f t="shared" si="43"/>
        <v>248.42999999999998</v>
      </c>
      <c r="L232" s="16">
        <v>339.41199999999998</v>
      </c>
      <c r="M232" s="16">
        <f t="shared" ref="M232" si="44">(K232-L232)/L232*100</f>
        <v>-26.805769978668991</v>
      </c>
      <c r="N232" s="174">
        <f>D232/D339*100</f>
        <v>1.5502690261165968</v>
      </c>
    </row>
    <row r="233" spans="1:14" ht="14.25" thickTop="1"/>
    <row r="236" spans="1:14" s="57" customFormat="1" ht="18.75">
      <c r="A236" s="215" t="str">
        <f>A1</f>
        <v>2022年1-8月丹东市财产保险业务统计表</v>
      </c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</row>
    <row r="237" spans="1:14" s="57" customFormat="1" ht="14.25" thickBot="1">
      <c r="B237" s="59" t="s">
        <v>0</v>
      </c>
      <c r="C237" s="58"/>
      <c r="D237" s="58"/>
      <c r="F237" s="155"/>
      <c r="G237" s="73" t="str">
        <f>G2</f>
        <v>（2022年1-8月）</v>
      </c>
      <c r="H237" s="58"/>
      <c r="I237" s="58"/>
      <c r="J237" s="58"/>
      <c r="K237" s="58"/>
      <c r="L237" s="59" t="s">
        <v>1</v>
      </c>
      <c r="N237" s="172"/>
    </row>
    <row r="238" spans="1:14" ht="13.5" customHeight="1">
      <c r="A238" s="211" t="s">
        <v>117</v>
      </c>
      <c r="B238" s="169" t="s">
        <v>3</v>
      </c>
      <c r="C238" s="216" t="s">
        <v>4</v>
      </c>
      <c r="D238" s="216"/>
      <c r="E238" s="216"/>
      <c r="F238" s="217"/>
      <c r="G238" s="216" t="s">
        <v>5</v>
      </c>
      <c r="H238" s="216"/>
      <c r="I238" s="216" t="s">
        <v>6</v>
      </c>
      <c r="J238" s="216"/>
      <c r="K238" s="216"/>
      <c r="L238" s="216"/>
      <c r="M238" s="216"/>
      <c r="N238" s="219" t="s">
        <v>7</v>
      </c>
    </row>
    <row r="239" spans="1:14">
      <c r="A239" s="212"/>
      <c r="B239" s="58" t="s">
        <v>8</v>
      </c>
      <c r="C239" s="218" t="s">
        <v>9</v>
      </c>
      <c r="D239" s="218" t="s">
        <v>10</v>
      </c>
      <c r="E239" s="218" t="s">
        <v>11</v>
      </c>
      <c r="F239" s="156" t="s">
        <v>12</v>
      </c>
      <c r="G239" s="218" t="s">
        <v>13</v>
      </c>
      <c r="H239" s="218" t="s">
        <v>14</v>
      </c>
      <c r="I239" s="208" t="s">
        <v>13</v>
      </c>
      <c r="J239" s="218" t="s">
        <v>15</v>
      </c>
      <c r="K239" s="218"/>
      <c r="L239" s="218"/>
      <c r="M239" s="208" t="s">
        <v>12</v>
      </c>
      <c r="N239" s="220"/>
    </row>
    <row r="240" spans="1:14">
      <c r="A240" s="227"/>
      <c r="B240" s="170" t="s">
        <v>16</v>
      </c>
      <c r="C240" s="218"/>
      <c r="D240" s="218"/>
      <c r="E240" s="218"/>
      <c r="F240" s="156" t="s">
        <v>17</v>
      </c>
      <c r="G240" s="218"/>
      <c r="H240" s="218"/>
      <c r="I240" s="33" t="s">
        <v>18</v>
      </c>
      <c r="J240" s="208" t="s">
        <v>9</v>
      </c>
      <c r="K240" s="208" t="s">
        <v>10</v>
      </c>
      <c r="L240" s="208" t="s">
        <v>11</v>
      </c>
      <c r="M240" s="208" t="s">
        <v>17</v>
      </c>
      <c r="N240" s="209" t="s">
        <v>17</v>
      </c>
    </row>
    <row r="241" spans="1:14" ht="14.25" customHeight="1">
      <c r="A241" s="226" t="s">
        <v>45</v>
      </c>
      <c r="B241" s="208" t="s">
        <v>19</v>
      </c>
      <c r="C241" s="32">
        <v>35</v>
      </c>
      <c r="D241" s="32">
        <v>222</v>
      </c>
      <c r="E241" s="32">
        <v>341.29513500000002</v>
      </c>
      <c r="F241" s="157">
        <f>(D241-E241)/E241*100</f>
        <v>-34.953658217249419</v>
      </c>
      <c r="G241" s="31">
        <v>1711</v>
      </c>
      <c r="H241" s="31">
        <v>142446</v>
      </c>
      <c r="I241" s="31">
        <v>304</v>
      </c>
      <c r="J241" s="31">
        <v>26</v>
      </c>
      <c r="K241" s="31">
        <v>258</v>
      </c>
      <c r="L241" s="31">
        <v>409.569388</v>
      </c>
      <c r="M241" s="31">
        <f>(K241-L241)/L241*100</f>
        <v>-37.007010885295948</v>
      </c>
      <c r="N241" s="173">
        <f>D241/D327*100</f>
        <v>0.35450428621180785</v>
      </c>
    </row>
    <row r="242" spans="1:14" ht="14.25" customHeight="1">
      <c r="A242" s="212"/>
      <c r="B242" s="208" t="s">
        <v>20</v>
      </c>
      <c r="C242" s="31">
        <v>10</v>
      </c>
      <c r="D242" s="31">
        <v>68</v>
      </c>
      <c r="E242" s="31">
        <v>80.046383000000006</v>
      </c>
      <c r="F242" s="157">
        <f>(D242-E242)/E242*100</f>
        <v>-15.049253381005368</v>
      </c>
      <c r="G242" s="31">
        <v>819</v>
      </c>
      <c r="H242" s="31">
        <v>16380</v>
      </c>
      <c r="I242" s="31">
        <v>121</v>
      </c>
      <c r="J242" s="31">
        <v>4</v>
      </c>
      <c r="K242" s="31">
        <v>66</v>
      </c>
      <c r="L242" s="31">
        <v>205.80193399999999</v>
      </c>
      <c r="M242" s="31">
        <f>(K242-L242)/L242*100</f>
        <v>-67.93033052838075</v>
      </c>
      <c r="N242" s="173">
        <f>D242/D328*100</f>
        <v>0.33393924763328792</v>
      </c>
    </row>
    <row r="243" spans="1:14" ht="14.25" customHeight="1">
      <c r="A243" s="212"/>
      <c r="B243" s="208" t="s">
        <v>21</v>
      </c>
      <c r="C243" s="31">
        <v>0</v>
      </c>
      <c r="D243" s="31">
        <v>17</v>
      </c>
      <c r="E243" s="31">
        <v>1.7943260000000001</v>
      </c>
      <c r="F243" s="157">
        <f>(D243-E243)/E243*100</f>
        <v>847.43095736226303</v>
      </c>
      <c r="G243" s="31">
        <v>7</v>
      </c>
      <c r="H243" s="31">
        <v>26996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73">
        <f>D243/D329*100</f>
        <v>0.60019933198831155</v>
      </c>
    </row>
    <row r="244" spans="1:14" ht="14.25" customHeight="1">
      <c r="A244" s="212"/>
      <c r="B244" s="208" t="s">
        <v>22</v>
      </c>
      <c r="C244" s="31">
        <v>0</v>
      </c>
      <c r="D244" s="31">
        <v>0</v>
      </c>
      <c r="E244" s="31">
        <v>3.9812E-2</v>
      </c>
      <c r="F244" s="157">
        <f>(D244-E244)/E244*100</f>
        <v>-100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/>
      <c r="N244" s="173">
        <f>D244/D330*100</f>
        <v>0</v>
      </c>
    </row>
    <row r="245" spans="1:14" ht="14.25" customHeight="1">
      <c r="A245" s="212"/>
      <c r="B245" s="208" t="s">
        <v>23</v>
      </c>
      <c r="C245" s="31">
        <v>0</v>
      </c>
      <c r="D245" s="31">
        <v>0</v>
      </c>
      <c r="E245" s="31">
        <v>0</v>
      </c>
      <c r="F245" s="157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73"/>
    </row>
    <row r="246" spans="1:14" ht="14.25" customHeight="1">
      <c r="A246" s="212"/>
      <c r="B246" s="208" t="s">
        <v>24</v>
      </c>
      <c r="C246" s="31">
        <v>3</v>
      </c>
      <c r="D246" s="31">
        <v>21</v>
      </c>
      <c r="E246" s="31">
        <v>17.326170999999999</v>
      </c>
      <c r="F246" s="157">
        <f>(D246-E246)/E246*100</f>
        <v>21.203929015822371</v>
      </c>
      <c r="G246" s="31">
        <v>75</v>
      </c>
      <c r="H246" s="31">
        <v>11596</v>
      </c>
      <c r="I246" s="31">
        <v>5</v>
      </c>
      <c r="J246" s="31">
        <v>0</v>
      </c>
      <c r="K246" s="31">
        <v>1</v>
      </c>
      <c r="L246" s="31">
        <v>1.4905809999999999</v>
      </c>
      <c r="M246" s="31">
        <f>(K246-L246)/L246*100</f>
        <v>-32.912065832048036</v>
      </c>
      <c r="N246" s="173">
        <f>D246/D332*100</f>
        <v>0.28803404011962314</v>
      </c>
    </row>
    <row r="247" spans="1:14" ht="14.25" customHeight="1">
      <c r="A247" s="212"/>
      <c r="B247" s="208" t="s">
        <v>25</v>
      </c>
      <c r="C247" s="33">
        <v>0</v>
      </c>
      <c r="D247" s="33">
        <v>0</v>
      </c>
      <c r="E247" s="33">
        <v>0</v>
      </c>
      <c r="F247" s="157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73"/>
    </row>
    <row r="248" spans="1:14" ht="14.25" customHeight="1">
      <c r="A248" s="212"/>
      <c r="B248" s="208" t="s">
        <v>26</v>
      </c>
      <c r="C248" s="31">
        <v>0</v>
      </c>
      <c r="D248" s="31">
        <v>10</v>
      </c>
      <c r="E248" s="31">
        <v>13.618437999999999</v>
      </c>
      <c r="F248" s="157">
        <f>(D248-E248)/E248*100</f>
        <v>-26.570139688560463</v>
      </c>
      <c r="G248" s="31">
        <v>496</v>
      </c>
      <c r="H248" s="31">
        <v>21993</v>
      </c>
      <c r="I248" s="31">
        <v>9</v>
      </c>
      <c r="J248" s="31">
        <v>0</v>
      </c>
      <c r="K248" s="31">
        <v>2</v>
      </c>
      <c r="L248" s="31">
        <v>7.0323969999999996</v>
      </c>
      <c r="M248" s="31">
        <f t="shared" ref="M248" si="45">(K248-L248)/L248*100</f>
        <v>-71.560194909360206</v>
      </c>
      <c r="N248" s="173">
        <f>D248/D334*100</f>
        <v>7.2337836382214846E-2</v>
      </c>
    </row>
    <row r="249" spans="1:14" ht="14.25" customHeight="1">
      <c r="A249" s="212"/>
      <c r="B249" s="208" t="s">
        <v>27</v>
      </c>
      <c r="C249" s="31">
        <v>9</v>
      </c>
      <c r="D249" s="31">
        <v>9</v>
      </c>
      <c r="E249" s="31">
        <v>0</v>
      </c>
      <c r="F249" s="157"/>
      <c r="G249" s="31">
        <v>1</v>
      </c>
      <c r="H249" s="31">
        <v>4516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73">
        <f>D249/D335*100</f>
        <v>0.3551870367794468</v>
      </c>
    </row>
    <row r="250" spans="1:14" ht="14.25" customHeight="1">
      <c r="A250" s="212"/>
      <c r="B250" s="14" t="s">
        <v>28</v>
      </c>
      <c r="C250" s="34">
        <v>0</v>
      </c>
      <c r="D250" s="34">
        <v>0</v>
      </c>
      <c r="E250" s="34">
        <v>0</v>
      </c>
      <c r="F250" s="157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73"/>
    </row>
    <row r="251" spans="1:14" ht="14.25" customHeight="1">
      <c r="A251" s="212"/>
      <c r="B251" s="14" t="s">
        <v>29</v>
      </c>
      <c r="C251" s="34">
        <v>9</v>
      </c>
      <c r="D251" s="34">
        <v>9</v>
      </c>
      <c r="E251" s="34">
        <v>0</v>
      </c>
      <c r="F251" s="157"/>
      <c r="G251" s="34">
        <v>1</v>
      </c>
      <c r="H251" s="34">
        <v>4516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73">
        <f>D251/D337*100</f>
        <v>8.1849316554114306</v>
      </c>
    </row>
    <row r="252" spans="1:14" ht="14.25" customHeight="1">
      <c r="A252" s="212"/>
      <c r="B252" s="14" t="s">
        <v>30</v>
      </c>
      <c r="C252" s="34">
        <v>0</v>
      </c>
      <c r="D252" s="34">
        <v>0</v>
      </c>
      <c r="E252" s="34">
        <v>0</v>
      </c>
      <c r="F252" s="157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73"/>
    </row>
    <row r="253" spans="1:14" ht="14.25" customHeight="1" thickBot="1">
      <c r="A253" s="213"/>
      <c r="B253" s="15" t="s">
        <v>31</v>
      </c>
      <c r="C253" s="16">
        <f t="shared" ref="C253:K253" si="46">C241+C243+C244+C245+C246+C247+C248+C249</f>
        <v>47</v>
      </c>
      <c r="D253" s="16">
        <f t="shared" si="46"/>
        <v>279</v>
      </c>
      <c r="E253" s="16">
        <v>374.07388200000003</v>
      </c>
      <c r="F253" s="158">
        <f>(D253-E253)/E253*100</f>
        <v>-25.41580328775801</v>
      </c>
      <c r="G253" s="16">
        <f t="shared" si="46"/>
        <v>2290</v>
      </c>
      <c r="H253" s="16">
        <f t="shared" si="46"/>
        <v>207547</v>
      </c>
      <c r="I253" s="16">
        <f t="shared" si="46"/>
        <v>318</v>
      </c>
      <c r="J253" s="16">
        <f t="shared" si="46"/>
        <v>26</v>
      </c>
      <c r="K253" s="16">
        <f t="shared" si="46"/>
        <v>261</v>
      </c>
      <c r="L253" s="16">
        <v>418.09236600000003</v>
      </c>
      <c r="M253" s="16">
        <f t="shared" ref="M253:M259" si="47">(K253-L253)/L253*100</f>
        <v>-37.573603054019891</v>
      </c>
      <c r="N253" s="174">
        <f>D253/D339*100</f>
        <v>0.25902340854250461</v>
      </c>
    </row>
    <row r="254" spans="1:14" ht="14.25" thickTop="1">
      <c r="A254" s="228" t="s">
        <v>46</v>
      </c>
      <c r="B254" s="208" t="s">
        <v>19</v>
      </c>
      <c r="C254" s="138">
        <v>99.88</v>
      </c>
      <c r="D254" s="138">
        <v>852.04</v>
      </c>
      <c r="E254" s="138">
        <v>765.83389999999997</v>
      </c>
      <c r="F254" s="157">
        <f>(D254-E254)/E254*100</f>
        <v>11.256500920108133</v>
      </c>
      <c r="G254" s="133">
        <v>5540</v>
      </c>
      <c r="H254" s="134">
        <v>506396.36190000002</v>
      </c>
      <c r="I254" s="132">
        <v>894</v>
      </c>
      <c r="J254" s="132">
        <v>56</v>
      </c>
      <c r="K254" s="132">
        <v>343</v>
      </c>
      <c r="L254" s="132">
        <v>522.61839999999995</v>
      </c>
      <c r="M254" s="31">
        <f t="shared" si="47"/>
        <v>-34.36893917244398</v>
      </c>
      <c r="N254" s="173">
        <f>D254/D327*100</f>
        <v>1.3605938379455349</v>
      </c>
    </row>
    <row r="255" spans="1:14">
      <c r="A255" s="212"/>
      <c r="B255" s="208" t="s">
        <v>20</v>
      </c>
      <c r="C255" s="132">
        <v>23.04</v>
      </c>
      <c r="D255" s="132">
        <v>198.74</v>
      </c>
      <c r="E255" s="132">
        <v>177.65039999999999</v>
      </c>
      <c r="F255" s="157">
        <f>(D255-E255)/E255*100</f>
        <v>11.87140586230035</v>
      </c>
      <c r="G255" s="135">
        <v>2530</v>
      </c>
      <c r="H255" s="136">
        <v>50600</v>
      </c>
      <c r="I255" s="132">
        <v>323</v>
      </c>
      <c r="J255" s="132">
        <v>10</v>
      </c>
      <c r="K255" s="132">
        <v>72</v>
      </c>
      <c r="L255" s="132">
        <v>135.55789999999999</v>
      </c>
      <c r="M255" s="31">
        <f t="shared" si="47"/>
        <v>-46.886164509777743</v>
      </c>
      <c r="N255" s="173">
        <f>D255/D328*100</f>
        <v>0.97598655992117123</v>
      </c>
    </row>
    <row r="256" spans="1:14">
      <c r="A256" s="212"/>
      <c r="B256" s="208" t="s">
        <v>21</v>
      </c>
      <c r="C256" s="132">
        <v>8.4600000000000009</v>
      </c>
      <c r="D256" s="132">
        <v>168.59</v>
      </c>
      <c r="E256" s="132">
        <v>82.904899999999998</v>
      </c>
      <c r="F256" s="157">
        <f>(D256-E256)/E256*100</f>
        <v>103.35348091608579</v>
      </c>
      <c r="G256" s="132">
        <v>16</v>
      </c>
      <c r="H256" s="23">
        <v>260006</v>
      </c>
      <c r="I256" s="132">
        <v>6</v>
      </c>
      <c r="J256" s="132">
        <v>10</v>
      </c>
      <c r="K256" s="132">
        <v>21</v>
      </c>
      <c r="L256" s="132">
        <v>12.669499999999999</v>
      </c>
      <c r="M256" s="31">
        <f t="shared" si="47"/>
        <v>65.752397490035136</v>
      </c>
      <c r="N256" s="173">
        <f>D256/D329*100</f>
        <v>5.9522120811711439</v>
      </c>
    </row>
    <row r="257" spans="1:14">
      <c r="A257" s="212"/>
      <c r="B257" s="208" t="s">
        <v>22</v>
      </c>
      <c r="C257" s="132">
        <v>0.05</v>
      </c>
      <c r="D257" s="132">
        <v>1.85</v>
      </c>
      <c r="E257" s="132">
        <v>0.59930000000000005</v>
      </c>
      <c r="F257" s="157">
        <f>(D257-E257)/E257*100</f>
        <v>208.69347572167533</v>
      </c>
      <c r="G257" s="132">
        <v>167</v>
      </c>
      <c r="H257" s="132">
        <v>28435</v>
      </c>
      <c r="I257" s="132">
        <v>4</v>
      </c>
      <c r="J257" s="132">
        <v>1</v>
      </c>
      <c r="K257" s="132">
        <v>1</v>
      </c>
      <c r="L257" s="132">
        <v>0.95</v>
      </c>
      <c r="M257" s="31">
        <f t="shared" si="47"/>
        <v>5.2631578947368478</v>
      </c>
      <c r="N257" s="173">
        <f>D257/D330*100</f>
        <v>0.11651360432966369</v>
      </c>
    </row>
    <row r="258" spans="1:14">
      <c r="A258" s="212"/>
      <c r="B258" s="208" t="s">
        <v>23</v>
      </c>
      <c r="C258" s="132">
        <v>3.23</v>
      </c>
      <c r="D258" s="132">
        <v>4.92</v>
      </c>
      <c r="E258" s="132">
        <v>8.3000000000000001E-3</v>
      </c>
      <c r="F258" s="157"/>
      <c r="G258" s="132">
        <v>15</v>
      </c>
      <c r="H258" s="132">
        <v>6960</v>
      </c>
      <c r="I258" s="132">
        <v>1</v>
      </c>
      <c r="J258" s="132">
        <v>0</v>
      </c>
      <c r="K258" s="132">
        <v>1</v>
      </c>
      <c r="L258" s="132">
        <v>11.5722</v>
      </c>
      <c r="M258" s="31">
        <f t="shared" si="47"/>
        <v>-91.358600784639052</v>
      </c>
      <c r="N258" s="173"/>
    </row>
    <row r="259" spans="1:14">
      <c r="A259" s="212"/>
      <c r="B259" s="208" t="s">
        <v>24</v>
      </c>
      <c r="C259" s="132">
        <v>19.28</v>
      </c>
      <c r="D259" s="132">
        <v>220.94</v>
      </c>
      <c r="E259" s="132">
        <v>176.60470000000001</v>
      </c>
      <c r="F259" s="157">
        <f>(D259-E259)/E259*100</f>
        <v>25.104258267192204</v>
      </c>
      <c r="G259" s="132">
        <v>57</v>
      </c>
      <c r="H259" s="132">
        <v>241492</v>
      </c>
      <c r="I259" s="132">
        <v>67</v>
      </c>
      <c r="J259" s="132">
        <v>65</v>
      </c>
      <c r="K259" s="132">
        <v>86</v>
      </c>
      <c r="L259" s="132">
        <v>69.724599999999995</v>
      </c>
      <c r="M259" s="31">
        <f t="shared" si="47"/>
        <v>23.342407127470082</v>
      </c>
      <c r="N259" s="173">
        <f>D259/D332*100</f>
        <v>3.030392420191883</v>
      </c>
    </row>
    <row r="260" spans="1:14">
      <c r="A260" s="212"/>
      <c r="B260" s="208" t="s">
        <v>25</v>
      </c>
      <c r="C260" s="132"/>
      <c r="D260" s="132"/>
      <c r="E260" s="132"/>
      <c r="F260" s="157"/>
      <c r="G260" s="132"/>
      <c r="H260" s="132"/>
      <c r="I260" s="132"/>
      <c r="J260" s="132"/>
      <c r="K260" s="132"/>
      <c r="L260" s="132"/>
      <c r="M260" s="31"/>
      <c r="N260" s="173"/>
    </row>
    <row r="261" spans="1:14">
      <c r="A261" s="212"/>
      <c r="B261" s="208" t="s">
        <v>26</v>
      </c>
      <c r="C261" s="132">
        <v>0.59</v>
      </c>
      <c r="D261" s="132">
        <v>7.99</v>
      </c>
      <c r="E261" s="132">
        <v>18.918600000000001</v>
      </c>
      <c r="F261" s="157">
        <f>(D261-E261)/E261*100</f>
        <v>-57.766430919835507</v>
      </c>
      <c r="G261" s="132">
        <v>15</v>
      </c>
      <c r="H261" s="132">
        <v>16239</v>
      </c>
      <c r="I261" s="132">
        <v>3</v>
      </c>
      <c r="J261" s="132">
        <v>0</v>
      </c>
      <c r="K261" s="132">
        <v>1</v>
      </c>
      <c r="L261" s="132">
        <v>13.1754</v>
      </c>
      <c r="M261" s="31">
        <f>(K261-L261)/L261*100</f>
        <v>-92.410097606144774</v>
      </c>
      <c r="N261" s="173">
        <f>D261/D334*100</f>
        <v>5.7797931269389653E-2</v>
      </c>
    </row>
    <row r="262" spans="1:14">
      <c r="A262" s="212"/>
      <c r="B262" s="208" t="s">
        <v>27</v>
      </c>
      <c r="C262" s="30">
        <v>0</v>
      </c>
      <c r="D262" s="30">
        <v>2.0299999999999998</v>
      </c>
      <c r="E262" s="29">
        <v>0</v>
      </c>
      <c r="F262" s="157"/>
      <c r="G262" s="132">
        <v>1</v>
      </c>
      <c r="H262" s="137">
        <v>128</v>
      </c>
      <c r="I262" s="132">
        <v>0</v>
      </c>
      <c r="J262" s="132">
        <v>0</v>
      </c>
      <c r="K262" s="132">
        <v>0</v>
      </c>
      <c r="L262" s="132">
        <v>0</v>
      </c>
      <c r="M262" s="31"/>
      <c r="N262" s="173"/>
    </row>
    <row r="263" spans="1:14">
      <c r="A263" s="212"/>
      <c r="B263" s="14" t="s">
        <v>28</v>
      </c>
      <c r="C263" s="34"/>
      <c r="D263" s="34"/>
      <c r="E263" s="34"/>
      <c r="F263" s="157"/>
      <c r="G263" s="41"/>
      <c r="H263" s="41"/>
      <c r="I263" s="41"/>
      <c r="J263" s="41"/>
      <c r="K263" s="41"/>
      <c r="L263" s="41"/>
      <c r="M263" s="31"/>
      <c r="N263" s="173"/>
    </row>
    <row r="264" spans="1:14">
      <c r="A264" s="212"/>
      <c r="B264" s="14" t="s">
        <v>29</v>
      </c>
      <c r="C264" s="41">
        <v>0</v>
      </c>
      <c r="D264" s="41">
        <v>0</v>
      </c>
      <c r="E264" s="41">
        <v>0</v>
      </c>
      <c r="F264" s="157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73"/>
    </row>
    <row r="265" spans="1:14">
      <c r="A265" s="212"/>
      <c r="B265" s="14" t="s">
        <v>30</v>
      </c>
      <c r="C265" s="41"/>
      <c r="D265" s="41"/>
      <c r="E265" s="41"/>
      <c r="F265" s="157"/>
      <c r="G265" s="41"/>
      <c r="H265" s="41"/>
      <c r="I265" s="41"/>
      <c r="J265" s="41"/>
      <c r="K265" s="41"/>
      <c r="L265" s="41"/>
      <c r="M265" s="31"/>
      <c r="N265" s="173"/>
    </row>
    <row r="266" spans="1:14" ht="14.25" thickBot="1">
      <c r="A266" s="213"/>
      <c r="B266" s="15" t="s">
        <v>31</v>
      </c>
      <c r="C266" s="16">
        <f t="shared" ref="C266:K266" si="48">C254+C256+C257+C258+C259+C260+C261+C262</f>
        <v>131.49</v>
      </c>
      <c r="D266" s="16">
        <f t="shared" si="48"/>
        <v>1258.3600000000001</v>
      </c>
      <c r="E266" s="16">
        <v>1044.8697</v>
      </c>
      <c r="F266" s="158">
        <f>(D266-E266)/E266*100</f>
        <v>20.43224145556141</v>
      </c>
      <c r="G266" s="16">
        <f t="shared" si="48"/>
        <v>5811</v>
      </c>
      <c r="H266" s="16">
        <f>H254+H256+H257+H258+H259+H260+H261+H262</f>
        <v>1059656.3618999999</v>
      </c>
      <c r="I266" s="16">
        <f t="shared" si="48"/>
        <v>975</v>
      </c>
      <c r="J266" s="16">
        <f t="shared" si="48"/>
        <v>132</v>
      </c>
      <c r="K266" s="16">
        <f t="shared" si="48"/>
        <v>453</v>
      </c>
      <c r="L266" s="16">
        <v>630.7100999999999</v>
      </c>
      <c r="M266" s="16">
        <f>(K266-L266)/L266*100</f>
        <v>-28.176193785385699</v>
      </c>
      <c r="N266" s="174">
        <f>D266/D339*100</f>
        <v>1.16826056047866</v>
      </c>
    </row>
    <row r="267" spans="1:14" ht="14.25" thickTop="1">
      <c r="A267" s="228" t="s">
        <v>47</v>
      </c>
      <c r="B267" s="208" t="s">
        <v>19</v>
      </c>
      <c r="C267" s="71">
        <v>40</v>
      </c>
      <c r="D267" s="71">
        <v>361.5</v>
      </c>
      <c r="E267" s="71">
        <v>261.56</v>
      </c>
      <c r="F267" s="12">
        <f>(D267-E267)/E267*100</f>
        <v>38.209206300657591</v>
      </c>
      <c r="G267" s="72">
        <v>3202</v>
      </c>
      <c r="H267" s="72">
        <v>258938.12</v>
      </c>
      <c r="I267" s="72">
        <v>386</v>
      </c>
      <c r="J267" s="72">
        <v>37.93</v>
      </c>
      <c r="K267" s="72">
        <v>181.6</v>
      </c>
      <c r="L267" s="72">
        <v>230.7</v>
      </c>
      <c r="M267" s="31">
        <f>(K267-L267)/L267*100</f>
        <v>-21.283051582141308</v>
      </c>
      <c r="N267" s="173">
        <f t="shared" ref="N267:N272" si="49">D267/D327*100</f>
        <v>0.57726711470976821</v>
      </c>
    </row>
    <row r="268" spans="1:14">
      <c r="A268" s="212"/>
      <c r="B268" s="208" t="s">
        <v>20</v>
      </c>
      <c r="C268" s="72">
        <v>16.11</v>
      </c>
      <c r="D268" s="72">
        <v>143.16</v>
      </c>
      <c r="E268" s="72">
        <v>28.18</v>
      </c>
      <c r="F268" s="12">
        <f>(D268-E268)/E268*100</f>
        <v>408.01987224982253</v>
      </c>
      <c r="G268" s="72">
        <v>1645</v>
      </c>
      <c r="H268" s="72">
        <v>32840</v>
      </c>
      <c r="I268" s="72">
        <v>147</v>
      </c>
      <c r="J268" s="72">
        <v>15.47</v>
      </c>
      <c r="K268" s="72">
        <v>39.200000000000003</v>
      </c>
      <c r="L268" s="72">
        <v>45.11</v>
      </c>
      <c r="M268" s="31">
        <f t="shared" ref="M268:M272" si="50">(K268-L268)/L268*100</f>
        <v>-13.101307913988022</v>
      </c>
      <c r="N268" s="173">
        <f t="shared" si="49"/>
        <v>0.70304033369384555</v>
      </c>
    </row>
    <row r="269" spans="1:14">
      <c r="A269" s="212"/>
      <c r="B269" s="208" t="s">
        <v>21</v>
      </c>
      <c r="C269" s="72"/>
      <c r="D269" s="72"/>
      <c r="E269" s="72">
        <v>11.75</v>
      </c>
      <c r="F269" s="12">
        <f>(D269-E269)/E269*100</f>
        <v>-100</v>
      </c>
      <c r="G269" s="72"/>
      <c r="H269" s="72"/>
      <c r="I269" s="72"/>
      <c r="J269" s="72"/>
      <c r="K269" s="72"/>
      <c r="L269" s="72">
        <v>2.4900000000000002</v>
      </c>
      <c r="M269" s="31">
        <f t="shared" si="50"/>
        <v>-100</v>
      </c>
      <c r="N269" s="173">
        <f t="shared" si="49"/>
        <v>0</v>
      </c>
    </row>
    <row r="270" spans="1:14">
      <c r="A270" s="212"/>
      <c r="B270" s="208" t="s">
        <v>22</v>
      </c>
      <c r="C270" s="72"/>
      <c r="D270" s="72">
        <v>0.11</v>
      </c>
      <c r="E270" s="72"/>
      <c r="F270" s="12"/>
      <c r="G270" s="72">
        <v>12</v>
      </c>
      <c r="H270" s="72">
        <v>372</v>
      </c>
      <c r="I270" s="72"/>
      <c r="J270" s="72"/>
      <c r="K270" s="72"/>
      <c r="L270" s="72"/>
      <c r="M270" s="31"/>
      <c r="N270" s="173">
        <f t="shared" si="49"/>
        <v>6.9278359331151392E-3</v>
      </c>
    </row>
    <row r="271" spans="1:14">
      <c r="A271" s="212"/>
      <c r="B271" s="208" t="s">
        <v>23</v>
      </c>
      <c r="C271" s="72"/>
      <c r="D271" s="72"/>
      <c r="E271" s="72">
        <v>0.38</v>
      </c>
      <c r="F271" s="12"/>
      <c r="G271" s="72"/>
      <c r="H271" s="72"/>
      <c r="I271" s="72"/>
      <c r="J271" s="72"/>
      <c r="K271" s="72"/>
      <c r="L271" s="72"/>
      <c r="M271" s="31"/>
      <c r="N271" s="173">
        <f t="shared" si="49"/>
        <v>0</v>
      </c>
    </row>
    <row r="272" spans="1:14">
      <c r="A272" s="212"/>
      <c r="B272" s="208" t="s">
        <v>24</v>
      </c>
      <c r="C272" s="72">
        <v>0.01</v>
      </c>
      <c r="D272" s="72">
        <v>2.21</v>
      </c>
      <c r="E272" s="72">
        <v>7.99</v>
      </c>
      <c r="F272" s="12">
        <f>(D272-E272)/E272*100</f>
        <v>-72.340425531914903</v>
      </c>
      <c r="G272" s="72">
        <v>12</v>
      </c>
      <c r="H272" s="72">
        <v>14670</v>
      </c>
      <c r="I272" s="72">
        <v>2</v>
      </c>
      <c r="J272" s="72">
        <v>1.69</v>
      </c>
      <c r="K272" s="72">
        <v>6.76</v>
      </c>
      <c r="L272" s="72">
        <v>16.32</v>
      </c>
      <c r="M272" s="31">
        <f t="shared" si="50"/>
        <v>-58.578431372549019</v>
      </c>
      <c r="N272" s="173">
        <f t="shared" si="49"/>
        <v>3.0312153745922249E-2</v>
      </c>
    </row>
    <row r="273" spans="1:14">
      <c r="A273" s="212"/>
      <c r="B273" s="208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31"/>
      <c r="N273" s="173"/>
    </row>
    <row r="274" spans="1:14">
      <c r="A274" s="212"/>
      <c r="B274" s="208" t="s">
        <v>26</v>
      </c>
      <c r="C274" s="72">
        <v>8.24</v>
      </c>
      <c r="D274" s="72">
        <v>11.33</v>
      </c>
      <c r="E274" s="72">
        <v>15.65</v>
      </c>
      <c r="F274" s="12">
        <f>(D274-E274)/E274*100</f>
        <v>-27.603833865814696</v>
      </c>
      <c r="G274" s="72">
        <v>210</v>
      </c>
      <c r="H274" s="72">
        <v>53956.05</v>
      </c>
      <c r="I274" s="72">
        <v>4</v>
      </c>
      <c r="J274" s="72">
        <v>3.34</v>
      </c>
      <c r="K274" s="72">
        <v>32.03</v>
      </c>
      <c r="L274" s="72">
        <v>4.45</v>
      </c>
      <c r="M274" s="31">
        <f>(K274-L274)/L274*100</f>
        <v>619.77528089887642</v>
      </c>
      <c r="N274" s="173">
        <f>D274/D334*100</f>
        <v>8.1958768621049408E-2</v>
      </c>
    </row>
    <row r="275" spans="1:14">
      <c r="A275" s="212"/>
      <c r="B275" s="208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31"/>
      <c r="N275" s="173"/>
    </row>
    <row r="276" spans="1:14">
      <c r="A276" s="212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31"/>
      <c r="N276" s="173"/>
    </row>
    <row r="277" spans="1:14">
      <c r="A277" s="212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31"/>
      <c r="N277" s="173"/>
    </row>
    <row r="278" spans="1:14">
      <c r="A278" s="212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31"/>
      <c r="N278" s="173"/>
    </row>
    <row r="279" spans="1:14" ht="14.25" thickBot="1">
      <c r="A279" s="213"/>
      <c r="B279" s="15" t="s">
        <v>31</v>
      </c>
      <c r="C279" s="16">
        <f>C267+C269+C270+C271+C272+C273+C274+C275</f>
        <v>48.25</v>
      </c>
      <c r="D279" s="16">
        <f t="shared" ref="D279:K279" si="51">D267+D269+D270+D271+D272+D273+D274+D275</f>
        <v>375.15</v>
      </c>
      <c r="E279" s="16">
        <v>297.33</v>
      </c>
      <c r="F279" s="17">
        <f>(D279-E279)/E279*100</f>
        <v>26.172939158510744</v>
      </c>
      <c r="G279" s="16">
        <f t="shared" si="51"/>
        <v>3436</v>
      </c>
      <c r="H279" s="16">
        <f t="shared" si="51"/>
        <v>327936.17</v>
      </c>
      <c r="I279" s="16">
        <f t="shared" si="51"/>
        <v>392</v>
      </c>
      <c r="J279" s="16">
        <f t="shared" si="51"/>
        <v>42.959999999999994</v>
      </c>
      <c r="K279" s="16">
        <f t="shared" si="51"/>
        <v>220.39</v>
      </c>
      <c r="L279" s="16">
        <v>253.95999999999998</v>
      </c>
      <c r="M279" s="16">
        <f t="shared" ref="M279" si="52">(K279-L279)/L279*100</f>
        <v>-13.218617105055912</v>
      </c>
      <c r="N279" s="174">
        <f>D279/D339*100</f>
        <v>0.34828900256172257</v>
      </c>
    </row>
    <row r="280" spans="1:14" ht="14.25" thickTop="1">
      <c r="A280" s="64"/>
      <c r="B280" s="65"/>
      <c r="C280" s="66"/>
      <c r="D280" s="66"/>
      <c r="E280" s="66"/>
      <c r="F280" s="165"/>
      <c r="G280" s="66"/>
      <c r="H280" s="66"/>
      <c r="I280" s="66"/>
      <c r="J280" s="66"/>
      <c r="K280" s="66"/>
      <c r="L280" s="66"/>
      <c r="M280" s="66"/>
      <c r="N280" s="155"/>
    </row>
    <row r="281" spans="1:14">
      <c r="A281" s="86"/>
      <c r="B281" s="86"/>
      <c r="C281" s="86"/>
      <c r="D281" s="86"/>
      <c r="E281" s="86"/>
      <c r="F281" s="166"/>
      <c r="G281" s="86"/>
      <c r="H281" s="86"/>
      <c r="I281" s="86"/>
      <c r="J281" s="86"/>
      <c r="K281" s="86"/>
      <c r="L281" s="86"/>
      <c r="M281" s="86"/>
      <c r="N281" s="166"/>
    </row>
    <row r="282" spans="1:14">
      <c r="A282" s="86"/>
      <c r="B282" s="86"/>
      <c r="C282" s="86"/>
      <c r="D282" s="86"/>
      <c r="E282" s="86"/>
      <c r="F282" s="166"/>
      <c r="G282" s="86"/>
      <c r="H282" s="86"/>
      <c r="I282" s="86"/>
      <c r="J282" s="86"/>
      <c r="K282" s="86"/>
      <c r="L282" s="86"/>
      <c r="M282" s="86"/>
      <c r="N282" s="166"/>
    </row>
    <row r="283" spans="1:14" ht="18.75">
      <c r="A283" s="215" t="str">
        <f>A1</f>
        <v>2022年1-8月丹东市财产保险业务统计表</v>
      </c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</row>
    <row r="284" spans="1:14" ht="14.25" thickBot="1">
      <c r="A284" s="57"/>
      <c r="B284" s="59" t="s">
        <v>0</v>
      </c>
      <c r="C284" s="58"/>
      <c r="D284" s="58"/>
      <c r="E284" s="57"/>
      <c r="F284" s="155"/>
      <c r="G284" s="73" t="str">
        <f>G2</f>
        <v>（2022年1-8月）</v>
      </c>
      <c r="H284" s="58"/>
      <c r="I284" s="58"/>
      <c r="J284" s="58"/>
      <c r="K284" s="58"/>
      <c r="L284" s="59" t="s">
        <v>1</v>
      </c>
      <c r="M284" s="57"/>
      <c r="N284" s="172"/>
    </row>
    <row r="285" spans="1:14" ht="13.5" customHeight="1">
      <c r="A285" s="211" t="s">
        <v>117</v>
      </c>
      <c r="B285" s="169" t="s">
        <v>3</v>
      </c>
      <c r="C285" s="216" t="s">
        <v>4</v>
      </c>
      <c r="D285" s="216"/>
      <c r="E285" s="216"/>
      <c r="F285" s="217"/>
      <c r="G285" s="216" t="s">
        <v>5</v>
      </c>
      <c r="H285" s="216"/>
      <c r="I285" s="216" t="s">
        <v>6</v>
      </c>
      <c r="J285" s="216"/>
      <c r="K285" s="216"/>
      <c r="L285" s="216"/>
      <c r="M285" s="216"/>
      <c r="N285" s="219" t="s">
        <v>7</v>
      </c>
    </row>
    <row r="286" spans="1:14">
      <c r="A286" s="212"/>
      <c r="B286" s="58" t="s">
        <v>8</v>
      </c>
      <c r="C286" s="218" t="s">
        <v>9</v>
      </c>
      <c r="D286" s="218" t="s">
        <v>10</v>
      </c>
      <c r="E286" s="218" t="s">
        <v>11</v>
      </c>
      <c r="F286" s="156" t="s">
        <v>12</v>
      </c>
      <c r="G286" s="218" t="s">
        <v>13</v>
      </c>
      <c r="H286" s="218" t="s">
        <v>14</v>
      </c>
      <c r="I286" s="208" t="s">
        <v>13</v>
      </c>
      <c r="J286" s="218" t="s">
        <v>15</v>
      </c>
      <c r="K286" s="218"/>
      <c r="L286" s="218"/>
      <c r="M286" s="208" t="s">
        <v>12</v>
      </c>
      <c r="N286" s="220"/>
    </row>
    <row r="287" spans="1:14">
      <c r="A287" s="227"/>
      <c r="B287" s="170" t="s">
        <v>16</v>
      </c>
      <c r="C287" s="218"/>
      <c r="D287" s="218"/>
      <c r="E287" s="218"/>
      <c r="F287" s="156" t="s">
        <v>17</v>
      </c>
      <c r="G287" s="218"/>
      <c r="H287" s="218"/>
      <c r="I287" s="33" t="s">
        <v>18</v>
      </c>
      <c r="J287" s="208" t="s">
        <v>9</v>
      </c>
      <c r="K287" s="208" t="s">
        <v>10</v>
      </c>
      <c r="L287" s="208" t="s">
        <v>11</v>
      </c>
      <c r="M287" s="208" t="s">
        <v>17</v>
      </c>
      <c r="N287" s="209" t="s">
        <v>17</v>
      </c>
    </row>
    <row r="288" spans="1:14" ht="14.25" customHeight="1">
      <c r="A288" s="212" t="s">
        <v>118</v>
      </c>
      <c r="B288" s="208" t="s">
        <v>19</v>
      </c>
      <c r="C288" s="19">
        <v>21.86</v>
      </c>
      <c r="D288" s="19">
        <v>220.17</v>
      </c>
      <c r="E288" s="19">
        <v>125.1</v>
      </c>
      <c r="F288" s="12">
        <f>(D288-E288)/E288*100</f>
        <v>75.995203836930457</v>
      </c>
      <c r="G288" s="20">
        <v>1759</v>
      </c>
      <c r="H288" s="20">
        <v>127544.86</v>
      </c>
      <c r="I288" s="20">
        <v>178</v>
      </c>
      <c r="J288" s="20">
        <v>9.92</v>
      </c>
      <c r="K288" s="20">
        <v>84.28</v>
      </c>
      <c r="L288" s="20">
        <v>164.16</v>
      </c>
      <c r="M288" s="31">
        <f>(K288-L288)/L288*100</f>
        <v>-48.659844054580894</v>
      </c>
      <c r="N288" s="173">
        <f>D288/D327*100</f>
        <v>0.35158202114979159</v>
      </c>
    </row>
    <row r="289" spans="1:14" ht="14.25" customHeight="1">
      <c r="A289" s="212"/>
      <c r="B289" s="208" t="s">
        <v>20</v>
      </c>
      <c r="C289" s="20">
        <v>5.25</v>
      </c>
      <c r="D289" s="20">
        <v>87.64</v>
      </c>
      <c r="E289" s="20">
        <v>8.83</v>
      </c>
      <c r="F289" s="12">
        <f>(D289-E289)/E289*100</f>
        <v>892.52548131370327</v>
      </c>
      <c r="G289" s="20">
        <v>906</v>
      </c>
      <c r="H289" s="20">
        <v>17820</v>
      </c>
      <c r="I289" s="20">
        <v>117</v>
      </c>
      <c r="J289" s="20">
        <v>5.0599999999999996</v>
      </c>
      <c r="K289" s="20">
        <v>30.13</v>
      </c>
      <c r="L289" s="20">
        <v>11</v>
      </c>
      <c r="M289" s="31">
        <f>(K289-L289)/L289*100</f>
        <v>173.90909090909091</v>
      </c>
      <c r="N289" s="173">
        <f>D289/D328*100</f>
        <v>0.43038875974384339</v>
      </c>
    </row>
    <row r="290" spans="1:14" ht="14.25" customHeight="1">
      <c r="A290" s="212"/>
      <c r="B290" s="208" t="s">
        <v>21</v>
      </c>
      <c r="C290" s="20"/>
      <c r="D290" s="20"/>
      <c r="E290" s="20">
        <v>12.08</v>
      </c>
      <c r="F290" s="12">
        <f>(D290-E290)/E290*100</f>
        <v>-100</v>
      </c>
      <c r="G290" s="20">
        <v>1</v>
      </c>
      <c r="H290" s="20"/>
      <c r="I290" s="20">
        <v>2</v>
      </c>
      <c r="J290" s="20">
        <v>0.18</v>
      </c>
      <c r="K290" s="20">
        <v>0.56000000000000005</v>
      </c>
      <c r="L290" s="20"/>
      <c r="M290" s="31"/>
      <c r="N290" s="173">
        <f>D290/D329*100</f>
        <v>0</v>
      </c>
    </row>
    <row r="291" spans="1:14" ht="14.25" customHeight="1">
      <c r="A291" s="212"/>
      <c r="B291" s="208" t="s">
        <v>22</v>
      </c>
      <c r="C291" s="20"/>
      <c r="D291" s="20">
        <v>5</v>
      </c>
      <c r="E291" s="20"/>
      <c r="F291" s="12"/>
      <c r="G291" s="20">
        <v>12</v>
      </c>
      <c r="H291" s="20">
        <v>792</v>
      </c>
      <c r="I291" s="20">
        <v>1</v>
      </c>
      <c r="J291" s="20"/>
      <c r="K291" s="20"/>
      <c r="L291" s="20"/>
      <c r="M291" s="31"/>
      <c r="N291" s="173">
        <f>D291/D330*100</f>
        <v>0.31490163332341542</v>
      </c>
    </row>
    <row r="292" spans="1:14" ht="14.25" customHeight="1">
      <c r="A292" s="212"/>
      <c r="B292" s="208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73"/>
    </row>
    <row r="293" spans="1:14" ht="14.25" customHeight="1">
      <c r="A293" s="212"/>
      <c r="B293" s="208" t="s">
        <v>24</v>
      </c>
      <c r="C293" s="20">
        <v>10.17</v>
      </c>
      <c r="D293" s="20">
        <v>19.489999999999998</v>
      </c>
      <c r="E293" s="20">
        <v>14.09</v>
      </c>
      <c r="F293" s="12">
        <f>(D293-E293)/E293*100</f>
        <v>38.325053229240588</v>
      </c>
      <c r="G293" s="20">
        <v>12</v>
      </c>
      <c r="H293" s="20">
        <v>21174.3</v>
      </c>
      <c r="I293" s="20">
        <v>1</v>
      </c>
      <c r="J293" s="20"/>
      <c r="K293" s="20">
        <v>0.44</v>
      </c>
      <c r="L293" s="20">
        <v>0.44</v>
      </c>
      <c r="M293" s="31">
        <f>(K293-L293)/L293*100</f>
        <v>0</v>
      </c>
      <c r="N293" s="173">
        <f>D293/D332*100</f>
        <v>0.26732302104435501</v>
      </c>
    </row>
    <row r="294" spans="1:14" ht="14.25" customHeight="1">
      <c r="A294" s="212"/>
      <c r="B294" s="208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73"/>
    </row>
    <row r="295" spans="1:14" ht="14.25" customHeight="1">
      <c r="A295" s="212"/>
      <c r="B295" s="208" t="s">
        <v>26</v>
      </c>
      <c r="C295" s="20">
        <v>5.48</v>
      </c>
      <c r="D295" s="20">
        <v>41.15</v>
      </c>
      <c r="E295" s="20">
        <v>46.61</v>
      </c>
      <c r="F295" s="12">
        <f>(D295-E295)/E295*100</f>
        <v>-11.714224415361512</v>
      </c>
      <c r="G295" s="20">
        <v>667</v>
      </c>
      <c r="H295" s="20">
        <v>54394.44</v>
      </c>
      <c r="I295" s="20">
        <v>4</v>
      </c>
      <c r="J295" s="20"/>
      <c r="K295" s="20">
        <v>1.49</v>
      </c>
      <c r="L295" s="20">
        <v>10.96</v>
      </c>
      <c r="M295" s="31"/>
      <c r="N295" s="173">
        <f>D295/D334*100</f>
        <v>0.29767019671281408</v>
      </c>
    </row>
    <row r="296" spans="1:14" ht="14.25" customHeight="1">
      <c r="A296" s="212"/>
      <c r="B296" s="208" t="s">
        <v>27</v>
      </c>
      <c r="C296" s="20"/>
      <c r="D296" s="31">
        <v>8</v>
      </c>
      <c r="E296" s="20">
        <v>9</v>
      </c>
      <c r="F296" s="12"/>
      <c r="G296" s="40">
        <v>6</v>
      </c>
      <c r="H296" s="40">
        <v>1185</v>
      </c>
      <c r="I296" s="20"/>
      <c r="J296" s="20"/>
      <c r="K296" s="20"/>
      <c r="L296" s="20"/>
      <c r="M296" s="31"/>
      <c r="N296" s="173">
        <f>D296/D335*100</f>
        <v>0.31572181047061942</v>
      </c>
    </row>
    <row r="297" spans="1:14" ht="14.25" customHeight="1">
      <c r="A297" s="212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73"/>
    </row>
    <row r="298" spans="1:14" ht="14.25" customHeight="1">
      <c r="A298" s="212"/>
      <c r="B298" s="14" t="s">
        <v>29</v>
      </c>
      <c r="C298" s="40"/>
      <c r="D298" s="40">
        <v>0.33</v>
      </c>
      <c r="E298" s="40"/>
      <c r="F298" s="12"/>
      <c r="G298" s="40">
        <v>1</v>
      </c>
      <c r="H298" s="40">
        <v>1029.95</v>
      </c>
      <c r="I298" s="40"/>
      <c r="J298" s="40"/>
      <c r="K298" s="40"/>
      <c r="L298" s="40"/>
      <c r="M298" s="31"/>
      <c r="N298" s="173">
        <f>D298/D337*100</f>
        <v>0.30011416069841912</v>
      </c>
    </row>
    <row r="299" spans="1:14" ht="14.25" customHeight="1">
      <c r="A299" s="212"/>
      <c r="B299" s="14" t="s">
        <v>30</v>
      </c>
      <c r="C299" s="31">
        <v>0</v>
      </c>
      <c r="D299" s="31">
        <v>8.07</v>
      </c>
      <c r="E299" s="31">
        <v>8.74</v>
      </c>
      <c r="F299" s="12"/>
      <c r="G299" s="31">
        <v>5</v>
      </c>
      <c r="H299" s="31">
        <v>155</v>
      </c>
      <c r="I299" s="31"/>
      <c r="J299" s="31"/>
      <c r="K299" s="31">
        <v>0.44</v>
      </c>
      <c r="L299" s="31"/>
      <c r="M299" s="31"/>
      <c r="N299" s="173"/>
    </row>
    <row r="300" spans="1:14" ht="14.25" customHeight="1" thickBot="1">
      <c r="A300" s="213"/>
      <c r="B300" s="15" t="s">
        <v>31</v>
      </c>
      <c r="C300" s="16">
        <f>C288+C290+C291+C292+C293+C294+C295+C296</f>
        <v>37.510000000000005</v>
      </c>
      <c r="D300" s="16">
        <f t="shared" ref="D300" si="53">D288+D290+D291+D292+D293+D294+D295+D296</f>
        <v>293.81</v>
      </c>
      <c r="E300" s="16">
        <v>206.88</v>
      </c>
      <c r="F300" s="17">
        <f>(D300-E300)/E300*100</f>
        <v>42.019528228924983</v>
      </c>
      <c r="G300" s="16">
        <f t="shared" ref="G300:K300" si="54">G288+G290+G291+G292+G293+G294+G295+G296</f>
        <v>2457</v>
      </c>
      <c r="H300" s="16">
        <f t="shared" si="54"/>
        <v>205090.6</v>
      </c>
      <c r="I300" s="16">
        <f t="shared" si="54"/>
        <v>186</v>
      </c>
      <c r="J300" s="16">
        <f t="shared" si="54"/>
        <v>10.1</v>
      </c>
      <c r="K300" s="16">
        <f t="shared" si="54"/>
        <v>86.77</v>
      </c>
      <c r="L300" s="16">
        <v>175.56</v>
      </c>
      <c r="M300" s="16">
        <f>(K300-L300)/L300*100</f>
        <v>-50.575301891091371</v>
      </c>
      <c r="N300" s="174">
        <f>D300/D339*100</f>
        <v>0.27277300237947411</v>
      </c>
    </row>
    <row r="301" spans="1:14" ht="14.25" thickTop="1">
      <c r="A301" s="212" t="s">
        <v>48</v>
      </c>
      <c r="B301" s="208" t="s">
        <v>19</v>
      </c>
      <c r="C301" s="32">
        <v>-0.05</v>
      </c>
      <c r="D301" s="32">
        <v>51.04</v>
      </c>
      <c r="E301" s="32">
        <v>251.08</v>
      </c>
      <c r="F301" s="26">
        <f>(D301-E301)/E301*100</f>
        <v>-79.671817747331531</v>
      </c>
      <c r="G301" s="31">
        <v>447</v>
      </c>
      <c r="H301" s="31">
        <v>32745.07</v>
      </c>
      <c r="I301" s="31">
        <v>177</v>
      </c>
      <c r="J301" s="31">
        <v>78.42</v>
      </c>
      <c r="K301" s="31">
        <v>160.99</v>
      </c>
      <c r="L301" s="31">
        <v>422.96</v>
      </c>
      <c r="M301" s="32">
        <f>(K301-L301)/L301*100</f>
        <v>-61.937299035369776</v>
      </c>
      <c r="N301" s="173">
        <f>D301/D327*100</f>
        <v>8.1504048505633669E-2</v>
      </c>
    </row>
    <row r="302" spans="1:14">
      <c r="A302" s="212"/>
      <c r="B302" s="208" t="s">
        <v>20</v>
      </c>
      <c r="C302" s="31"/>
      <c r="D302" s="31"/>
      <c r="E302" s="31">
        <v>42.68</v>
      </c>
      <c r="F302" s="12">
        <f>(D302-E302)/E302*100</f>
        <v>-100</v>
      </c>
      <c r="G302" s="31">
        <v>227</v>
      </c>
      <c r="H302" s="31"/>
      <c r="I302" s="31">
        <v>67</v>
      </c>
      <c r="J302" s="31"/>
      <c r="K302" s="31"/>
      <c r="L302" s="31">
        <v>102.8</v>
      </c>
      <c r="M302" s="31">
        <f>(K302-L302)/L302*100</f>
        <v>-100</v>
      </c>
      <c r="N302" s="173">
        <f>D302/D328*100</f>
        <v>0</v>
      </c>
    </row>
    <row r="303" spans="1:14">
      <c r="A303" s="212"/>
      <c r="B303" s="208" t="s">
        <v>21</v>
      </c>
      <c r="C303" s="31"/>
      <c r="D303" s="31"/>
      <c r="E303" s="31">
        <v>0</v>
      </c>
      <c r="F303" s="12" t="e">
        <f>(D303-E303)/E303*100</f>
        <v>#DIV/0!</v>
      </c>
      <c r="G303" s="31"/>
      <c r="H303" s="31"/>
      <c r="I303" s="31"/>
      <c r="J303" s="31"/>
      <c r="K303" s="31"/>
      <c r="L303" s="31">
        <v>0</v>
      </c>
      <c r="M303" s="31"/>
      <c r="N303" s="173">
        <f>D303/D329*100</f>
        <v>0</v>
      </c>
    </row>
    <row r="304" spans="1:14">
      <c r="A304" s="212"/>
      <c r="B304" s="208" t="s">
        <v>22</v>
      </c>
      <c r="C304" s="31"/>
      <c r="D304" s="31">
        <v>0.21</v>
      </c>
      <c r="E304" s="31">
        <v>0</v>
      </c>
      <c r="F304" s="12" t="e">
        <f>(D304-E304)/E304*100</f>
        <v>#DIV/0!</v>
      </c>
      <c r="G304" s="31">
        <v>11</v>
      </c>
      <c r="H304" s="31">
        <v>740</v>
      </c>
      <c r="I304" s="31"/>
      <c r="J304" s="31"/>
      <c r="K304" s="31"/>
      <c r="L304" s="31">
        <v>7.0000000000000007E-2</v>
      </c>
      <c r="M304" s="31"/>
      <c r="N304" s="173">
        <f>D304/D330*100</f>
        <v>1.3225868599583444E-2</v>
      </c>
    </row>
    <row r="305" spans="1:14">
      <c r="A305" s="212"/>
      <c r="B305" s="208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73"/>
    </row>
    <row r="306" spans="1:14">
      <c r="A306" s="212"/>
      <c r="B306" s="208" t="s">
        <v>24</v>
      </c>
      <c r="C306" s="31"/>
      <c r="D306" s="31">
        <v>2.93</v>
      </c>
      <c r="E306" s="31">
        <v>31.47</v>
      </c>
      <c r="F306" s="12">
        <f>(D306-E306)/E306*100</f>
        <v>-90.689545598983159</v>
      </c>
      <c r="G306" s="31">
        <v>48</v>
      </c>
      <c r="H306" s="31">
        <v>5450</v>
      </c>
      <c r="I306" s="31">
        <v>2</v>
      </c>
      <c r="J306" s="31">
        <v>-0.01</v>
      </c>
      <c r="K306" s="31">
        <v>0.49</v>
      </c>
      <c r="L306" s="31">
        <v>0.87</v>
      </c>
      <c r="M306" s="31"/>
      <c r="N306" s="173">
        <f>D306/D332*100</f>
        <v>4.0187606550023618E-2</v>
      </c>
    </row>
    <row r="307" spans="1:14">
      <c r="A307" s="212"/>
      <c r="B307" s="208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73"/>
    </row>
    <row r="308" spans="1:14">
      <c r="A308" s="212"/>
      <c r="B308" s="208" t="s">
        <v>26</v>
      </c>
      <c r="C308" s="31"/>
      <c r="D308" s="31">
        <v>0.93</v>
      </c>
      <c r="E308" s="31">
        <v>2.09</v>
      </c>
      <c r="F308" s="12">
        <f>(D308-E308)/E308*100</f>
        <v>-55.502392344497601</v>
      </c>
      <c r="G308" s="31">
        <v>44</v>
      </c>
      <c r="H308" s="31">
        <v>3037.18</v>
      </c>
      <c r="I308" s="31"/>
      <c r="J308" s="31"/>
      <c r="K308" s="31">
        <v>0.59</v>
      </c>
      <c r="L308" s="31"/>
      <c r="M308" s="31"/>
      <c r="N308" s="173">
        <f>D308/D334*100</f>
        <v>6.7274187835459796E-3</v>
      </c>
    </row>
    <row r="309" spans="1:14">
      <c r="A309" s="212"/>
      <c r="B309" s="208" t="s">
        <v>27</v>
      </c>
      <c r="C309" s="31"/>
      <c r="D309" s="31">
        <v>2.41</v>
      </c>
      <c r="E309" s="31"/>
      <c r="F309" s="12"/>
      <c r="G309" s="31"/>
      <c r="H309" s="31">
        <v>63.91</v>
      </c>
      <c r="I309" s="31"/>
      <c r="J309" s="31"/>
      <c r="K309" s="31"/>
      <c r="L309" s="31"/>
      <c r="M309" s="31"/>
      <c r="N309" s="173"/>
    </row>
    <row r="310" spans="1:14">
      <c r="A310" s="212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73"/>
    </row>
    <row r="311" spans="1:14">
      <c r="A311" s="212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73"/>
    </row>
    <row r="312" spans="1:14">
      <c r="A312" s="212"/>
      <c r="B312" s="14" t="s">
        <v>30</v>
      </c>
      <c r="C312" s="34"/>
      <c r="D312" s="34">
        <v>2.41</v>
      </c>
      <c r="E312" s="34"/>
      <c r="F312" s="12"/>
      <c r="G312" s="34"/>
      <c r="H312" s="34">
        <v>63.91</v>
      </c>
      <c r="I312" s="34"/>
      <c r="J312" s="34"/>
      <c r="K312" s="34"/>
      <c r="L312" s="34"/>
      <c r="M312" s="31"/>
      <c r="N312" s="173"/>
    </row>
    <row r="313" spans="1:14" ht="14.25" thickBot="1">
      <c r="A313" s="213"/>
      <c r="B313" s="15" t="s">
        <v>31</v>
      </c>
      <c r="C313" s="16">
        <f>C301+C303+C304+C305+C306+C307+C308+C309</f>
        <v>-0.05</v>
      </c>
      <c r="D313" s="16">
        <f t="shared" ref="D313" si="55">D301+D303+D304+D305+D306+D307+D308+D309</f>
        <v>57.519999999999996</v>
      </c>
      <c r="E313" s="16">
        <v>284.64</v>
      </c>
      <c r="F313" s="17">
        <f>(D313-E313)/E313*100</f>
        <v>-79.792017987633514</v>
      </c>
      <c r="G313" s="16">
        <f t="shared" ref="G313:K313" si="56">G301+G303+G304+G305+G306+G307+G308+G309</f>
        <v>550</v>
      </c>
      <c r="H313" s="16">
        <f t="shared" si="56"/>
        <v>42036.160000000003</v>
      </c>
      <c r="I313" s="16">
        <f t="shared" si="56"/>
        <v>179</v>
      </c>
      <c r="J313" s="16">
        <f t="shared" si="56"/>
        <v>78.41</v>
      </c>
      <c r="K313" s="16">
        <f t="shared" si="56"/>
        <v>162.07000000000002</v>
      </c>
      <c r="L313" s="16">
        <v>423.9</v>
      </c>
      <c r="M313" s="16">
        <f>(K313-L313)/L313*100</f>
        <v>-61.766926161830604</v>
      </c>
      <c r="N313" s="174">
        <f>D313/D339*100</f>
        <v>5.3401528528189475E-2</v>
      </c>
    </row>
    <row r="314" spans="1:14" ht="14.25" thickTop="1">
      <c r="A314" s="212" t="s">
        <v>95</v>
      </c>
      <c r="B314" s="208" t="s">
        <v>19</v>
      </c>
      <c r="C314" s="32">
        <v>31.26</v>
      </c>
      <c r="D314" s="32">
        <v>619.44000000000005</v>
      </c>
      <c r="E314" s="32">
        <v>106.93</v>
      </c>
      <c r="F314" s="26">
        <f>(D314-E314)/E314*100</f>
        <v>479.29486580005607</v>
      </c>
      <c r="G314" s="31">
        <v>6083</v>
      </c>
      <c r="H314" s="31">
        <v>530997.73</v>
      </c>
      <c r="I314" s="31">
        <v>851</v>
      </c>
      <c r="J314" s="31">
        <v>48.33</v>
      </c>
      <c r="K314" s="31">
        <v>276</v>
      </c>
      <c r="L314" s="31">
        <v>3.5249999999999999</v>
      </c>
      <c r="M314" s="32">
        <f>(K314-L314)/L314*100</f>
        <v>7729.7872340425538</v>
      </c>
      <c r="N314" s="173">
        <f>D314/D327*100</f>
        <v>0.98916277050019041</v>
      </c>
    </row>
    <row r="315" spans="1:14">
      <c r="A315" s="212"/>
      <c r="B315" s="208" t="s">
        <v>20</v>
      </c>
      <c r="C315" s="31">
        <v>14.47</v>
      </c>
      <c r="D315" s="31">
        <v>200.66</v>
      </c>
      <c r="E315" s="31">
        <v>14.259999999999998</v>
      </c>
      <c r="F315" s="12">
        <f>(D315-E315)/E315*100</f>
        <v>1307.1528751753158</v>
      </c>
      <c r="G315" s="31">
        <v>2536</v>
      </c>
      <c r="H315" s="31">
        <v>50720</v>
      </c>
      <c r="I315" s="31">
        <v>269</v>
      </c>
      <c r="J315" s="31">
        <v>33.479999999999997</v>
      </c>
      <c r="K315" s="31">
        <v>115</v>
      </c>
      <c r="L315" s="31">
        <v>0.33900000000000002</v>
      </c>
      <c r="M315" s="31">
        <f>(K315-L315)/L315*100</f>
        <v>33823.303834808255</v>
      </c>
      <c r="N315" s="173">
        <f>D315/D328*100</f>
        <v>0.98541543279552279</v>
      </c>
    </row>
    <row r="316" spans="1:14">
      <c r="A316" s="212"/>
      <c r="B316" s="208" t="s">
        <v>21</v>
      </c>
      <c r="C316" s="31">
        <v>0</v>
      </c>
      <c r="D316" s="31">
        <v>9.1700000000000017</v>
      </c>
      <c r="E316" s="31"/>
      <c r="F316" s="12" t="e">
        <f>(D316-E316)/E316*100</f>
        <v>#DIV/0!</v>
      </c>
      <c r="G316" s="31">
        <v>3</v>
      </c>
      <c r="H316" s="31">
        <v>53811.17</v>
      </c>
      <c r="I316" s="31"/>
      <c r="J316" s="31"/>
      <c r="K316" s="31"/>
      <c r="L316" s="31">
        <v>0</v>
      </c>
      <c r="M316" s="31"/>
      <c r="N316" s="173">
        <f t="shared" ref="N316:N321" si="57">D316/D329*100</f>
        <v>0.32375458084310693</v>
      </c>
    </row>
    <row r="317" spans="1:14">
      <c r="A317" s="212"/>
      <c r="B317" s="208" t="s">
        <v>22</v>
      </c>
      <c r="C317" s="31">
        <v>0</v>
      </c>
      <c r="D317" s="31">
        <v>0.32</v>
      </c>
      <c r="E317" s="31">
        <v>0.04</v>
      </c>
      <c r="F317" s="12">
        <f>(D317-E317)/E317*100</f>
        <v>700.00000000000011</v>
      </c>
      <c r="G317" s="31">
        <v>30</v>
      </c>
      <c r="H317" s="31">
        <v>3916.2</v>
      </c>
      <c r="I317" s="31">
        <v>3</v>
      </c>
      <c r="J317" s="31">
        <v>0.27</v>
      </c>
      <c r="K317" s="31">
        <v>1</v>
      </c>
      <c r="L317" s="31">
        <v>0</v>
      </c>
      <c r="M317" s="31"/>
      <c r="N317" s="173">
        <f t="shared" si="57"/>
        <v>2.0153704532698585E-2</v>
      </c>
    </row>
    <row r="318" spans="1:14">
      <c r="A318" s="212"/>
      <c r="B318" s="208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>
        <v>0</v>
      </c>
      <c r="M318" s="31"/>
      <c r="N318" s="173">
        <f t="shared" si="57"/>
        <v>0</v>
      </c>
    </row>
    <row r="319" spans="1:14">
      <c r="A319" s="212"/>
      <c r="B319" s="208" t="s">
        <v>24</v>
      </c>
      <c r="C319" s="31">
        <v>12.33</v>
      </c>
      <c r="D319" s="31">
        <v>36.380000000000003</v>
      </c>
      <c r="E319" s="31">
        <v>14.969999999999999</v>
      </c>
      <c r="F319" s="12">
        <f>(D319-E319)/E319*100</f>
        <v>143.01937207748833</v>
      </c>
      <c r="G319" s="31">
        <v>157</v>
      </c>
      <c r="H319" s="31">
        <v>37066</v>
      </c>
      <c r="I319" s="31">
        <v>2</v>
      </c>
      <c r="J319" s="31">
        <v>0</v>
      </c>
      <c r="K319" s="31">
        <v>1.56</v>
      </c>
      <c r="L319" s="31">
        <v>0.24000000000000002</v>
      </c>
      <c r="M319" s="31"/>
      <c r="N319" s="173">
        <f t="shared" si="57"/>
        <v>0.49898468474056623</v>
      </c>
    </row>
    <row r="320" spans="1:14">
      <c r="A320" s="212"/>
      <c r="B320" s="208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>
        <v>0</v>
      </c>
      <c r="M320" s="31"/>
      <c r="N320" s="173">
        <f t="shared" si="57"/>
        <v>0</v>
      </c>
    </row>
    <row r="321" spans="1:14">
      <c r="A321" s="212"/>
      <c r="B321" s="208" t="s">
        <v>26</v>
      </c>
      <c r="C321" s="31">
        <v>1.55</v>
      </c>
      <c r="D321" s="31">
        <v>43.8</v>
      </c>
      <c r="E321" s="31">
        <v>3.6500000000000004</v>
      </c>
      <c r="F321" s="12">
        <f>(D321-E321)/E321*100</f>
        <v>1099.9999999999998</v>
      </c>
      <c r="G321" s="31">
        <v>1810</v>
      </c>
      <c r="H321" s="31">
        <v>172286.9</v>
      </c>
      <c r="I321" s="31">
        <v>38</v>
      </c>
      <c r="J321" s="31">
        <v>8.2899999999999991</v>
      </c>
      <c r="K321" s="31">
        <v>14</v>
      </c>
      <c r="L321" s="31">
        <v>0.09</v>
      </c>
      <c r="M321" s="31"/>
      <c r="N321" s="173">
        <f t="shared" si="57"/>
        <v>0.31683972335410099</v>
      </c>
    </row>
    <row r="322" spans="1:14">
      <c r="A322" s="212"/>
      <c r="B322" s="208" t="s">
        <v>27</v>
      </c>
      <c r="C322" s="31">
        <v>0</v>
      </c>
      <c r="D322" s="31">
        <v>0.97</v>
      </c>
      <c r="E322" s="31"/>
      <c r="F322" s="12"/>
      <c r="G322" s="31">
        <v>1</v>
      </c>
      <c r="H322" s="31">
        <v>1025.3699999999999</v>
      </c>
      <c r="I322" s="31"/>
      <c r="J322" s="31"/>
      <c r="K322" s="31"/>
      <c r="L322" s="31">
        <v>0</v>
      </c>
      <c r="M322" s="31"/>
      <c r="N322" s="173"/>
    </row>
    <row r="323" spans="1:14">
      <c r="A323" s="212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>
        <v>0</v>
      </c>
      <c r="M323" s="31"/>
      <c r="N323" s="173"/>
    </row>
    <row r="324" spans="1:14">
      <c r="A324" s="212"/>
      <c r="B324" s="14" t="s">
        <v>29</v>
      </c>
      <c r="C324" s="34">
        <v>0</v>
      </c>
      <c r="D324" s="34">
        <v>0.97</v>
      </c>
      <c r="E324" s="34"/>
      <c r="F324" s="12"/>
      <c r="G324" s="34"/>
      <c r="H324" s="34">
        <v>1025.3699999999999</v>
      </c>
      <c r="I324" s="34"/>
      <c r="J324" s="34"/>
      <c r="K324" s="34"/>
      <c r="L324" s="34">
        <v>0</v>
      </c>
      <c r="M324" s="31"/>
      <c r="N324" s="173"/>
    </row>
    <row r="325" spans="1:14">
      <c r="A325" s="212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>
        <v>0</v>
      </c>
      <c r="M325" s="31"/>
      <c r="N325" s="173"/>
    </row>
    <row r="326" spans="1:14" ht="14.25" thickBot="1">
      <c r="A326" s="213"/>
      <c r="B326" s="15" t="s">
        <v>31</v>
      </c>
      <c r="C326" s="16">
        <f>C314+C316+C317+C318+C319+C320+C321+C322</f>
        <v>45.14</v>
      </c>
      <c r="D326" s="16">
        <f t="shared" ref="D326" si="58">D314+D316+D317+D318+D319+D320+D321+D322</f>
        <v>710.08</v>
      </c>
      <c r="E326" s="16">
        <v>125.59000000000002</v>
      </c>
      <c r="F326" s="17">
        <f t="shared" ref="F326:F339" si="59">(D326-E326)/E326*100</f>
        <v>465.39533402340948</v>
      </c>
      <c r="G326" s="16">
        <f t="shared" ref="G326:K326" si="60">G314+G316+G317+G318+G319+G320+G321+G322</f>
        <v>8084</v>
      </c>
      <c r="H326" s="16">
        <f t="shared" si="60"/>
        <v>799103.37</v>
      </c>
      <c r="I326" s="16">
        <f t="shared" si="60"/>
        <v>894</v>
      </c>
      <c r="J326" s="16">
        <f t="shared" si="60"/>
        <v>56.89</v>
      </c>
      <c r="K326" s="16">
        <f t="shared" si="60"/>
        <v>292.56</v>
      </c>
      <c r="L326" s="16">
        <v>3.855</v>
      </c>
      <c r="M326" s="16">
        <f>(K326-L326)/L326*100</f>
        <v>7489.1050583657589</v>
      </c>
      <c r="N326" s="174">
        <f>D326/D339*100</f>
        <v>0.65923778472351857</v>
      </c>
    </row>
    <row r="327" spans="1:14" ht="14.25" thickTop="1">
      <c r="A327" s="230" t="s">
        <v>49</v>
      </c>
      <c r="B327" s="208" t="s">
        <v>19</v>
      </c>
      <c r="C327" s="31">
        <f t="shared" ref="C327:C338" si="61">C6+C19+C32+C53+C66+C79+C100+C113+C126+C147+C160+C173+C194+C207+C220+C241+C254+C267+C288+C301+C314</f>
        <v>8249.3505779999996</v>
      </c>
      <c r="D327" s="31">
        <f t="shared" ref="D327:E327" si="62">D6+D19+D32+D53+D66+D79+D100+D113+D126+D147+D160+D173+D194+D207+D220+D241+D254+D267+D288+D301+D314</f>
        <v>62622.656096000006</v>
      </c>
      <c r="E327" s="31">
        <f t="shared" si="62"/>
        <v>51488.462144000019</v>
      </c>
      <c r="F327" s="167">
        <f t="shared" si="59"/>
        <v>21.624638779966865</v>
      </c>
      <c r="G327" s="31">
        <f t="shared" ref="G327:G338" si="63">G6+G19+G32+G53+G66+G79+G100+G113+G126+G147+G160+G173+G194+G207+G220+G241+G254+G267+G288+G301+G314</f>
        <v>466158</v>
      </c>
      <c r="H327" s="31">
        <f t="shared" ref="H327:K327" si="64">H6+H19+H32+H53+H66+H79+H100+H113+H126+H147+H160+H173+H194+H207+H220+H241+H254+H267+H288+H301+H314</f>
        <v>55742426.219463989</v>
      </c>
      <c r="I327" s="31">
        <f t="shared" si="64"/>
        <v>39361</v>
      </c>
      <c r="J327" s="31">
        <f t="shared" si="64"/>
        <v>5254.4327420000009</v>
      </c>
      <c r="K327" s="31">
        <f t="shared" si="64"/>
        <v>28835.235958999998</v>
      </c>
      <c r="L327" s="31">
        <f t="shared" ref="L327:L338" si="65">L6+L19+L32+L53+L66+L79+L100+L113+L126+L147+L160+L173+L194+L207+L220+L241+L254+L267+L288+L301+L314</f>
        <v>34380.140607000008</v>
      </c>
      <c r="M327" s="32">
        <f t="shared" ref="M327:M339" si="66">(K327-L327)/L327*100</f>
        <v>-16.128219809755617</v>
      </c>
      <c r="N327" s="173">
        <f>D327/D339*100</f>
        <v>58.138830946132522</v>
      </c>
    </row>
    <row r="328" spans="1:14">
      <c r="A328" s="231"/>
      <c r="B328" s="208" t="s">
        <v>20</v>
      </c>
      <c r="C328" s="31">
        <f t="shared" si="61"/>
        <v>2638.9412249999996</v>
      </c>
      <c r="D328" s="31">
        <f t="shared" ref="D328:E328" si="67">D7+D20+D33+D54+D67+D80+D101+D114+D127+D148+D161+D174+D195+D208+D221+D242+D255+D268+D289+D302+D315</f>
        <v>20362.985327999999</v>
      </c>
      <c r="E328" s="31">
        <f t="shared" si="67"/>
        <v>11351.558344999999</v>
      </c>
      <c r="F328" s="157">
        <f t="shared" si="59"/>
        <v>79.384932967985378</v>
      </c>
      <c r="G328" s="31">
        <f t="shared" si="63"/>
        <v>244299</v>
      </c>
      <c r="H328" s="31">
        <f t="shared" ref="H328:K328" si="68">H7+H20+H33+H54+H67+H80+H101+H114+H127+H148+H161+H174+H195+H208+H221+H242+H255+H268+H289+H302+H315</f>
        <v>4988176.75</v>
      </c>
      <c r="I328" s="31">
        <f t="shared" si="68"/>
        <v>20834</v>
      </c>
      <c r="J328" s="31">
        <f t="shared" si="68"/>
        <v>2040.7941640000001</v>
      </c>
      <c r="K328" s="31">
        <f t="shared" si="68"/>
        <v>9829.1778190000005</v>
      </c>
      <c r="L328" s="31">
        <f t="shared" si="65"/>
        <v>10672.818422999997</v>
      </c>
      <c r="M328" s="31">
        <f t="shared" si="66"/>
        <v>-7.904571881237529</v>
      </c>
      <c r="N328" s="173">
        <f>D328/D339*100</f>
        <v>18.904981604873015</v>
      </c>
    </row>
    <row r="329" spans="1:14">
      <c r="A329" s="231"/>
      <c r="B329" s="208" t="s">
        <v>21</v>
      </c>
      <c r="C329" s="31">
        <f t="shared" si="61"/>
        <v>254.87273100000002</v>
      </c>
      <c r="D329" s="31">
        <f t="shared" ref="D329:E329" si="69">D8+D21+D34+D55+D68+D81+D102+D115+D128+D149+D162+D175+D196+D209+D222+D243+D256+D269+D290+D303+D316</f>
        <v>2832.3923560000003</v>
      </c>
      <c r="E329" s="31">
        <f t="shared" si="69"/>
        <v>3179.7057020000002</v>
      </c>
      <c r="F329" s="157">
        <f t="shared" si="59"/>
        <v>-10.922814202004407</v>
      </c>
      <c r="G329" s="31">
        <f t="shared" si="63"/>
        <v>2592</v>
      </c>
      <c r="H329" s="31">
        <f t="shared" ref="H329:K329" si="70">H8+H21+H34+H55+H68+H81+H102+H115+H128+H149+H162+H175+H196+H209+H222+H243+H256+H269+H290+H303+H316</f>
        <v>4028997.4709280008</v>
      </c>
      <c r="I329" s="31">
        <f t="shared" si="70"/>
        <v>227</v>
      </c>
      <c r="J329" s="31">
        <f t="shared" si="70"/>
        <v>127.88254099999996</v>
      </c>
      <c r="K329" s="31">
        <f t="shared" si="70"/>
        <v>1137.1410310000001</v>
      </c>
      <c r="L329" s="31">
        <f t="shared" si="65"/>
        <v>3373.7441110000004</v>
      </c>
      <c r="M329" s="31">
        <f t="shared" si="66"/>
        <v>-66.294390043027178</v>
      </c>
      <c r="N329" s="173">
        <f>D329/D339*100</f>
        <v>2.6295911196446422</v>
      </c>
    </row>
    <row r="330" spans="1:14">
      <c r="A330" s="231"/>
      <c r="B330" s="208" t="s">
        <v>22</v>
      </c>
      <c r="C330" s="31">
        <f t="shared" si="61"/>
        <v>219.17436799999999</v>
      </c>
      <c r="D330" s="31">
        <f t="shared" ref="D330:E330" si="71">D9+D22+D35+D56+D69+D82+D103+D116+D129+D150+D163+D176+D197+D210+D223+D244+D257+D270+D291+D304+D317</f>
        <v>1587.7974169999998</v>
      </c>
      <c r="E330" s="31">
        <f t="shared" si="71"/>
        <v>917.16115799999989</v>
      </c>
      <c r="F330" s="157">
        <f t="shared" si="59"/>
        <v>73.120874466862233</v>
      </c>
      <c r="G330" s="31">
        <f t="shared" si="63"/>
        <v>122101</v>
      </c>
      <c r="H330" s="31">
        <f t="shared" ref="H330:K330" si="72">H9+H22+H35+H56+H69+H82+H103+H116+H129+H150+H163+H176+H197+H210+H223+H244+H257+H270+H291+H304+H317</f>
        <v>4572952.8360800007</v>
      </c>
      <c r="I330" s="31">
        <f t="shared" si="72"/>
        <v>3991</v>
      </c>
      <c r="J330" s="31">
        <f t="shared" si="72"/>
        <v>87.729774999999975</v>
      </c>
      <c r="K330" s="31">
        <f t="shared" si="72"/>
        <v>554.14959099999999</v>
      </c>
      <c r="L330" s="31">
        <f t="shared" si="65"/>
        <v>433.85233799999992</v>
      </c>
      <c r="M330" s="31">
        <f t="shared" si="66"/>
        <v>27.727694992852637</v>
      </c>
      <c r="N330" s="173">
        <f>D330/D339*100</f>
        <v>1.4741100323524174</v>
      </c>
    </row>
    <row r="331" spans="1:14">
      <c r="A331" s="231"/>
      <c r="B331" s="208" t="s">
        <v>23</v>
      </c>
      <c r="C331" s="31">
        <f t="shared" si="61"/>
        <v>39.652701</v>
      </c>
      <c r="D331" s="31">
        <f t="shared" ref="D331:E331" si="73">D10+D23+D36+D57+D70+D83+D104+D117+D130+D151+D164+D177+D198+D211+D224+D245+D258+D271+D292+D305+D318</f>
        <v>264.05660386000005</v>
      </c>
      <c r="E331" s="31">
        <f t="shared" si="73"/>
        <v>231.58823899999999</v>
      </c>
      <c r="F331" s="157">
        <f t="shared" si="59"/>
        <v>14.019867761937629</v>
      </c>
      <c r="G331" s="31">
        <f t="shared" si="63"/>
        <v>5577</v>
      </c>
      <c r="H331" s="31">
        <f t="shared" ref="H331:K331" si="74">H10+H23+H36+H57+H70+H83+H104+H117+H130+H151+H164+H177+H198+H211+H224+H245+H258+H271+H292+H305+H318</f>
        <v>975888.10301830003</v>
      </c>
      <c r="I331" s="31">
        <f t="shared" si="74"/>
        <v>40</v>
      </c>
      <c r="J331" s="31">
        <f t="shared" si="74"/>
        <v>2.9046989999999973</v>
      </c>
      <c r="K331" s="31">
        <f t="shared" si="74"/>
        <v>53.535656000000003</v>
      </c>
      <c r="L331" s="31">
        <f t="shared" si="65"/>
        <v>58.877534000000004</v>
      </c>
      <c r="M331" s="31">
        <f t="shared" si="66"/>
        <v>-9.0728630040789433</v>
      </c>
      <c r="N331" s="173">
        <f>D331/D339*100</f>
        <v>0.24514996982069925</v>
      </c>
    </row>
    <row r="332" spans="1:14">
      <c r="A332" s="231"/>
      <c r="B332" s="208" t="s">
        <v>24</v>
      </c>
      <c r="C332" s="31">
        <f t="shared" si="61"/>
        <v>1139.8719679999999</v>
      </c>
      <c r="D332" s="31">
        <f t="shared" ref="D332:E332" si="75">D11+D24+D37+D58+D71+D84+D105+D118+D131+D152+D165+D178+D199+D212+D225+D246+D259+D272+D293+D306+D319</f>
        <v>7290.8049309999988</v>
      </c>
      <c r="E332" s="31">
        <f t="shared" si="75"/>
        <v>6288.5567060000003</v>
      </c>
      <c r="F332" s="157">
        <f t="shared" si="59"/>
        <v>15.93765106775199</v>
      </c>
      <c r="G332" s="31">
        <f t="shared" si="63"/>
        <v>17505</v>
      </c>
      <c r="H332" s="31">
        <f t="shared" ref="H332:K332" si="76">H11+H24+H37+H58+H71+H84+H105+H118+H131+H152+H165+H178+H199+H212+H225+H246+H259+H272+H293+H306+H319</f>
        <v>6823141.711467999</v>
      </c>
      <c r="I332" s="31">
        <f t="shared" si="76"/>
        <v>1256</v>
      </c>
      <c r="J332" s="31">
        <f t="shared" si="76"/>
        <v>472.00210699999997</v>
      </c>
      <c r="K332" s="31">
        <f t="shared" si="76"/>
        <v>3120.5595990000002</v>
      </c>
      <c r="L332" s="31">
        <f t="shared" si="65"/>
        <v>2508.8557480000004</v>
      </c>
      <c r="M332" s="31">
        <f t="shared" si="66"/>
        <v>24.38178645733759</v>
      </c>
      <c r="N332" s="173">
        <f>D332/D339*100</f>
        <v>6.7687782947889588</v>
      </c>
    </row>
    <row r="333" spans="1:14">
      <c r="A333" s="231"/>
      <c r="B333" s="208" t="s">
        <v>25</v>
      </c>
      <c r="C333" s="31">
        <f t="shared" si="61"/>
        <v>189.0258709999994</v>
      </c>
      <c r="D333" s="31">
        <f t="shared" ref="D333:E333" si="77">D12+D25+D38+D59+D72+D85+D106+D119+D132+D153+D166+D179+D200+D213+D226+D247+D260+D273+D294+D307+D320</f>
        <v>16756.664782999997</v>
      </c>
      <c r="E333" s="31">
        <f t="shared" si="77"/>
        <v>13422.205555999999</v>
      </c>
      <c r="F333" s="157">
        <f t="shared" si="59"/>
        <v>24.842856213816709</v>
      </c>
      <c r="G333" s="31">
        <f t="shared" si="63"/>
        <v>4863</v>
      </c>
      <c r="H333" s="31">
        <f t="shared" ref="H333:K333" si="78">H12+H25+H38+H59+H72+H85+H106+H119+H132+H153+H166+H179+H200+H213+H226+H247+H260+H273+H294+H307+H320</f>
        <v>806812.9012490001</v>
      </c>
      <c r="I333" s="31">
        <f t="shared" si="78"/>
        <v>6639</v>
      </c>
      <c r="J333" s="31">
        <f t="shared" si="78"/>
        <v>452.39432200000022</v>
      </c>
      <c r="K333" s="31">
        <f t="shared" si="78"/>
        <v>4468.2076889999998</v>
      </c>
      <c r="L333" s="31">
        <f t="shared" si="65"/>
        <v>4569.367021</v>
      </c>
      <c r="M333" s="31">
        <f t="shared" si="66"/>
        <v>-2.2138587584470635</v>
      </c>
      <c r="N333" s="173">
        <f>D333/D339*100</f>
        <v>15.556876085651638</v>
      </c>
    </row>
    <row r="334" spans="1:14">
      <c r="A334" s="231"/>
      <c r="B334" s="208" t="s">
        <v>26</v>
      </c>
      <c r="C334" s="31">
        <f t="shared" si="61"/>
        <v>849.89540900000009</v>
      </c>
      <c r="D334" s="31">
        <f t="shared" ref="D334:E334" si="79">D13+D26+D39+D60+D73+D86+D107+D120+D133+D154+D167+D180+D201+D214+D227+D248+D261+D274+D295+D308+D321</f>
        <v>13824.02419</v>
      </c>
      <c r="E334" s="31">
        <f t="shared" si="79"/>
        <v>13672.956836999998</v>
      </c>
      <c r="F334" s="157">
        <f t="shared" si="59"/>
        <v>1.1048623556771797</v>
      </c>
      <c r="G334" s="31">
        <f t="shared" si="63"/>
        <v>385850</v>
      </c>
      <c r="H334" s="31">
        <f t="shared" ref="H334:K334" si="80">H13+H26+H39+H60+H73+H86+H107+H120+H133+H154+H167+H180+H201+H214+H227+H248+H261+H274+H295+H308+H321</f>
        <v>147751419.22040007</v>
      </c>
      <c r="I334" s="31">
        <f t="shared" si="80"/>
        <v>23124</v>
      </c>
      <c r="J334" s="31">
        <f t="shared" si="80"/>
        <v>1119.2830139999983</v>
      </c>
      <c r="K334" s="31">
        <f t="shared" si="80"/>
        <v>7340.0780539999996</v>
      </c>
      <c r="L334" s="31">
        <f t="shared" si="65"/>
        <v>6130.5406449999982</v>
      </c>
      <c r="M334" s="31">
        <f t="shared" si="66"/>
        <v>19.729702142770829</v>
      </c>
      <c r="N334" s="173">
        <f>D334/D339*100</f>
        <v>12.834214571569305</v>
      </c>
    </row>
    <row r="335" spans="1:14">
      <c r="A335" s="231"/>
      <c r="B335" s="208" t="s">
        <v>27</v>
      </c>
      <c r="C335" s="31">
        <f t="shared" si="61"/>
        <v>422.24327499999993</v>
      </c>
      <c r="D335" s="31">
        <f t="shared" ref="D335:E335" si="81">D14+D27+D40+D61+D74+D87+D108+D121+D134+D155+D168+D181+D202+D215+D228+D249+D262+D275+D296+D309+D322</f>
        <v>2533.8762589999997</v>
      </c>
      <c r="E335" s="31">
        <f t="shared" si="81"/>
        <v>3121.4953139999998</v>
      </c>
      <c r="F335" s="157">
        <f t="shared" si="59"/>
        <v>-18.824921900875875</v>
      </c>
      <c r="G335" s="31">
        <f t="shared" si="63"/>
        <v>18264</v>
      </c>
      <c r="H335" s="31">
        <f t="shared" ref="H335:K335" si="82">H14+H27+H40+H61+H74+H87+H108+H121+H134+H155+H168+H181+H202+H215+H228+H249+H262+H275+H296+H309+H322</f>
        <v>241179.44889495001</v>
      </c>
      <c r="I335" s="31">
        <f t="shared" si="82"/>
        <v>232.31486398999999</v>
      </c>
      <c r="J335" s="31">
        <f t="shared" si="82"/>
        <v>154.33357299999997</v>
      </c>
      <c r="K335" s="31">
        <f t="shared" si="82"/>
        <v>1231.575505</v>
      </c>
      <c r="L335" s="31">
        <f t="shared" si="65"/>
        <v>4906.3769380000003</v>
      </c>
      <c r="M335" s="31">
        <f t="shared" si="66"/>
        <v>-74.898473546510061</v>
      </c>
      <c r="N335" s="173">
        <f>D335/D339*100</f>
        <v>2.3524489800398212</v>
      </c>
    </row>
    <row r="336" spans="1:14">
      <c r="A336" s="231"/>
      <c r="B336" s="14" t="s">
        <v>28</v>
      </c>
      <c r="C336" s="31">
        <f t="shared" si="61"/>
        <v>10.415567000000001</v>
      </c>
      <c r="D336" s="31">
        <f t="shared" ref="D336:E336" si="83">D15+D28+D41+D62+D75+D88+D109+D122+D135+D156+D169+D182+D203+D216+D229+D250+D263+D276+D297+D310+D323</f>
        <v>237.55285399999997</v>
      </c>
      <c r="E336" s="31">
        <f t="shared" si="83"/>
        <v>169.09925899999999</v>
      </c>
      <c r="F336" s="157">
        <f t="shared" si="59"/>
        <v>40.481309856005922</v>
      </c>
      <c r="G336" s="31">
        <f t="shared" si="63"/>
        <v>88</v>
      </c>
      <c r="H336" s="31">
        <f t="shared" ref="H336:K336" si="84">H15+H28+H41+H62+H75+H88+H109+H122+H135+H156+H169+H182+H203+H216+H229+H250+H263+H276+H297+H310+H323</f>
        <v>59249.679843999991</v>
      </c>
      <c r="I336" s="31">
        <f t="shared" si="84"/>
        <v>0.99999999999999878</v>
      </c>
      <c r="J336" s="31">
        <f t="shared" si="84"/>
        <v>0</v>
      </c>
      <c r="K336" s="31">
        <f t="shared" si="84"/>
        <v>11.45</v>
      </c>
      <c r="L336" s="31">
        <f t="shared" si="65"/>
        <v>89.597400000000007</v>
      </c>
      <c r="M336" s="31">
        <f>(K336-L336)/L336*100</f>
        <v>-87.220611312381834</v>
      </c>
      <c r="N336" s="173">
        <f>D336/D339*100</f>
        <v>0.22054390663827933</v>
      </c>
    </row>
    <row r="337" spans="1:14">
      <c r="A337" s="231"/>
      <c r="B337" s="14" t="s">
        <v>29</v>
      </c>
      <c r="C337" s="31">
        <f t="shared" si="61"/>
        <v>38.865599000000003</v>
      </c>
      <c r="D337" s="31">
        <f>D16+D29+D42+D63+D76+D89+D110+D123+D136+D157+D170+D183+D204+D217+D230+D251+D264+D277+D298+D311+D324</f>
        <v>109.95815700000001</v>
      </c>
      <c r="E337" s="31">
        <f t="shared" ref="E337" si="85">E16+E29+E42+E63+E76+E89+E110+E123+E136+E157+E170+E183+E204+E217+E230+E251+E264+E277+E298+E311+E324</f>
        <v>94.295499000000007</v>
      </c>
      <c r="F337" s="157">
        <f t="shared" si="59"/>
        <v>16.61018624017251</v>
      </c>
      <c r="G337" s="31">
        <f t="shared" si="63"/>
        <v>40</v>
      </c>
      <c r="H337" s="31">
        <f t="shared" ref="H337:K337" si="86">H16+H29+H42+H63+H76+H89+H110+H123+H136+H157+H170+H183+H204+H217+H230+H251+H264+H277+H298+H311+H324</f>
        <v>43820.571407999996</v>
      </c>
      <c r="I337" s="31">
        <f t="shared" si="86"/>
        <v>7.0020819899999998</v>
      </c>
      <c r="J337" s="31">
        <f t="shared" si="86"/>
        <v>-1.7151E-2</v>
      </c>
      <c r="K337" s="31">
        <f t="shared" si="86"/>
        <v>9.42</v>
      </c>
      <c r="L337" s="31">
        <f t="shared" si="65"/>
        <v>2.8030110000000001</v>
      </c>
      <c r="M337" s="31">
        <f t="shared" si="66"/>
        <v>236.0671791869529</v>
      </c>
      <c r="N337" s="173">
        <f>D337/D339*100</f>
        <v>0.1020850775024798</v>
      </c>
    </row>
    <row r="338" spans="1:14">
      <c r="A338" s="231"/>
      <c r="B338" s="14" t="s">
        <v>30</v>
      </c>
      <c r="C338" s="31">
        <f t="shared" si="61"/>
        <v>331.43138999999996</v>
      </c>
      <c r="D338" s="31">
        <f t="shared" ref="D338:E338" si="87">D17+D30+D43+D64+D77+D90+D111+D124+D137+D158+D171+D184+D205+D218+D231+D252+D265+D278+D299+D312+D325</f>
        <v>2053.889588</v>
      </c>
      <c r="E338" s="31">
        <f t="shared" si="87"/>
        <v>2760.6351820679997</v>
      </c>
      <c r="F338" s="157">
        <f t="shared" si="59"/>
        <v>-25.600832687301139</v>
      </c>
      <c r="G338" s="31">
        <f t="shared" si="63"/>
        <v>775</v>
      </c>
      <c r="H338" s="31">
        <f t="shared" ref="H338:K338" si="88">H17+H30+H43+H64+H77+H90+H111+H124+H137+H158+H171+H184+H205+H218+H231+H252+H265+H278+H299+H312+H325</f>
        <v>91988.311268949998</v>
      </c>
      <c r="I338" s="31">
        <f t="shared" si="88"/>
        <v>227</v>
      </c>
      <c r="J338" s="31">
        <f t="shared" si="88"/>
        <v>153.42994699999997</v>
      </c>
      <c r="K338" s="31">
        <f t="shared" si="88"/>
        <v>1221.3682140000001</v>
      </c>
      <c r="L338" s="31">
        <f t="shared" si="65"/>
        <v>4815.6880410000003</v>
      </c>
      <c r="M338" s="31">
        <f t="shared" si="66"/>
        <v>-74.637721471958614</v>
      </c>
      <c r="N338" s="173">
        <f>D338/D339*100</f>
        <v>1.9068296840635139</v>
      </c>
    </row>
    <row r="339" spans="1:14" ht="14.25" thickBot="1">
      <c r="A339" s="232"/>
      <c r="B339" s="15" t="s">
        <v>50</v>
      </c>
      <c r="C339" s="16">
        <f>C327+C329+C330+C331+C332+C333+C334+C335</f>
        <v>11364.086901000001</v>
      </c>
      <c r="D339" s="16">
        <f>D327+D329+D330+D331+D332+D333+D334+D335</f>
        <v>107712.27263585999</v>
      </c>
      <c r="E339" s="16">
        <f t="shared" ref="E339:L339" si="89">E327+E329+E330+E331+E332+E333+E334+E335</f>
        <v>92322.131656000012</v>
      </c>
      <c r="F339" s="158">
        <f t="shared" si="59"/>
        <v>16.670045095151107</v>
      </c>
      <c r="G339" s="16">
        <f>G327+G329+G330+G331+G332+G333+G334+G335</f>
        <v>1022910</v>
      </c>
      <c r="H339" s="16">
        <f t="shared" si="89"/>
        <v>220942817.9115023</v>
      </c>
      <c r="I339" s="16">
        <f t="shared" si="89"/>
        <v>74870.314863990003</v>
      </c>
      <c r="J339" s="16">
        <f t="shared" si="89"/>
        <v>7670.9627729999993</v>
      </c>
      <c r="K339" s="16">
        <f t="shared" si="89"/>
        <v>46740.483084</v>
      </c>
      <c r="L339" s="16">
        <f t="shared" si="89"/>
        <v>56361.754942000007</v>
      </c>
      <c r="M339" s="16">
        <f t="shared" si="66"/>
        <v>-17.070568274357207</v>
      </c>
      <c r="N339" s="174"/>
    </row>
    <row r="340" spans="1:14" ht="14.25" thickTop="1">
      <c r="A340" s="43" t="s">
        <v>51</v>
      </c>
      <c r="B340" s="43"/>
      <c r="C340" s="43"/>
      <c r="D340" s="43"/>
      <c r="E340" s="43"/>
      <c r="F340" s="168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8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N16" sqref="N16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3" t="s">
        <v>119</v>
      </c>
      <c r="B2" s="233"/>
      <c r="C2" s="233"/>
      <c r="D2" s="233"/>
      <c r="E2" s="233"/>
      <c r="F2" s="233"/>
      <c r="G2" s="233"/>
      <c r="H2" s="233"/>
    </row>
    <row r="3" spans="1:8" ht="14.25" thickBot="1">
      <c r="B3" s="45"/>
      <c r="C3" s="234" t="s">
        <v>124</v>
      </c>
      <c r="D3" s="234"/>
      <c r="E3" s="234"/>
      <c r="F3" s="234"/>
      <c r="G3" s="234" t="s">
        <v>53</v>
      </c>
      <c r="H3" s="234"/>
    </row>
    <row r="4" spans="1:8">
      <c r="A4" s="240" t="s">
        <v>54</v>
      </c>
      <c r="B4" s="46" t="s">
        <v>55</v>
      </c>
      <c r="C4" s="235" t="s">
        <v>4</v>
      </c>
      <c r="D4" s="236"/>
      <c r="E4" s="236"/>
      <c r="F4" s="237"/>
      <c r="G4" s="238" t="s">
        <v>5</v>
      </c>
      <c r="H4" s="239"/>
    </row>
    <row r="5" spans="1:8">
      <c r="A5" s="241"/>
      <c r="B5" s="47" t="s">
        <v>56</v>
      </c>
      <c r="C5" s="242" t="s">
        <v>9</v>
      </c>
      <c r="D5" s="242" t="s">
        <v>10</v>
      </c>
      <c r="E5" s="242" t="s">
        <v>11</v>
      </c>
      <c r="F5" s="177" t="s">
        <v>12</v>
      </c>
      <c r="G5" s="242" t="s">
        <v>13</v>
      </c>
      <c r="H5" s="244" t="s">
        <v>14</v>
      </c>
    </row>
    <row r="6" spans="1:8">
      <c r="A6" s="241"/>
      <c r="B6" s="179" t="s">
        <v>16</v>
      </c>
      <c r="C6" s="243"/>
      <c r="D6" s="243"/>
      <c r="E6" s="243"/>
      <c r="F6" s="178" t="s">
        <v>17</v>
      </c>
      <c r="G6" s="243"/>
      <c r="H6" s="245"/>
    </row>
    <row r="7" spans="1:8">
      <c r="A7" s="241" t="s">
        <v>57</v>
      </c>
      <c r="B7" s="48" t="s">
        <v>19</v>
      </c>
      <c r="C7" s="71">
        <v>4.9548700000000068</v>
      </c>
      <c r="D7" s="71">
        <v>52.661028000000002</v>
      </c>
      <c r="E7" s="71">
        <v>36.369999999999997</v>
      </c>
      <c r="F7" s="12">
        <f t="shared" ref="F7:F27" si="0">(D7-E7)/E7*100</f>
        <v>44.792488314544968</v>
      </c>
      <c r="G7" s="72">
        <v>607</v>
      </c>
      <c r="H7" s="107">
        <v>65865.86</v>
      </c>
    </row>
    <row r="8" spans="1:8" ht="14.25" thickBot="1">
      <c r="A8" s="246"/>
      <c r="B8" s="50" t="s">
        <v>20</v>
      </c>
      <c r="C8" s="71">
        <v>1.9976430000000036</v>
      </c>
      <c r="D8" s="72">
        <v>23.155226000000003</v>
      </c>
      <c r="E8" s="72">
        <v>15.11</v>
      </c>
      <c r="F8" s="12">
        <f t="shared" si="0"/>
        <v>53.244381204500357</v>
      </c>
      <c r="G8" s="72">
        <v>330</v>
      </c>
      <c r="H8" s="107">
        <v>6600</v>
      </c>
    </row>
    <row r="9" spans="1:8" ht="14.25" thickTop="1">
      <c r="A9" s="247" t="s">
        <v>58</v>
      </c>
      <c r="B9" s="53" t="s">
        <v>19</v>
      </c>
      <c r="C9" s="19">
        <v>8.61</v>
      </c>
      <c r="D9" s="19">
        <v>76.900000000000006</v>
      </c>
      <c r="E9" s="19">
        <v>78.650000000000006</v>
      </c>
      <c r="F9" s="12">
        <f t="shared" si="0"/>
        <v>-2.2250476795931338</v>
      </c>
      <c r="G9" s="20">
        <v>765</v>
      </c>
      <c r="H9" s="54">
        <v>598508.49</v>
      </c>
    </row>
    <row r="10" spans="1:8" ht="14.25" thickBot="1">
      <c r="A10" s="246"/>
      <c r="B10" s="50" t="s">
        <v>20</v>
      </c>
      <c r="C10" s="20">
        <v>3.06</v>
      </c>
      <c r="D10" s="20">
        <v>31.04</v>
      </c>
      <c r="E10" s="20">
        <v>8</v>
      </c>
      <c r="F10" s="12">
        <f t="shared" si="0"/>
        <v>288</v>
      </c>
      <c r="G10" s="20">
        <v>382</v>
      </c>
      <c r="H10" s="54">
        <v>45300</v>
      </c>
    </row>
    <row r="11" spans="1:8" ht="14.25" thickTop="1">
      <c r="A11" s="247" t="s">
        <v>59</v>
      </c>
      <c r="B11" s="179" t="s">
        <v>19</v>
      </c>
      <c r="C11" s="100">
        <v>-18.206568000000004</v>
      </c>
      <c r="D11" s="100">
        <v>28.515665999999996</v>
      </c>
      <c r="E11" s="99">
        <v>39.697240999999998</v>
      </c>
      <c r="F11" s="12">
        <f t="shared" si="0"/>
        <v>-28.167133831794516</v>
      </c>
      <c r="G11" s="71">
        <v>384</v>
      </c>
      <c r="H11" s="101">
        <v>27473.715960000009</v>
      </c>
    </row>
    <row r="12" spans="1:8" ht="14.25" thickBot="1">
      <c r="A12" s="246"/>
      <c r="B12" s="50" t="s">
        <v>20</v>
      </c>
      <c r="C12" s="100">
        <v>-19.101680000000002</v>
      </c>
      <c r="D12" s="100">
        <v>22.36795</v>
      </c>
      <c r="E12" s="99">
        <v>4.9995289999999999</v>
      </c>
      <c r="F12" s="12">
        <f t="shared" si="0"/>
        <v>347.40114518787675</v>
      </c>
      <c r="G12" s="102">
        <v>298</v>
      </c>
      <c r="H12" s="103">
        <v>5960</v>
      </c>
    </row>
    <row r="13" spans="1:8" ht="14.25" thickTop="1">
      <c r="A13" s="248" t="s">
        <v>60</v>
      </c>
      <c r="B13" s="56" t="s">
        <v>19</v>
      </c>
      <c r="C13" s="32">
        <v>0.97</v>
      </c>
      <c r="D13" s="32">
        <v>36.5</v>
      </c>
      <c r="E13" s="32">
        <v>71.88</v>
      </c>
      <c r="F13" s="12">
        <f t="shared" si="0"/>
        <v>-49.220923761825262</v>
      </c>
      <c r="G13" s="32">
        <v>404</v>
      </c>
      <c r="H13" s="55">
        <v>50055.292370000003</v>
      </c>
    </row>
    <row r="14" spans="1:8" ht="14.25" thickBot="1">
      <c r="A14" s="249"/>
      <c r="B14" s="50" t="s">
        <v>20</v>
      </c>
      <c r="C14" s="16">
        <v>0.55000000000000004</v>
      </c>
      <c r="D14" s="16">
        <v>13</v>
      </c>
      <c r="E14" s="16">
        <v>1.22</v>
      </c>
      <c r="F14" s="12">
        <f t="shared" si="0"/>
        <v>965.5737704918032</v>
      </c>
      <c r="G14" s="16">
        <v>175</v>
      </c>
      <c r="H14" s="52">
        <v>3500</v>
      </c>
    </row>
    <row r="15" spans="1:8" ht="14.25" thickTop="1">
      <c r="A15" s="247" t="s">
        <v>61</v>
      </c>
      <c r="B15" s="179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6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8" t="s">
        <v>62</v>
      </c>
      <c r="B17" s="179" t="s">
        <v>19</v>
      </c>
      <c r="C17" s="32">
        <v>0</v>
      </c>
      <c r="D17" s="32">
        <v>0</v>
      </c>
      <c r="E17" s="71">
        <v>0.9</v>
      </c>
      <c r="F17" s="12">
        <f t="shared" si="0"/>
        <v>-100</v>
      </c>
      <c r="G17" s="32">
        <v>1</v>
      </c>
      <c r="H17" s="55">
        <v>12.2</v>
      </c>
    </row>
    <row r="18" spans="1:8" ht="14.25" thickBot="1">
      <c r="A18" s="248"/>
      <c r="B18" s="50" t="s">
        <v>20</v>
      </c>
      <c r="C18" s="32">
        <v>0</v>
      </c>
      <c r="D18" s="32">
        <v>0</v>
      </c>
      <c r="E18" s="72">
        <v>0.9</v>
      </c>
      <c r="F18" s="12">
        <f t="shared" si="0"/>
        <v>-100</v>
      </c>
      <c r="G18" s="16">
        <v>1</v>
      </c>
      <c r="H18" s="52">
        <v>12.2</v>
      </c>
    </row>
    <row r="19" spans="1:8" ht="14.25" thickTop="1">
      <c r="A19" s="250" t="s">
        <v>63</v>
      </c>
      <c r="B19" s="56" t="s">
        <v>19</v>
      </c>
      <c r="C19" s="32">
        <v>24.499400000000001</v>
      </c>
      <c r="D19" s="32">
        <v>238.62200000000001</v>
      </c>
      <c r="E19" s="32">
        <v>302.56</v>
      </c>
      <c r="F19" s="12">
        <f t="shared" si="0"/>
        <v>-21.13233738762559</v>
      </c>
      <c r="G19" s="31">
        <v>2163</v>
      </c>
      <c r="H19" s="55">
        <v>253272.9</v>
      </c>
    </row>
    <row r="20" spans="1:8" ht="14.25" thickBot="1">
      <c r="A20" s="249"/>
      <c r="B20" s="50" t="s">
        <v>20</v>
      </c>
      <c r="C20" s="51">
        <v>5.2999000000000001</v>
      </c>
      <c r="D20" s="51">
        <v>49.688000000000002</v>
      </c>
      <c r="E20" s="51">
        <v>23.865200000000002</v>
      </c>
      <c r="F20" s="12">
        <f t="shared" si="0"/>
        <v>108.20273871578701</v>
      </c>
      <c r="G20" s="16">
        <v>567</v>
      </c>
      <c r="H20" s="182">
        <v>11340</v>
      </c>
    </row>
    <row r="21" spans="1:8" ht="14.25" thickTop="1">
      <c r="A21" s="247" t="s">
        <v>64</v>
      </c>
      <c r="B21" s="179" t="s">
        <v>19</v>
      </c>
      <c r="C21" s="71">
        <v>0</v>
      </c>
      <c r="D21" s="105">
        <v>0</v>
      </c>
      <c r="E21" s="105">
        <v>441.73</v>
      </c>
      <c r="F21" s="12">
        <f t="shared" si="0"/>
        <v>-100</v>
      </c>
      <c r="G21" s="72">
        <v>0</v>
      </c>
      <c r="H21" s="107">
        <v>0</v>
      </c>
    </row>
    <row r="22" spans="1:8" ht="14.25" thickBot="1">
      <c r="A22" s="246"/>
      <c r="B22" s="50" t="s">
        <v>20</v>
      </c>
      <c r="C22" s="72">
        <v>0</v>
      </c>
      <c r="D22" s="106">
        <v>0</v>
      </c>
      <c r="E22" s="106">
        <v>126.06</v>
      </c>
      <c r="F22" s="12">
        <f t="shared" si="0"/>
        <v>-100</v>
      </c>
      <c r="G22" s="72">
        <v>0</v>
      </c>
      <c r="H22" s="107">
        <v>0</v>
      </c>
    </row>
    <row r="23" spans="1:8" ht="14.25" thickTop="1">
      <c r="A23" s="248" t="s">
        <v>65</v>
      </c>
      <c r="B23" s="179" t="s">
        <v>19</v>
      </c>
      <c r="C23" s="32">
        <v>0</v>
      </c>
      <c r="D23" s="32">
        <v>0.90693299999999999</v>
      </c>
      <c r="E23" s="32">
        <v>19.769461</v>
      </c>
      <c r="F23" s="12">
        <f t="shared" si="0"/>
        <v>-95.412454593476284</v>
      </c>
      <c r="G23" s="32">
        <v>13</v>
      </c>
      <c r="H23" s="55">
        <v>1645</v>
      </c>
    </row>
    <row r="24" spans="1:8" ht="14.25" thickBot="1">
      <c r="A24" s="249"/>
      <c r="B24" s="50" t="s">
        <v>20</v>
      </c>
      <c r="C24" s="51">
        <v>0</v>
      </c>
      <c r="D24" s="51">
        <v>0.268868</v>
      </c>
      <c r="E24" s="51">
        <v>8.0118010000000002</v>
      </c>
      <c r="F24" s="12">
        <f t="shared" si="0"/>
        <v>-96.644100371439578</v>
      </c>
      <c r="G24" s="51">
        <v>4</v>
      </c>
      <c r="H24" s="52">
        <v>80</v>
      </c>
    </row>
    <row r="25" spans="1:8" ht="14.25" thickTop="1">
      <c r="A25" s="247" t="s">
        <v>50</v>
      </c>
      <c r="B25" s="56" t="s">
        <v>19</v>
      </c>
      <c r="C25" s="32">
        <f t="shared" ref="C25:E26" si="1">+C7+C9+C11+C13+C15+C17+C19+C21+C23</f>
        <v>20.827702000000002</v>
      </c>
      <c r="D25" s="32">
        <f t="shared" si="1"/>
        <v>434.10562700000003</v>
      </c>
      <c r="E25" s="32">
        <f t="shared" si="1"/>
        <v>991.55670199999997</v>
      </c>
      <c r="F25" s="26">
        <f t="shared" si="0"/>
        <v>-56.219787922930095</v>
      </c>
      <c r="G25" s="32">
        <f>+G7+G9+G11+G13+G15+G17+G19+G21+G23</f>
        <v>4337</v>
      </c>
      <c r="H25" s="32">
        <f>+H7+H9+H11+H13+H15+H17+H19+H21+H23</f>
        <v>996833.45833000005</v>
      </c>
    </row>
    <row r="26" spans="1:8">
      <c r="A26" s="241"/>
      <c r="B26" s="48" t="s">
        <v>20</v>
      </c>
      <c r="C26" s="32">
        <f t="shared" si="1"/>
        <v>-8.1941369999999978</v>
      </c>
      <c r="D26" s="32">
        <f t="shared" si="1"/>
        <v>139.52004399999998</v>
      </c>
      <c r="E26" s="32">
        <f t="shared" si="1"/>
        <v>188.16652999999999</v>
      </c>
      <c r="F26" s="12">
        <f t="shared" si="0"/>
        <v>-25.852889990584409</v>
      </c>
      <c r="G26" s="32">
        <f>+G8+G10+G12+G14+G16+G18+G20+G22+G24</f>
        <v>1757</v>
      </c>
      <c r="H26" s="32">
        <f>+H8+H10+H12+H14+H16+H18+H20+H22+H24</f>
        <v>72792.2</v>
      </c>
    </row>
    <row r="27" spans="1:8" ht="14.25" thickBot="1">
      <c r="A27" s="246"/>
      <c r="B27" s="50" t="s">
        <v>49</v>
      </c>
      <c r="C27" s="16">
        <f>+C25</f>
        <v>20.827702000000002</v>
      </c>
      <c r="D27" s="16">
        <f>+D25</f>
        <v>434.10562700000003</v>
      </c>
      <c r="E27" s="16">
        <f>+E25</f>
        <v>991.55670199999997</v>
      </c>
      <c r="F27" s="17">
        <f t="shared" si="0"/>
        <v>-56.219787922930095</v>
      </c>
      <c r="G27" s="16">
        <f>+G25</f>
        <v>4337</v>
      </c>
      <c r="H27" s="16">
        <f>+H25</f>
        <v>996833.45833000005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tabSelected="1" zoomScaleNormal="100" workbookViewId="0">
      <pane xSplit="1" ySplit="6" topLeftCell="B558" activePane="bottomRight" state="frozen"/>
      <selection pane="topRight"/>
      <selection pane="bottomLeft"/>
      <selection pane="bottomRight" activeCell="V576" sqref="V576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5" t="s">
        <v>125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4.25" thickBot="1">
      <c r="A3" s="267" t="s">
        <v>126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3.5" customHeight="1">
      <c r="A4" s="211" t="s">
        <v>96</v>
      </c>
      <c r="B4" s="9" t="s">
        <v>3</v>
      </c>
      <c r="C4" s="221" t="s">
        <v>4</v>
      </c>
      <c r="D4" s="222"/>
      <c r="E4" s="222"/>
      <c r="F4" s="258"/>
      <c r="G4" s="217" t="s">
        <v>5</v>
      </c>
      <c r="H4" s="258"/>
      <c r="I4" s="217" t="s">
        <v>6</v>
      </c>
      <c r="J4" s="223"/>
      <c r="K4" s="223"/>
      <c r="L4" s="223"/>
      <c r="M4" s="223"/>
      <c r="N4" s="268" t="s">
        <v>7</v>
      </c>
    </row>
    <row r="5" spans="1:14">
      <c r="A5" s="212"/>
      <c r="B5" s="10" t="s">
        <v>8</v>
      </c>
      <c r="C5" s="224" t="s">
        <v>9</v>
      </c>
      <c r="D5" s="224" t="s">
        <v>10</v>
      </c>
      <c r="E5" s="224" t="s">
        <v>11</v>
      </c>
      <c r="F5" s="205" t="s">
        <v>12</v>
      </c>
      <c r="G5" s="224" t="s">
        <v>13</v>
      </c>
      <c r="H5" s="224" t="s">
        <v>14</v>
      </c>
      <c r="I5" s="204" t="s">
        <v>13</v>
      </c>
      <c r="J5" s="259" t="s">
        <v>15</v>
      </c>
      <c r="K5" s="260"/>
      <c r="L5" s="261"/>
      <c r="M5" s="205" t="s">
        <v>12</v>
      </c>
      <c r="N5" s="269"/>
    </row>
    <row r="6" spans="1:14">
      <c r="A6" s="227"/>
      <c r="B6" s="10" t="s">
        <v>16</v>
      </c>
      <c r="C6" s="225"/>
      <c r="D6" s="225"/>
      <c r="E6" s="225"/>
      <c r="F6" s="206" t="s">
        <v>17</v>
      </c>
      <c r="G6" s="262"/>
      <c r="H6" s="262"/>
      <c r="I6" s="24" t="s">
        <v>18</v>
      </c>
      <c r="J6" s="205" t="s">
        <v>9</v>
      </c>
      <c r="K6" s="25" t="s">
        <v>10</v>
      </c>
      <c r="L6" s="96" t="s">
        <v>11</v>
      </c>
      <c r="M6" s="206" t="s">
        <v>17</v>
      </c>
      <c r="N6" s="183" t="s">
        <v>17</v>
      </c>
    </row>
    <row r="7" spans="1:14">
      <c r="A7" s="263" t="s">
        <v>2</v>
      </c>
      <c r="B7" s="204" t="s">
        <v>19</v>
      </c>
      <c r="C7" s="71">
        <v>942.79938500000003</v>
      </c>
      <c r="D7" s="71">
        <v>6963.1923710000001</v>
      </c>
      <c r="E7" s="71">
        <v>6125.89</v>
      </c>
      <c r="F7" s="31">
        <f t="shared" ref="F7:F23" si="0">(D7-E7)/E7*100</f>
        <v>13.668256710453496</v>
      </c>
      <c r="G7" s="75">
        <v>54468</v>
      </c>
      <c r="H7" s="75">
        <v>5123811.42</v>
      </c>
      <c r="I7" s="75">
        <v>4749</v>
      </c>
      <c r="J7" s="72">
        <v>938.80684800000017</v>
      </c>
      <c r="K7" s="72">
        <v>4044.6104270000001</v>
      </c>
      <c r="L7" s="72">
        <v>5002.66</v>
      </c>
      <c r="M7" s="32">
        <f t="shared" ref="M7:M14" si="1">(K7-L7)/L7*100</f>
        <v>-19.150803232680211</v>
      </c>
      <c r="N7" s="108">
        <f t="shared" ref="N7:N19" si="2">D7/D202*100</f>
        <v>39.270650681991071</v>
      </c>
    </row>
    <row r="8" spans="1:14">
      <c r="A8" s="264"/>
      <c r="B8" s="204" t="s">
        <v>20</v>
      </c>
      <c r="C8" s="71">
        <v>311.04607600000003</v>
      </c>
      <c r="D8" s="71">
        <v>2374.176254</v>
      </c>
      <c r="E8" s="71">
        <v>1552.56</v>
      </c>
      <c r="F8" s="31">
        <f t="shared" si="0"/>
        <v>52.920096743443089</v>
      </c>
      <c r="G8" s="75">
        <v>31888</v>
      </c>
      <c r="H8" s="75">
        <v>637760</v>
      </c>
      <c r="I8" s="75">
        <v>2693</v>
      </c>
      <c r="J8" s="72">
        <v>409.21300300000007</v>
      </c>
      <c r="K8" s="72">
        <v>1614.2108800000001</v>
      </c>
      <c r="L8" s="72">
        <v>1903.59</v>
      </c>
      <c r="M8" s="31">
        <f t="shared" si="1"/>
        <v>-15.201756680797853</v>
      </c>
      <c r="N8" s="108">
        <f t="shared" si="2"/>
        <v>40.323169334301753</v>
      </c>
    </row>
    <row r="9" spans="1:14">
      <c r="A9" s="264"/>
      <c r="B9" s="204" t="s">
        <v>21</v>
      </c>
      <c r="C9" s="71">
        <v>70.957277999999903</v>
      </c>
      <c r="D9" s="71">
        <v>665.86426400000005</v>
      </c>
      <c r="E9" s="71">
        <v>627.22</v>
      </c>
      <c r="F9" s="31">
        <f t="shared" si="0"/>
        <v>6.161197665890759</v>
      </c>
      <c r="G9" s="75">
        <v>545</v>
      </c>
      <c r="H9" s="75">
        <v>629155.48</v>
      </c>
      <c r="I9" s="75">
        <v>70</v>
      </c>
      <c r="J9" s="72">
        <v>43.218939999999975</v>
      </c>
      <c r="K9" s="72">
        <v>265.96515599999998</v>
      </c>
      <c r="L9" s="72">
        <v>2239.7800000000002</v>
      </c>
      <c r="M9" s="31">
        <f t="shared" si="1"/>
        <v>-88.125389279304216</v>
      </c>
      <c r="N9" s="108">
        <f t="shared" si="2"/>
        <v>66.324383734194981</v>
      </c>
    </row>
    <row r="10" spans="1:14">
      <c r="A10" s="264"/>
      <c r="B10" s="204" t="s">
        <v>22</v>
      </c>
      <c r="C10" s="71">
        <v>15.989224</v>
      </c>
      <c r="D10" s="71">
        <v>192.95552699999999</v>
      </c>
      <c r="E10" s="71">
        <v>192.27</v>
      </c>
      <c r="F10" s="31">
        <f t="shared" si="0"/>
        <v>0.35654392260882045</v>
      </c>
      <c r="G10" s="75">
        <v>25444</v>
      </c>
      <c r="H10" s="75">
        <v>143606.42000000001</v>
      </c>
      <c r="I10" s="75">
        <v>885</v>
      </c>
      <c r="J10" s="72">
        <v>18.754900000000006</v>
      </c>
      <c r="K10" s="72">
        <v>88.441220000000001</v>
      </c>
      <c r="L10" s="72">
        <v>42.33</v>
      </c>
      <c r="M10" s="31">
        <f t="shared" si="1"/>
        <v>108.93271911174109</v>
      </c>
      <c r="N10" s="108">
        <f t="shared" si="2"/>
        <v>73.690541594766671</v>
      </c>
    </row>
    <row r="11" spans="1:14">
      <c r="A11" s="264"/>
      <c r="B11" s="204" t="s">
        <v>23</v>
      </c>
      <c r="C11" s="71">
        <v>7.20284700000001</v>
      </c>
      <c r="D11" s="71">
        <v>43.130754000000003</v>
      </c>
      <c r="E11" s="71">
        <v>33.01</v>
      </c>
      <c r="F11" s="31">
        <f t="shared" si="0"/>
        <v>30.659660708876114</v>
      </c>
      <c r="G11" s="75">
        <v>1351</v>
      </c>
      <c r="H11" s="75">
        <v>6500.27</v>
      </c>
      <c r="I11" s="75">
        <v>9</v>
      </c>
      <c r="J11" s="72">
        <v>2.0208749999999998</v>
      </c>
      <c r="K11" s="72">
        <v>5.1346449999999999</v>
      </c>
      <c r="L11" s="72">
        <v>7.56</v>
      </c>
      <c r="M11" s="31">
        <f t="shared" si="1"/>
        <v>-32.081415343915346</v>
      </c>
      <c r="N11" s="108">
        <f t="shared" si="2"/>
        <v>51.908159658368959</v>
      </c>
    </row>
    <row r="12" spans="1:14">
      <c r="A12" s="264"/>
      <c r="B12" s="204" t="s">
        <v>24</v>
      </c>
      <c r="C12" s="71">
        <v>582.04627600000003</v>
      </c>
      <c r="D12" s="71">
        <v>1777.126767</v>
      </c>
      <c r="E12" s="71">
        <v>1953.51</v>
      </c>
      <c r="F12" s="31">
        <f t="shared" si="0"/>
        <v>-9.0290417248951904</v>
      </c>
      <c r="G12" s="75">
        <v>1815</v>
      </c>
      <c r="H12" s="75">
        <v>1367911.8</v>
      </c>
      <c r="I12" s="75">
        <v>217</v>
      </c>
      <c r="J12" s="72">
        <v>93.304386000000022</v>
      </c>
      <c r="K12" s="72">
        <v>1127.936946</v>
      </c>
      <c r="L12" s="72">
        <v>825.32</v>
      </c>
      <c r="M12" s="31">
        <f t="shared" si="1"/>
        <v>36.666619735375363</v>
      </c>
      <c r="N12" s="108">
        <f t="shared" si="2"/>
        <v>64.758497574454736</v>
      </c>
    </row>
    <row r="13" spans="1:14">
      <c r="A13" s="264"/>
      <c r="B13" s="204" t="s">
        <v>25</v>
      </c>
      <c r="C13" s="71">
        <v>10.1028000000001</v>
      </c>
      <c r="D13" s="71">
        <v>3388.808415</v>
      </c>
      <c r="E13" s="71">
        <v>2659.55</v>
      </c>
      <c r="F13" s="31">
        <f t="shared" si="0"/>
        <v>27.420368671391763</v>
      </c>
      <c r="G13" s="75">
        <v>1631</v>
      </c>
      <c r="H13" s="75">
        <v>62361.09</v>
      </c>
      <c r="I13" s="75">
        <v>536</v>
      </c>
      <c r="J13" s="72">
        <v>9.003259000000071</v>
      </c>
      <c r="K13" s="72">
        <v>1612.4422870000001</v>
      </c>
      <c r="L13" s="72">
        <v>1272.8</v>
      </c>
      <c r="M13" s="31">
        <f t="shared" si="1"/>
        <v>26.68465485543684</v>
      </c>
      <c r="N13" s="108">
        <f t="shared" si="2"/>
        <v>50.746809111296322</v>
      </c>
    </row>
    <row r="14" spans="1:14">
      <c r="A14" s="264"/>
      <c r="B14" s="204" t="s">
        <v>26</v>
      </c>
      <c r="C14" s="71">
        <v>141.58012099999999</v>
      </c>
      <c r="D14" s="71">
        <v>1140.775038</v>
      </c>
      <c r="E14" s="71">
        <v>1054.22</v>
      </c>
      <c r="F14" s="31">
        <f t="shared" si="0"/>
        <v>8.210339208134922</v>
      </c>
      <c r="G14" s="75">
        <v>31063</v>
      </c>
      <c r="H14" s="75">
        <v>8038377.9199999999</v>
      </c>
      <c r="I14" s="75">
        <v>790</v>
      </c>
      <c r="J14" s="72">
        <v>36.987049000000013</v>
      </c>
      <c r="K14" s="72">
        <v>230.62233900000001</v>
      </c>
      <c r="L14" s="72">
        <v>258.85000000000002</v>
      </c>
      <c r="M14" s="31">
        <f t="shared" si="1"/>
        <v>-10.905026463202629</v>
      </c>
      <c r="N14" s="108">
        <f t="shared" si="2"/>
        <v>60.755041264783763</v>
      </c>
    </row>
    <row r="15" spans="1:14">
      <c r="A15" s="264"/>
      <c r="B15" s="204" t="s">
        <v>27</v>
      </c>
      <c r="C15" s="71">
        <v>9.1903769999999998</v>
      </c>
      <c r="D15" s="71">
        <v>198.800377</v>
      </c>
      <c r="E15" s="71">
        <v>245.22</v>
      </c>
      <c r="F15" s="31">
        <f t="shared" si="0"/>
        <v>-18.929786722127069</v>
      </c>
      <c r="G15" s="75">
        <v>89</v>
      </c>
      <c r="H15" s="75">
        <v>87384.34</v>
      </c>
      <c r="I15" s="75">
        <v>0</v>
      </c>
      <c r="J15" s="72"/>
      <c r="K15" s="87"/>
      <c r="L15" s="72">
        <v>3.68</v>
      </c>
      <c r="M15" s="31"/>
      <c r="N15" s="108">
        <f t="shared" si="2"/>
        <v>77.666939339094355</v>
      </c>
    </row>
    <row r="16" spans="1:14">
      <c r="A16" s="264"/>
      <c r="B16" s="14" t="s">
        <v>28</v>
      </c>
      <c r="C16" s="71">
        <v>9.8113220000000005</v>
      </c>
      <c r="D16" s="71">
        <v>122.61318799999999</v>
      </c>
      <c r="E16" s="71">
        <v>117.37</v>
      </c>
      <c r="F16" s="31">
        <f t="shared" si="0"/>
        <v>4.4672301269489552</v>
      </c>
      <c r="G16" s="75">
        <v>31</v>
      </c>
      <c r="H16" s="75">
        <v>28923.99</v>
      </c>
      <c r="I16" s="75">
        <v>0</v>
      </c>
      <c r="J16" s="72"/>
      <c r="K16" s="72"/>
      <c r="L16" s="72">
        <v>3.68</v>
      </c>
      <c r="M16" s="31"/>
      <c r="N16" s="108">
        <f t="shared" si="2"/>
        <v>100</v>
      </c>
    </row>
    <row r="17" spans="1:14">
      <c r="A17" s="264"/>
      <c r="B17" s="14" t="s">
        <v>29</v>
      </c>
      <c r="C17" s="71">
        <v>0</v>
      </c>
      <c r="D17" s="71">
        <v>1.7616000000000001</v>
      </c>
      <c r="E17" s="71">
        <v>2.81</v>
      </c>
      <c r="F17" s="31">
        <f t="shared" si="0"/>
        <v>-37.309608540925268</v>
      </c>
      <c r="G17" s="75">
        <v>2</v>
      </c>
      <c r="H17" s="75">
        <v>652.6</v>
      </c>
      <c r="I17" s="75">
        <v>0</v>
      </c>
      <c r="J17" s="72"/>
      <c r="K17" s="72"/>
      <c r="L17" s="72"/>
      <c r="M17" s="31"/>
      <c r="N17" s="108">
        <f t="shared" si="2"/>
        <v>11.403660784852294</v>
      </c>
    </row>
    <row r="18" spans="1:14">
      <c r="A18" s="264"/>
      <c r="B18" s="14" t="s">
        <v>30</v>
      </c>
      <c r="C18" s="71">
        <v>-1.2817510000000001</v>
      </c>
      <c r="D18" s="71">
        <v>73.767281999999994</v>
      </c>
      <c r="E18" s="71">
        <v>125.04</v>
      </c>
      <c r="F18" s="31">
        <f t="shared" si="0"/>
        <v>-41.005052783109413</v>
      </c>
      <c r="G18" s="75">
        <v>55</v>
      </c>
      <c r="H18" s="75">
        <v>57807.75</v>
      </c>
      <c r="I18" s="75">
        <v>0</v>
      </c>
      <c r="J18" s="72"/>
      <c r="K18" s="72"/>
      <c r="L18" s="72"/>
      <c r="M18" s="31"/>
      <c r="N18" s="108">
        <f t="shared" si="2"/>
        <v>64.069662070064311</v>
      </c>
    </row>
    <row r="19" spans="1:14" ht="14.25" thickBot="1">
      <c r="A19" s="265"/>
      <c r="B19" s="15" t="s">
        <v>31</v>
      </c>
      <c r="C19" s="16">
        <f t="shared" ref="C19:K19" si="3">C7+C9+C10+C11+C12+C13+C14+C15</f>
        <v>1779.8683079999998</v>
      </c>
      <c r="D19" s="16">
        <f t="shared" si="3"/>
        <v>14370.653512999999</v>
      </c>
      <c r="E19" s="16">
        <v>12890.89</v>
      </c>
      <c r="F19" s="16">
        <f t="shared" si="0"/>
        <v>11.479141572071438</v>
      </c>
      <c r="G19" s="16">
        <f t="shared" si="3"/>
        <v>116406</v>
      </c>
      <c r="H19" s="16">
        <f t="shared" si="3"/>
        <v>15459108.739999998</v>
      </c>
      <c r="I19" s="16">
        <f t="shared" si="3"/>
        <v>7256</v>
      </c>
      <c r="J19" s="16">
        <f t="shared" si="3"/>
        <v>1142.0962570000004</v>
      </c>
      <c r="K19" s="16">
        <f t="shared" si="3"/>
        <v>7375.1530199999997</v>
      </c>
      <c r="L19" s="16">
        <v>9652.9800000000014</v>
      </c>
      <c r="M19" s="16">
        <f t="shared" ref="M19:M22" si="4">(K19-L19)/L19*100</f>
        <v>-23.597137671475558</v>
      </c>
      <c r="N19" s="109">
        <f t="shared" si="2"/>
        <v>46.907862808458738</v>
      </c>
    </row>
    <row r="20" spans="1:14" ht="15" thickTop="1" thickBot="1">
      <c r="A20" s="266" t="s">
        <v>32</v>
      </c>
      <c r="B20" s="18" t="s">
        <v>19</v>
      </c>
      <c r="C20" s="19">
        <v>276.33241400000003</v>
      </c>
      <c r="D20" s="19">
        <v>2119.7304909999998</v>
      </c>
      <c r="E20" s="19">
        <v>1663.57943</v>
      </c>
      <c r="F20" s="110">
        <f t="shared" si="0"/>
        <v>27.419854608324883</v>
      </c>
      <c r="G20" s="20">
        <v>9740</v>
      </c>
      <c r="H20" s="20">
        <v>1071935.4578</v>
      </c>
      <c r="I20" s="20">
        <v>900</v>
      </c>
      <c r="J20" s="19">
        <v>129.06591299999999</v>
      </c>
      <c r="K20" s="20">
        <v>1193.541277</v>
      </c>
      <c r="L20" s="20">
        <v>932.797909</v>
      </c>
      <c r="M20" s="110">
        <f t="shared" si="4"/>
        <v>27.95282509579468</v>
      </c>
      <c r="N20" s="111">
        <f>D20/D202*100</f>
        <v>11.954745929282959</v>
      </c>
    </row>
    <row r="21" spans="1:14" ht="14.25" thickBot="1">
      <c r="A21" s="255"/>
      <c r="B21" s="204" t="s">
        <v>20</v>
      </c>
      <c r="C21" s="20">
        <v>77.634490999999997</v>
      </c>
      <c r="D21" s="20">
        <v>592.00059899999997</v>
      </c>
      <c r="E21" s="20">
        <v>303.17999900000001</v>
      </c>
      <c r="F21" s="31">
        <f t="shared" si="0"/>
        <v>95.263738027784598</v>
      </c>
      <c r="G21" s="20">
        <v>4927</v>
      </c>
      <c r="H21" s="20">
        <v>98500</v>
      </c>
      <c r="I21" s="20">
        <v>468</v>
      </c>
      <c r="J21" s="20">
        <v>20.372084999999998</v>
      </c>
      <c r="K21" s="20">
        <v>284.00293900000003</v>
      </c>
      <c r="L21" s="20">
        <v>238.303369</v>
      </c>
      <c r="M21" s="31">
        <f t="shared" si="4"/>
        <v>19.177055780524874</v>
      </c>
      <c r="N21" s="108">
        <f>D21/D203*100</f>
        <v>10.054578028596973</v>
      </c>
    </row>
    <row r="22" spans="1:14" ht="14.25" thickBot="1">
      <c r="A22" s="255"/>
      <c r="B22" s="204" t="s">
        <v>21</v>
      </c>
      <c r="C22" s="20">
        <v>9.4339999999999997E-3</v>
      </c>
      <c r="D22" s="20">
        <v>8.4320930000000001</v>
      </c>
      <c r="E22" s="20">
        <v>13.24741</v>
      </c>
      <c r="F22" s="31">
        <f t="shared" si="0"/>
        <v>-36.349120318613224</v>
      </c>
      <c r="G22" s="20">
        <v>7</v>
      </c>
      <c r="H22" s="20">
        <v>16236.353634999999</v>
      </c>
      <c r="I22" s="20"/>
      <c r="J22" s="20"/>
      <c r="K22" s="20"/>
      <c r="L22" s="20">
        <v>0.6</v>
      </c>
      <c r="M22" s="31">
        <f t="shared" si="4"/>
        <v>-100</v>
      </c>
      <c r="N22" s="108">
        <f>D22/D204*100</f>
        <v>0.83989095383322654</v>
      </c>
    </row>
    <row r="23" spans="1:14" ht="14.25" thickBot="1">
      <c r="A23" s="255"/>
      <c r="B23" s="204" t="s">
        <v>22</v>
      </c>
      <c r="C23" s="20">
        <v>4.6608939999999999</v>
      </c>
      <c r="D23" s="20">
        <v>25.938302</v>
      </c>
      <c r="E23" s="20">
        <v>2.5705800000000001</v>
      </c>
      <c r="F23" s="31">
        <f t="shared" si="0"/>
        <v>909.04472920508215</v>
      </c>
      <c r="G23" s="20">
        <v>3530</v>
      </c>
      <c r="H23" s="20">
        <v>33061.375</v>
      </c>
      <c r="I23" s="20">
        <v>4</v>
      </c>
      <c r="J23" s="20"/>
      <c r="K23" s="20">
        <v>0.28000000000000003</v>
      </c>
      <c r="L23" s="20">
        <v>0.76729800000000004</v>
      </c>
      <c r="M23" s="31"/>
      <c r="N23" s="108">
        <f>D23/D205*100</f>
        <v>9.9059485475563473</v>
      </c>
    </row>
    <row r="24" spans="1:14" ht="14.25" thickBot="1">
      <c r="A24" s="255"/>
      <c r="B24" s="204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8"/>
    </row>
    <row r="25" spans="1:14" ht="14.25" thickBot="1">
      <c r="A25" s="255"/>
      <c r="B25" s="204" t="s">
        <v>24</v>
      </c>
      <c r="C25" s="21">
        <v>0.124074</v>
      </c>
      <c r="D25" s="21">
        <v>2.5196450000000001</v>
      </c>
      <c r="E25" s="20">
        <v>6.5069140000000001</v>
      </c>
      <c r="F25" s="31">
        <f>(D25-E25)/E25*100</f>
        <v>-61.277419680051096</v>
      </c>
      <c r="G25" s="20">
        <v>738</v>
      </c>
      <c r="H25" s="20">
        <v>5492.8</v>
      </c>
      <c r="I25" s="20">
        <v>2</v>
      </c>
      <c r="J25" s="21"/>
      <c r="K25" s="20">
        <v>22.066537</v>
      </c>
      <c r="L25" s="20"/>
      <c r="M25" s="31" t="e">
        <f>(K25-L25)/L25*100</f>
        <v>#DIV/0!</v>
      </c>
      <c r="N25" s="108">
        <f>D25/D207*100</f>
        <v>9.1815861226621762E-2</v>
      </c>
    </row>
    <row r="26" spans="1:14" ht="14.25" thickBot="1">
      <c r="A26" s="255"/>
      <c r="B26" s="204" t="s">
        <v>25</v>
      </c>
      <c r="C26" s="22"/>
      <c r="D26" s="22">
        <v>7.2074199999999999</v>
      </c>
      <c r="E26" s="22">
        <v>3.8346200000000001</v>
      </c>
      <c r="F26" s="31"/>
      <c r="G26" s="22">
        <v>3</v>
      </c>
      <c r="H26" s="22">
        <v>360.37099999999998</v>
      </c>
      <c r="I26" s="22"/>
      <c r="J26" s="22"/>
      <c r="K26" s="22"/>
      <c r="L26" s="22">
        <v>0.46097100000000002</v>
      </c>
      <c r="M26" s="31"/>
      <c r="N26" s="108"/>
    </row>
    <row r="27" spans="1:14" ht="14.25" thickBot="1">
      <c r="A27" s="255"/>
      <c r="B27" s="204" t="s">
        <v>26</v>
      </c>
      <c r="C27" s="20">
        <v>4.09</v>
      </c>
      <c r="D27" s="20">
        <v>62.95</v>
      </c>
      <c r="E27" s="20">
        <v>98.56</v>
      </c>
      <c r="F27" s="31">
        <f>(D27-E27)/E27*100</f>
        <v>-36.13027597402597</v>
      </c>
      <c r="G27" s="20">
        <v>18289</v>
      </c>
      <c r="H27" s="20">
        <v>1660222.4450000001</v>
      </c>
      <c r="I27" s="20">
        <v>37</v>
      </c>
      <c r="J27" s="20">
        <v>0.13807999999999901</v>
      </c>
      <c r="K27" s="20">
        <v>18.410782999999999</v>
      </c>
      <c r="L27" s="20">
        <v>49.989820999999999</v>
      </c>
      <c r="M27" s="31">
        <f>(K27-L27)/L27*100</f>
        <v>-63.170936339219942</v>
      </c>
      <c r="N27" s="108">
        <f>D27/D209*100</f>
        <v>3.352571471342221</v>
      </c>
    </row>
    <row r="28" spans="1:14" ht="14.25" thickBot="1">
      <c r="A28" s="255"/>
      <c r="B28" s="204" t="s">
        <v>27</v>
      </c>
      <c r="C28" s="20"/>
      <c r="D28" s="20">
        <v>2.208396</v>
      </c>
      <c r="E28" s="20">
        <v>1.963962</v>
      </c>
      <c r="F28" s="31"/>
      <c r="G28" s="20">
        <v>1</v>
      </c>
      <c r="H28" s="20">
        <v>668.84282599999995</v>
      </c>
      <c r="I28" s="20"/>
      <c r="J28" s="20"/>
      <c r="K28" s="20"/>
      <c r="L28" s="20"/>
      <c r="M28" s="31"/>
      <c r="N28" s="108"/>
    </row>
    <row r="29" spans="1:14" ht="14.25" thickBot="1">
      <c r="A29" s="255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8"/>
    </row>
    <row r="30" spans="1:14" ht="14.25" thickBot="1">
      <c r="A30" s="255"/>
      <c r="B30" s="14" t="s">
        <v>29</v>
      </c>
      <c r="C30" s="40"/>
      <c r="D30" s="40">
        <v>2.208396</v>
      </c>
      <c r="E30" s="40">
        <v>1.963962</v>
      </c>
      <c r="F30" s="31"/>
      <c r="G30" s="40">
        <v>1</v>
      </c>
      <c r="H30" s="40">
        <v>668.84282599999995</v>
      </c>
      <c r="I30" s="40"/>
      <c r="J30" s="40"/>
      <c r="K30" s="40"/>
      <c r="L30" s="40"/>
      <c r="M30" s="31"/>
      <c r="N30" s="108"/>
    </row>
    <row r="31" spans="1:14" ht="14.25" thickBot="1">
      <c r="A31" s="255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8"/>
    </row>
    <row r="32" spans="1:14" ht="14.25" thickBot="1">
      <c r="A32" s="256"/>
      <c r="B32" s="15" t="s">
        <v>31</v>
      </c>
      <c r="C32" s="16">
        <f t="shared" ref="C32:K32" si="5">C20+C22+C23+C24+C25+C26+C27+C28</f>
        <v>285.21681599999999</v>
      </c>
      <c r="D32" s="16">
        <f t="shared" si="5"/>
        <v>2228.9863469999996</v>
      </c>
      <c r="E32" s="16">
        <v>1790.2629160000001</v>
      </c>
      <c r="F32" s="16">
        <f t="shared" ref="F32:F38" si="6">(D32-E32)/E32*100</f>
        <v>24.506089417315476</v>
      </c>
      <c r="G32" s="16">
        <f t="shared" si="5"/>
        <v>32308</v>
      </c>
      <c r="H32" s="16">
        <f t="shared" si="5"/>
        <v>2787977.6452610004</v>
      </c>
      <c r="I32" s="16">
        <f t="shared" si="5"/>
        <v>943</v>
      </c>
      <c r="J32" s="16">
        <f t="shared" si="5"/>
        <v>129.203993</v>
      </c>
      <c r="K32" s="16">
        <f t="shared" si="5"/>
        <v>1234.298597</v>
      </c>
      <c r="L32" s="16">
        <v>984.61599899999999</v>
      </c>
      <c r="M32" s="16">
        <f t="shared" ref="M32:M38" si="7">(K32-L32)/L32*100</f>
        <v>25.358373036146446</v>
      </c>
      <c r="N32" s="109">
        <f>D32/D214*100</f>
        <v>7.2757293655726309</v>
      </c>
    </row>
    <row r="33" spans="1:14" ht="15" thickTop="1" thickBot="1">
      <c r="A33" s="257" t="s">
        <v>33</v>
      </c>
      <c r="B33" s="18" t="s">
        <v>19</v>
      </c>
      <c r="C33" s="104">
        <v>468.62016299999959</v>
      </c>
      <c r="D33" s="104">
        <v>3357.8848559999997</v>
      </c>
      <c r="E33" s="91">
        <v>2819.5547019999999</v>
      </c>
      <c r="F33" s="110">
        <f t="shared" si="6"/>
        <v>19.092736651576399</v>
      </c>
      <c r="G33" s="72">
        <v>22443</v>
      </c>
      <c r="H33" s="72">
        <v>3587367.0704189967</v>
      </c>
      <c r="I33" s="72">
        <v>1584</v>
      </c>
      <c r="J33" s="72">
        <v>263.8</v>
      </c>
      <c r="K33" s="72">
        <v>1939</v>
      </c>
      <c r="L33" s="72">
        <v>1447.1100000000001</v>
      </c>
      <c r="M33" s="110">
        <f t="shared" si="7"/>
        <v>33.991196246311603</v>
      </c>
      <c r="N33" s="111">
        <f t="shared" ref="N33:N38" si="8">D33/D202*100</f>
        <v>18.937624610159411</v>
      </c>
    </row>
    <row r="34" spans="1:14" ht="14.25" thickBot="1">
      <c r="A34" s="255"/>
      <c r="B34" s="204" t="s">
        <v>20</v>
      </c>
      <c r="C34" s="104">
        <v>134.76140999999996</v>
      </c>
      <c r="D34" s="104">
        <v>1017.0369519999999</v>
      </c>
      <c r="E34" s="91">
        <v>641.68278699999996</v>
      </c>
      <c r="F34" s="31">
        <f t="shared" si="6"/>
        <v>58.495283433557333</v>
      </c>
      <c r="G34" s="72">
        <v>11065</v>
      </c>
      <c r="H34" s="72">
        <v>221300</v>
      </c>
      <c r="I34" s="72">
        <v>1211</v>
      </c>
      <c r="J34" s="72">
        <v>103</v>
      </c>
      <c r="K34" s="72">
        <v>547</v>
      </c>
      <c r="L34" s="72">
        <v>502</v>
      </c>
      <c r="M34" s="31">
        <f t="shared" si="7"/>
        <v>8.9641434262948216</v>
      </c>
      <c r="N34" s="108">
        <f t="shared" si="8"/>
        <v>17.273424062617266</v>
      </c>
    </row>
    <row r="35" spans="1:14" ht="14.25" thickBot="1">
      <c r="A35" s="255"/>
      <c r="B35" s="204" t="s">
        <v>21</v>
      </c>
      <c r="C35" s="104">
        <v>3.6027569999999969</v>
      </c>
      <c r="D35" s="104">
        <v>171.096225</v>
      </c>
      <c r="E35" s="91">
        <v>25.625197000000007</v>
      </c>
      <c r="F35" s="31">
        <f t="shared" si="6"/>
        <v>567.68745231500054</v>
      </c>
      <c r="G35" s="72">
        <v>987</v>
      </c>
      <c r="H35" s="72">
        <v>74651.376300000004</v>
      </c>
      <c r="I35" s="72">
        <v>23</v>
      </c>
      <c r="J35" s="72">
        <v>1</v>
      </c>
      <c r="K35" s="72">
        <v>4</v>
      </c>
      <c r="L35" s="72">
        <v>4</v>
      </c>
      <c r="M35" s="31">
        <f t="shared" si="7"/>
        <v>0</v>
      </c>
      <c r="N35" s="108">
        <f t="shared" si="8"/>
        <v>17.042289691600214</v>
      </c>
    </row>
    <row r="36" spans="1:14" ht="14.25" thickBot="1">
      <c r="A36" s="255"/>
      <c r="B36" s="204" t="s">
        <v>22</v>
      </c>
      <c r="C36" s="104">
        <v>2.8994709999999984</v>
      </c>
      <c r="D36" s="104">
        <v>10.467381999999999</v>
      </c>
      <c r="E36" s="91">
        <v>4.4413080000000003</v>
      </c>
      <c r="F36" s="31">
        <f t="shared" si="6"/>
        <v>135.68241608102832</v>
      </c>
      <c r="G36" s="72">
        <v>571</v>
      </c>
      <c r="H36" s="72">
        <v>66501.080000000016</v>
      </c>
      <c r="I36" s="72">
        <v>114</v>
      </c>
      <c r="J36" s="72">
        <v>3</v>
      </c>
      <c r="K36" s="72">
        <v>18</v>
      </c>
      <c r="L36" s="72">
        <v>7</v>
      </c>
      <c r="M36" s="31">
        <f t="shared" si="7"/>
        <v>157.14285714285714</v>
      </c>
      <c r="N36" s="108">
        <f t="shared" si="8"/>
        <v>3.9975379853167499</v>
      </c>
    </row>
    <row r="37" spans="1:14" ht="14.25" thickBot="1">
      <c r="A37" s="255"/>
      <c r="B37" s="204" t="s">
        <v>23</v>
      </c>
      <c r="C37" s="104">
        <v>0.81414700000000106</v>
      </c>
      <c r="D37" s="104">
        <v>7.1454000000000013</v>
      </c>
      <c r="E37" s="91">
        <v>4.6226510000000003</v>
      </c>
      <c r="F37" s="31">
        <f t="shared" si="6"/>
        <v>54.573641834523116</v>
      </c>
      <c r="G37" s="72">
        <v>421</v>
      </c>
      <c r="H37" s="72">
        <v>11960.649359999999</v>
      </c>
      <c r="I37" s="72">
        <v>6</v>
      </c>
      <c r="J37" s="72">
        <v>0</v>
      </c>
      <c r="K37" s="72">
        <v>44</v>
      </c>
      <c r="L37" s="72">
        <v>1</v>
      </c>
      <c r="M37" s="31">
        <f t="shared" si="7"/>
        <v>4300</v>
      </c>
      <c r="N37" s="108">
        <f t="shared" si="8"/>
        <v>8.5995381398365911</v>
      </c>
    </row>
    <row r="38" spans="1:14" ht="14.25" thickBot="1">
      <c r="A38" s="255"/>
      <c r="B38" s="204" t="s">
        <v>24</v>
      </c>
      <c r="C38" s="104">
        <v>15.147480999999971</v>
      </c>
      <c r="D38" s="104">
        <v>426.00565399999999</v>
      </c>
      <c r="E38" s="91">
        <v>349.46696800000001</v>
      </c>
      <c r="F38" s="31">
        <f t="shared" si="6"/>
        <v>21.901550935709604</v>
      </c>
      <c r="G38" s="72">
        <v>394</v>
      </c>
      <c r="H38" s="72">
        <v>209477.70600000001</v>
      </c>
      <c r="I38" s="72">
        <v>18</v>
      </c>
      <c r="J38" s="72">
        <v>3</v>
      </c>
      <c r="K38" s="72">
        <v>332</v>
      </c>
      <c r="L38" s="72">
        <v>69</v>
      </c>
      <c r="M38" s="31">
        <f t="shared" si="7"/>
        <v>381.15942028985506</v>
      </c>
      <c r="N38" s="108">
        <f t="shared" si="8"/>
        <v>15.52364559666947</v>
      </c>
    </row>
    <row r="39" spans="1:14" ht="14.25" thickBot="1">
      <c r="A39" s="255"/>
      <c r="B39" s="204" t="s">
        <v>25</v>
      </c>
      <c r="C39" s="104">
        <v>0</v>
      </c>
      <c r="D39" s="104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8"/>
    </row>
    <row r="40" spans="1:14" ht="14.25" thickBot="1">
      <c r="A40" s="255"/>
      <c r="B40" s="204" t="s">
        <v>26</v>
      </c>
      <c r="C40" s="104">
        <v>36.96048100000047</v>
      </c>
      <c r="D40" s="104">
        <v>325.73166900000041</v>
      </c>
      <c r="E40" s="91">
        <v>317.86267899999979</v>
      </c>
      <c r="F40" s="31">
        <f>(D40-E40)/E40*100</f>
        <v>2.4755941857523411</v>
      </c>
      <c r="G40" s="72">
        <v>10466</v>
      </c>
      <c r="H40" s="72">
        <v>14616963.409999695</v>
      </c>
      <c r="I40" s="74">
        <v>82</v>
      </c>
      <c r="J40" s="72">
        <v>1.6</v>
      </c>
      <c r="K40" s="74">
        <v>17.100000000000001</v>
      </c>
      <c r="L40" s="72">
        <v>35</v>
      </c>
      <c r="M40" s="31">
        <f>(K40-L40)/L40*100</f>
        <v>-51.142857142857132</v>
      </c>
      <c r="N40" s="108">
        <f>D40/D209*100</f>
        <v>17.347715660080837</v>
      </c>
    </row>
    <row r="41" spans="1:14" ht="14.25" thickBot="1">
      <c r="A41" s="255"/>
      <c r="B41" s="204" t="s">
        <v>27</v>
      </c>
      <c r="C41" s="104">
        <v>0</v>
      </c>
      <c r="D41" s="104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8">
        <f>D41/D210*100</f>
        <v>0</v>
      </c>
    </row>
    <row r="42" spans="1:14" ht="14.25" thickBot="1">
      <c r="A42" s="255"/>
      <c r="B42" s="14" t="s">
        <v>28</v>
      </c>
      <c r="C42" s="104">
        <v>0</v>
      </c>
      <c r="D42" s="104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8"/>
    </row>
    <row r="43" spans="1:14" ht="14.25" thickBot="1">
      <c r="A43" s="255"/>
      <c r="B43" s="14" t="s">
        <v>29</v>
      </c>
      <c r="C43" s="104">
        <v>0</v>
      </c>
      <c r="D43" s="104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8">
        <f>D43/D212*100</f>
        <v>0</v>
      </c>
    </row>
    <row r="44" spans="1:14" ht="14.25" thickBot="1">
      <c r="A44" s="255"/>
      <c r="B44" s="14" t="s">
        <v>30</v>
      </c>
      <c r="C44" s="104">
        <v>0</v>
      </c>
      <c r="D44" s="104">
        <v>0</v>
      </c>
      <c r="E44" s="91">
        <v>0</v>
      </c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8"/>
    </row>
    <row r="45" spans="1:14" ht="14.25" thickBot="1">
      <c r="A45" s="256"/>
      <c r="B45" s="15" t="s">
        <v>31</v>
      </c>
      <c r="C45" s="16">
        <f t="shared" ref="C45:K45" si="9">C33+C35+C36+C37+C38+C39+C40+C41</f>
        <v>528.04449999999997</v>
      </c>
      <c r="D45" s="16">
        <f t="shared" si="9"/>
        <v>4298.3311860000003</v>
      </c>
      <c r="E45" s="16">
        <v>3521.5735049999998</v>
      </c>
      <c r="F45" s="16">
        <f>(D45-E45)/E45*100</f>
        <v>22.057119634082451</v>
      </c>
      <c r="G45" s="16">
        <f t="shared" si="9"/>
        <v>35282</v>
      </c>
      <c r="H45" s="16">
        <f t="shared" si="9"/>
        <v>18566921.292078692</v>
      </c>
      <c r="I45" s="16">
        <f t="shared" si="9"/>
        <v>1827</v>
      </c>
      <c r="J45" s="16">
        <f t="shared" si="9"/>
        <v>272.40000000000003</v>
      </c>
      <c r="K45" s="16">
        <f t="shared" si="9"/>
        <v>2354.1</v>
      </c>
      <c r="L45" s="16">
        <v>1563.1100000000001</v>
      </c>
      <c r="M45" s="16">
        <f t="shared" ref="M45:M49" si="10">(K45-L45)/L45*100</f>
        <v>50.603604352860621</v>
      </c>
      <c r="N45" s="109">
        <f>D45/D214*100</f>
        <v>14.030366078746038</v>
      </c>
    </row>
    <row r="46" spans="1:14" ht="14.25" thickTop="1">
      <c r="A46" s="257" t="s">
        <v>34</v>
      </c>
      <c r="B46" s="18" t="s">
        <v>19</v>
      </c>
      <c r="C46" s="120">
        <v>126.78</v>
      </c>
      <c r="D46" s="120">
        <v>1256.6099999999999</v>
      </c>
      <c r="E46" s="120">
        <v>1110.319</v>
      </c>
      <c r="F46" s="110">
        <f>(D46-E46)/E46*100</f>
        <v>13.175582873030178</v>
      </c>
      <c r="G46" s="121">
        <v>9074</v>
      </c>
      <c r="H46" s="121">
        <v>804257.67</v>
      </c>
      <c r="I46" s="121">
        <v>332</v>
      </c>
      <c r="J46" s="121">
        <v>77.06</v>
      </c>
      <c r="K46" s="121">
        <v>650.26</v>
      </c>
      <c r="L46" s="121">
        <v>969.86069999999995</v>
      </c>
      <c r="M46" s="110">
        <f t="shared" si="10"/>
        <v>-32.953258132843203</v>
      </c>
      <c r="N46" s="111">
        <f>D46/D202*100</f>
        <v>7.0869638126068075</v>
      </c>
    </row>
    <row r="47" spans="1:14">
      <c r="A47" s="266"/>
      <c r="B47" s="204" t="s">
        <v>20</v>
      </c>
      <c r="C47" s="121">
        <v>51.31</v>
      </c>
      <c r="D47" s="121">
        <v>445.44</v>
      </c>
      <c r="E47" s="121">
        <v>274.4479</v>
      </c>
      <c r="F47" s="31">
        <f>(D47-E47)/E47*100</f>
        <v>62.30402928934781</v>
      </c>
      <c r="G47" s="121">
        <v>4702</v>
      </c>
      <c r="H47" s="121">
        <v>93920</v>
      </c>
      <c r="I47" s="121">
        <v>154</v>
      </c>
      <c r="J47" s="121">
        <v>42.21</v>
      </c>
      <c r="K47" s="121">
        <v>246.18</v>
      </c>
      <c r="L47" s="121">
        <v>302.91550000000001</v>
      </c>
      <c r="M47" s="31">
        <f t="shared" si="10"/>
        <v>-18.729810788817343</v>
      </c>
      <c r="N47" s="108">
        <f>D47/D203*100</f>
        <v>7.5653829483004227</v>
      </c>
    </row>
    <row r="48" spans="1:14">
      <c r="A48" s="266"/>
      <c r="B48" s="204" t="s">
        <v>21</v>
      </c>
      <c r="C48" s="121">
        <v>10.61</v>
      </c>
      <c r="D48" s="121">
        <v>54.35</v>
      </c>
      <c r="E48" s="121">
        <v>48.7151</v>
      </c>
      <c r="F48" s="31">
        <f>(D48-E48)/E48*100</f>
        <v>11.567050052242532</v>
      </c>
      <c r="G48" s="121">
        <v>79</v>
      </c>
      <c r="H48" s="121">
        <v>43726.89</v>
      </c>
      <c r="I48" s="121">
        <v>2</v>
      </c>
      <c r="J48" s="121">
        <v>16.739999999999998</v>
      </c>
      <c r="K48" s="121">
        <v>18.03</v>
      </c>
      <c r="L48" s="121">
        <v>1.091</v>
      </c>
      <c r="M48" s="31">
        <f t="shared" si="10"/>
        <v>1552.6122823098076</v>
      </c>
      <c r="N48" s="108">
        <f>D48/D204*100</f>
        <v>5.413611228058782</v>
      </c>
    </row>
    <row r="49" spans="1:14">
      <c r="A49" s="266"/>
      <c r="B49" s="204" t="s">
        <v>22</v>
      </c>
      <c r="C49" s="121">
        <v>0.02</v>
      </c>
      <c r="D49" s="121">
        <v>3.51</v>
      </c>
      <c r="E49" s="121">
        <v>1.7673000000000001</v>
      </c>
      <c r="F49" s="31">
        <f>(D49-E49)/E49*100</f>
        <v>98.608046172126947</v>
      </c>
      <c r="G49" s="121">
        <v>126</v>
      </c>
      <c r="H49" s="121">
        <v>57512.9</v>
      </c>
      <c r="I49" s="121">
        <v>4</v>
      </c>
      <c r="J49" s="121">
        <v>0.35</v>
      </c>
      <c r="K49" s="121">
        <v>1.06</v>
      </c>
      <c r="L49" s="121">
        <v>1.4673</v>
      </c>
      <c r="M49" s="31">
        <f t="shared" si="10"/>
        <v>-27.758467934301095</v>
      </c>
      <c r="N49" s="108">
        <f>D49/D205*100</f>
        <v>1.3404840225055124</v>
      </c>
    </row>
    <row r="50" spans="1:14">
      <c r="A50" s="266"/>
      <c r="B50" s="204" t="s">
        <v>23</v>
      </c>
      <c r="C50" s="121">
        <v>7.0000000000000007E-2</v>
      </c>
      <c r="D50" s="121">
        <v>0.11</v>
      </c>
      <c r="E50" s="121">
        <v>0</v>
      </c>
      <c r="F50" s="31"/>
      <c r="G50" s="121">
        <v>15</v>
      </c>
      <c r="H50" s="121">
        <v>9.5</v>
      </c>
      <c r="I50" s="121">
        <v>0</v>
      </c>
      <c r="J50" s="121">
        <v>0</v>
      </c>
      <c r="K50" s="121">
        <v>0</v>
      </c>
      <c r="L50" s="121">
        <v>0</v>
      </c>
      <c r="M50" s="31"/>
      <c r="N50" s="108"/>
    </row>
    <row r="51" spans="1:14">
      <c r="A51" s="266"/>
      <c r="B51" s="204" t="s">
        <v>24</v>
      </c>
      <c r="C51" s="121">
        <v>26.28</v>
      </c>
      <c r="D51" s="121">
        <v>108.67</v>
      </c>
      <c r="E51" s="121">
        <v>92.8596</v>
      </c>
      <c r="F51" s="31">
        <f>(D51-E51)/E51*100</f>
        <v>17.026134077682869</v>
      </c>
      <c r="G51" s="121">
        <v>340</v>
      </c>
      <c r="H51" s="121">
        <v>150289.07</v>
      </c>
      <c r="I51" s="121">
        <v>12</v>
      </c>
      <c r="J51" s="121">
        <v>8.0299999999999994</v>
      </c>
      <c r="K51" s="121">
        <v>18.059999999999999</v>
      </c>
      <c r="L51" s="121">
        <v>16.919799999999999</v>
      </c>
      <c r="M51" s="31">
        <f>(K51-L51)/L51*100</f>
        <v>6.73885034102058</v>
      </c>
      <c r="N51" s="108">
        <f>D51/D207*100</f>
        <v>3.9599346890125342</v>
      </c>
    </row>
    <row r="52" spans="1:14">
      <c r="A52" s="266"/>
      <c r="B52" s="204" t="s">
        <v>25</v>
      </c>
      <c r="C52" s="123">
        <v>27.21</v>
      </c>
      <c r="D52" s="123">
        <v>1853.32</v>
      </c>
      <c r="E52" s="123">
        <v>1241.3100999999999</v>
      </c>
      <c r="F52" s="31">
        <f>(D52-E52)/E52*100</f>
        <v>49.303546309661058</v>
      </c>
      <c r="G52" s="123">
        <v>582</v>
      </c>
      <c r="H52" s="123">
        <v>43473.94</v>
      </c>
      <c r="I52" s="123">
        <v>999</v>
      </c>
      <c r="J52" s="123">
        <v>66.650000000000006</v>
      </c>
      <c r="K52" s="123">
        <v>377.78</v>
      </c>
      <c r="L52" s="123">
        <v>134.8938</v>
      </c>
      <c r="M52" s="31">
        <f t="shared" ref="M52:M54" si="11">(K52-L52)/L52*100</f>
        <v>180.05734881810727</v>
      </c>
      <c r="N52" s="108">
        <f>D52/D208*100</f>
        <v>27.753140556972944</v>
      </c>
    </row>
    <row r="53" spans="1:14">
      <c r="A53" s="266"/>
      <c r="B53" s="204" t="s">
        <v>26</v>
      </c>
      <c r="C53" s="121">
        <v>4.8499999999999996</v>
      </c>
      <c r="D53" s="121">
        <v>68.84</v>
      </c>
      <c r="E53" s="121">
        <v>98.515100000000004</v>
      </c>
      <c r="F53" s="31">
        <f>(D53-E53)/E53*100</f>
        <v>-30.12238732945508</v>
      </c>
      <c r="G53" s="121">
        <v>549</v>
      </c>
      <c r="H53" s="121">
        <v>144604.88</v>
      </c>
      <c r="I53" s="121">
        <v>8</v>
      </c>
      <c r="J53" s="121">
        <v>0.99</v>
      </c>
      <c r="K53" s="121">
        <v>71.599999999999994</v>
      </c>
      <c r="L53" s="121">
        <v>81.778100000000009</v>
      </c>
      <c r="M53" s="31">
        <f t="shared" si="11"/>
        <v>-12.445997155717746</v>
      </c>
      <c r="N53" s="108">
        <f>D53/D209*100</f>
        <v>3.6662592547608974</v>
      </c>
    </row>
    <row r="54" spans="1:14">
      <c r="A54" s="266"/>
      <c r="B54" s="204" t="s">
        <v>27</v>
      </c>
      <c r="C54" s="121">
        <v>0</v>
      </c>
      <c r="D54" s="121">
        <v>44.79</v>
      </c>
      <c r="E54" s="121">
        <v>80.054000000000002</v>
      </c>
      <c r="F54" s="31">
        <f>(D54-E54)/E54*100</f>
        <v>-44.050266070402486</v>
      </c>
      <c r="G54" s="121">
        <v>19</v>
      </c>
      <c r="H54" s="121">
        <v>4504.01</v>
      </c>
      <c r="I54" s="121">
        <v>0</v>
      </c>
      <c r="J54" s="121">
        <v>0</v>
      </c>
      <c r="K54" s="121">
        <v>0.42</v>
      </c>
      <c r="L54" s="121">
        <v>2.7</v>
      </c>
      <c r="M54" s="31">
        <f t="shared" si="11"/>
        <v>-84.444444444444443</v>
      </c>
      <c r="N54" s="108">
        <f>D54/D210*100</f>
        <v>17.49846889373875</v>
      </c>
    </row>
    <row r="55" spans="1:14">
      <c r="A55" s="266"/>
      <c r="B55" s="14" t="s">
        <v>28</v>
      </c>
      <c r="C55" s="122">
        <v>0</v>
      </c>
      <c r="D55" s="122">
        <v>0</v>
      </c>
      <c r="E55" s="122">
        <v>0</v>
      </c>
      <c r="F55" s="31"/>
      <c r="G55" s="122"/>
      <c r="H55" s="122">
        <v>0</v>
      </c>
      <c r="I55" s="122"/>
      <c r="J55" s="122">
        <v>0</v>
      </c>
      <c r="K55" s="122">
        <v>0</v>
      </c>
      <c r="L55" s="122">
        <v>0</v>
      </c>
      <c r="M55" s="31"/>
      <c r="N55" s="108"/>
    </row>
    <row r="56" spans="1:14">
      <c r="A56" s="266"/>
      <c r="B56" s="14" t="s">
        <v>29</v>
      </c>
      <c r="C56" s="122">
        <v>0</v>
      </c>
      <c r="D56" s="122">
        <v>8.99</v>
      </c>
      <c r="E56" s="122">
        <v>17.346599999999999</v>
      </c>
      <c r="F56" s="31">
        <f>(D56-E56)/E56*100</f>
        <v>-48.17428199186007</v>
      </c>
      <c r="G56" s="122">
        <v>8</v>
      </c>
      <c r="H56" s="122">
        <v>2215.9899999999998</v>
      </c>
      <c r="I56" s="122"/>
      <c r="J56" s="122">
        <v>0</v>
      </c>
      <c r="K56" s="122">
        <v>0.42</v>
      </c>
      <c r="L56" s="122">
        <v>2.7</v>
      </c>
      <c r="M56" s="31">
        <f>(K56-L56)/L56*100</f>
        <v>-84.444444444444443</v>
      </c>
      <c r="N56" s="108">
        <f>D56/D212*100</f>
        <v>58.196475054394938</v>
      </c>
    </row>
    <row r="57" spans="1:14">
      <c r="A57" s="266"/>
      <c r="B57" s="14" t="s">
        <v>30</v>
      </c>
      <c r="C57" s="122">
        <v>0</v>
      </c>
      <c r="D57" s="122">
        <v>35.81</v>
      </c>
      <c r="E57" s="122">
        <v>62.7074</v>
      </c>
      <c r="F57" s="31"/>
      <c r="G57" s="122">
        <v>11</v>
      </c>
      <c r="H57" s="122">
        <v>2288.02</v>
      </c>
      <c r="I57" s="122"/>
      <c r="J57" s="122">
        <v>0</v>
      </c>
      <c r="K57" s="122">
        <v>0</v>
      </c>
      <c r="L57" s="122">
        <v>0</v>
      </c>
      <c r="M57" s="31" t="e">
        <f>(K57-L57)/L57*100</f>
        <v>#DIV/0!</v>
      </c>
      <c r="N57" s="108"/>
    </row>
    <row r="58" spans="1:14" ht="14.25" thickBot="1">
      <c r="A58" s="253"/>
      <c r="B58" s="15" t="s">
        <v>31</v>
      </c>
      <c r="C58" s="16">
        <f t="shared" ref="C58:K58" si="12">C46+C48+C49+C50+C51+C52+C53+C54</f>
        <v>195.82</v>
      </c>
      <c r="D58" s="16">
        <f t="shared" si="12"/>
        <v>3390.2</v>
      </c>
      <c r="E58" s="16">
        <v>2673.5401999999999</v>
      </c>
      <c r="F58" s="16">
        <f>(D58-E58)/E58*100</f>
        <v>26.805648929460641</v>
      </c>
      <c r="G58" s="16">
        <f t="shared" si="12"/>
        <v>10784</v>
      </c>
      <c r="H58" s="16">
        <f t="shared" si="12"/>
        <v>1248378.8600000001</v>
      </c>
      <c r="I58" s="16">
        <f t="shared" si="12"/>
        <v>1357</v>
      </c>
      <c r="J58" s="16">
        <f t="shared" si="12"/>
        <v>169.82</v>
      </c>
      <c r="K58" s="16">
        <f t="shared" si="12"/>
        <v>1137.2099999999998</v>
      </c>
      <c r="L58" s="16">
        <v>1208.7107000000001</v>
      </c>
      <c r="M58" s="16">
        <f t="shared" ref="M58:M60" si="13">(K58-L58)/L58*100</f>
        <v>-5.9154518943201442</v>
      </c>
      <c r="N58" s="109">
        <f>D58/D214*100</f>
        <v>11.066096357370078</v>
      </c>
    </row>
    <row r="59" spans="1:14" ht="15" thickTop="1" thickBot="1">
      <c r="A59" s="255" t="s">
        <v>35</v>
      </c>
      <c r="B59" s="204" t="s">
        <v>19</v>
      </c>
      <c r="C59" s="67">
        <v>13.426593</v>
      </c>
      <c r="D59" s="67">
        <v>106.617772</v>
      </c>
      <c r="E59" s="67">
        <v>74.589938000000004</v>
      </c>
      <c r="F59" s="31">
        <f>(D59-E59)/E59*100</f>
        <v>42.938544874511088</v>
      </c>
      <c r="G59" s="68">
        <v>968</v>
      </c>
      <c r="H59" s="68">
        <v>75344.38076</v>
      </c>
      <c r="I59" s="68">
        <v>50</v>
      </c>
      <c r="J59" s="68">
        <v>11.25653</v>
      </c>
      <c r="K59" s="68">
        <v>18.250305000000001</v>
      </c>
      <c r="L59" s="68">
        <v>42.909153000000003</v>
      </c>
      <c r="M59" s="31">
        <f t="shared" si="13"/>
        <v>-57.467571079764731</v>
      </c>
      <c r="N59" s="108">
        <f>D59/D202*100</f>
        <v>0.60129737304713737</v>
      </c>
    </row>
    <row r="60" spans="1:14" ht="14.25" thickBot="1">
      <c r="A60" s="255"/>
      <c r="B60" s="204" t="s">
        <v>20</v>
      </c>
      <c r="C60" s="68">
        <v>4.5515189999999999</v>
      </c>
      <c r="D60" s="68">
        <v>40.970267999999997</v>
      </c>
      <c r="E60" s="68">
        <v>18.971242</v>
      </c>
      <c r="F60" s="31">
        <f>(D60-E60)/E60*100</f>
        <v>115.95986177394182</v>
      </c>
      <c r="G60" s="68">
        <v>504</v>
      </c>
      <c r="H60" s="68">
        <v>10060</v>
      </c>
      <c r="I60" s="68">
        <v>19</v>
      </c>
      <c r="J60" s="68">
        <v>0.79351000000000005</v>
      </c>
      <c r="K60" s="68">
        <v>3.920715</v>
      </c>
      <c r="L60" s="68">
        <v>19.175599999999999</v>
      </c>
      <c r="M60" s="31">
        <f t="shared" si="13"/>
        <v>-79.553625440664177</v>
      </c>
      <c r="N60" s="108">
        <f>D60/D203*100</f>
        <v>0.69584178994813761</v>
      </c>
    </row>
    <row r="61" spans="1:14" ht="14.25" thickBot="1">
      <c r="A61" s="255"/>
      <c r="B61" s="204" t="s">
        <v>21</v>
      </c>
      <c r="C61" s="68"/>
      <c r="D61" s="68">
        <v>1.3</v>
      </c>
      <c r="E61" s="68">
        <v>1.2158690000000001</v>
      </c>
      <c r="F61" s="31">
        <f>(D61-E61)/E61*100</f>
        <v>6.9194131933621099</v>
      </c>
      <c r="G61" s="68">
        <v>2</v>
      </c>
      <c r="H61" s="68">
        <v>606.26080000000002</v>
      </c>
      <c r="I61" s="68"/>
      <c r="J61" s="68"/>
      <c r="K61" s="68"/>
      <c r="L61" s="68"/>
      <c r="M61" s="31"/>
      <c r="N61" s="108">
        <f>D61/D204*100</f>
        <v>0.12948840103912451</v>
      </c>
    </row>
    <row r="62" spans="1:14" ht="14.25" thickBot="1">
      <c r="A62" s="255"/>
      <c r="B62" s="204" t="s">
        <v>22</v>
      </c>
      <c r="C62" s="68">
        <v>6.6040000000000001E-2</v>
      </c>
      <c r="D62" s="68">
        <v>0.53302300000000002</v>
      </c>
      <c r="E62" s="68">
        <v>0.493392</v>
      </c>
      <c r="F62" s="31"/>
      <c r="G62" s="68">
        <v>7</v>
      </c>
      <c r="H62" s="68">
        <v>1346</v>
      </c>
      <c r="I62" s="68"/>
      <c r="J62" s="68"/>
      <c r="K62" s="68"/>
      <c r="L62" s="68">
        <v>0.25625500000000001</v>
      </c>
      <c r="M62" s="31"/>
      <c r="N62" s="108"/>
    </row>
    <row r="63" spans="1:14" ht="14.25" thickBot="1">
      <c r="A63" s="255"/>
      <c r="B63" s="204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8"/>
    </row>
    <row r="64" spans="1:14" ht="14.25" thickBot="1">
      <c r="A64" s="255"/>
      <c r="B64" s="204" t="s">
        <v>24</v>
      </c>
      <c r="C64" s="68">
        <v>7.281E-2</v>
      </c>
      <c r="D64" s="68">
        <v>43.135126</v>
      </c>
      <c r="E64" s="68">
        <v>42.42</v>
      </c>
      <c r="F64" s="31">
        <f>(D64-E64)/E64*100</f>
        <v>1.6858227251296507</v>
      </c>
      <c r="G64" s="68">
        <v>12</v>
      </c>
      <c r="H64" s="68">
        <v>67516.77</v>
      </c>
      <c r="I64" s="68">
        <v>1</v>
      </c>
      <c r="J64" s="68">
        <v>9.2230999999999994E-2</v>
      </c>
      <c r="K64" s="68">
        <v>9.2230999999999994E-2</v>
      </c>
      <c r="L64" s="68"/>
      <c r="M64" s="31"/>
      <c r="N64" s="108">
        <f>D64/D207*100</f>
        <v>1.5718439473849863</v>
      </c>
    </row>
    <row r="65" spans="1:14" ht="14.25" thickBot="1">
      <c r="A65" s="255"/>
      <c r="B65" s="204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8"/>
    </row>
    <row r="66" spans="1:14" ht="14.25" thickBot="1">
      <c r="A66" s="255"/>
      <c r="B66" s="204" t="s">
        <v>26</v>
      </c>
      <c r="C66" s="68">
        <v>0.77940399999999999</v>
      </c>
      <c r="D66" s="70">
        <v>20.814841999999999</v>
      </c>
      <c r="E66" s="68">
        <v>18.544533999999999</v>
      </c>
      <c r="F66" s="31">
        <f>(D66-E66)/E66*100</f>
        <v>12.24246454507835</v>
      </c>
      <c r="G66" s="68">
        <v>153</v>
      </c>
      <c r="H66" s="68">
        <v>26891.43</v>
      </c>
      <c r="I66" s="68">
        <v>13</v>
      </c>
      <c r="J66" s="68">
        <v>0.80317099999999997</v>
      </c>
      <c r="K66" s="68">
        <v>2.6757089999999999</v>
      </c>
      <c r="L66" s="68">
        <v>2.4394979999999999</v>
      </c>
      <c r="M66" s="31">
        <f>(K66-L66)/L66*100</f>
        <v>9.6827707995661392</v>
      </c>
      <c r="N66" s="108">
        <f>D66/D209*100</f>
        <v>1.1085503648879405</v>
      </c>
    </row>
    <row r="67" spans="1:14" ht="14.25" thickBot="1">
      <c r="A67" s="255"/>
      <c r="B67" s="204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8"/>
    </row>
    <row r="68" spans="1:14" ht="14.25" thickBot="1">
      <c r="A68" s="255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8"/>
    </row>
    <row r="69" spans="1:14" ht="14.25" thickBot="1">
      <c r="A69" s="255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8"/>
    </row>
    <row r="70" spans="1:14" ht="14.25" thickBot="1">
      <c r="A70" s="255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8"/>
    </row>
    <row r="71" spans="1:14" ht="14.25" thickBot="1">
      <c r="A71" s="256"/>
      <c r="B71" s="15" t="s">
        <v>31</v>
      </c>
      <c r="C71" s="16">
        <f t="shared" ref="C71:K71" si="14">C59+C61+C62+C63+C64+C65+C66+C67</f>
        <v>14.344847</v>
      </c>
      <c r="D71" s="16">
        <f t="shared" si="14"/>
        <v>172.40076299999998</v>
      </c>
      <c r="E71" s="16">
        <v>137.263733</v>
      </c>
      <c r="F71" s="16">
        <f t="shared" ref="F71:F77" si="15">(D71-E71)/E71*100</f>
        <v>25.598189144396926</v>
      </c>
      <c r="G71" s="16">
        <f t="shared" si="14"/>
        <v>1142</v>
      </c>
      <c r="H71" s="16">
        <f t="shared" si="14"/>
        <v>171704.84156</v>
      </c>
      <c r="I71" s="16">
        <f t="shared" si="14"/>
        <v>64</v>
      </c>
      <c r="J71" s="16">
        <f t="shared" si="14"/>
        <v>12.151932</v>
      </c>
      <c r="K71" s="16">
        <f t="shared" si="14"/>
        <v>21.018245000000004</v>
      </c>
      <c r="L71" s="16">
        <v>45.604906000000007</v>
      </c>
      <c r="M71" s="16">
        <f t="shared" ref="M71:M74" si="16">(K71-L71)/L71*100</f>
        <v>-53.912315924957724</v>
      </c>
      <c r="N71" s="109">
        <f>D71/D214*100</f>
        <v>0.56274068062123828</v>
      </c>
    </row>
    <row r="72" spans="1:14" ht="15" thickTop="1" thickBot="1">
      <c r="A72" s="257" t="s">
        <v>36</v>
      </c>
      <c r="B72" s="18" t="s">
        <v>19</v>
      </c>
      <c r="C72" s="32">
        <v>64.944660999999996</v>
      </c>
      <c r="D72" s="32">
        <v>452.910661</v>
      </c>
      <c r="E72" s="32">
        <v>322.89890000000003</v>
      </c>
      <c r="F72" s="110">
        <f t="shared" si="15"/>
        <v>40.26392192726577</v>
      </c>
      <c r="G72" s="31">
        <v>3935</v>
      </c>
      <c r="H72" s="31">
        <v>311459.23554600001</v>
      </c>
      <c r="I72" s="33">
        <v>326</v>
      </c>
      <c r="J72" s="31">
        <v>26.274587</v>
      </c>
      <c r="K72" s="31">
        <v>228.90315000000001</v>
      </c>
      <c r="L72" s="31">
        <v>272.584</v>
      </c>
      <c r="M72" s="110">
        <f t="shared" si="16"/>
        <v>-16.024729991488858</v>
      </c>
      <c r="N72" s="111">
        <f t="shared" ref="N72:N77" si="17">D72/D202*100</f>
        <v>2.5543020227841806</v>
      </c>
    </row>
    <row r="73" spans="1:14" ht="14.25" thickBot="1">
      <c r="A73" s="255"/>
      <c r="B73" s="204" t="s">
        <v>20</v>
      </c>
      <c r="C73" s="31">
        <v>25.035267000000001</v>
      </c>
      <c r="D73" s="31">
        <v>183.86806100000001</v>
      </c>
      <c r="E73" s="31">
        <v>50.747300000000003</v>
      </c>
      <c r="F73" s="31">
        <f t="shared" si="15"/>
        <v>262.32087421399763</v>
      </c>
      <c r="G73" s="31">
        <v>2119</v>
      </c>
      <c r="H73" s="31">
        <v>42380</v>
      </c>
      <c r="I73" s="33">
        <v>189</v>
      </c>
      <c r="J73" s="31">
        <v>9.77637</v>
      </c>
      <c r="K73" s="31">
        <v>81.599755999999999</v>
      </c>
      <c r="L73" s="31">
        <v>97.818200000000004</v>
      </c>
      <c r="M73" s="31">
        <f t="shared" si="16"/>
        <v>-16.580190598477586</v>
      </c>
      <c r="N73" s="108">
        <f t="shared" si="17"/>
        <v>3.1228275265500671</v>
      </c>
    </row>
    <row r="74" spans="1:14" ht="14.25" thickBot="1">
      <c r="A74" s="255"/>
      <c r="B74" s="204" t="s">
        <v>21</v>
      </c>
      <c r="C74" s="31">
        <v>0.34432800000000002</v>
      </c>
      <c r="D74" s="31">
        <v>3.7472020000000001</v>
      </c>
      <c r="E74" s="31">
        <v>3.1652</v>
      </c>
      <c r="F74" s="31">
        <f t="shared" si="15"/>
        <v>18.387526854543161</v>
      </c>
      <c r="G74" s="31">
        <v>11</v>
      </c>
      <c r="H74" s="31">
        <v>89589.8</v>
      </c>
      <c r="I74" s="33">
        <v>1</v>
      </c>
      <c r="J74" s="31">
        <v>0</v>
      </c>
      <c r="K74" s="31">
        <v>1.0835079999999999</v>
      </c>
      <c r="L74" s="31">
        <v>0</v>
      </c>
      <c r="M74" s="31" t="e">
        <f t="shared" si="16"/>
        <v>#DIV/0!</v>
      </c>
      <c r="N74" s="108">
        <f t="shared" si="17"/>
        <v>0.37324553488508416</v>
      </c>
    </row>
    <row r="75" spans="1:14" ht="14.25" thickBot="1">
      <c r="A75" s="255"/>
      <c r="B75" s="204" t="s">
        <v>22</v>
      </c>
      <c r="C75" s="31">
        <v>0.189524</v>
      </c>
      <c r="D75" s="31">
        <v>0.90900400000000003</v>
      </c>
      <c r="E75" s="31">
        <v>0.66569999999999996</v>
      </c>
      <c r="F75" s="31">
        <f t="shared" si="15"/>
        <v>36.548595463421975</v>
      </c>
      <c r="G75" s="31">
        <v>79</v>
      </c>
      <c r="H75" s="31">
        <v>5026.1000000000004</v>
      </c>
      <c r="I75" s="33">
        <v>0</v>
      </c>
      <c r="J75" s="31">
        <v>0</v>
      </c>
      <c r="K75" s="31">
        <v>0</v>
      </c>
      <c r="L75" s="31">
        <v>0</v>
      </c>
      <c r="M75" s="31"/>
      <c r="N75" s="108">
        <f t="shared" si="17"/>
        <v>0.34715251806085495</v>
      </c>
    </row>
    <row r="76" spans="1:14" ht="14.25" thickBot="1">
      <c r="A76" s="255"/>
      <c r="B76" s="204" t="s">
        <v>23</v>
      </c>
      <c r="C76" s="31">
        <v>7.4811620000000003</v>
      </c>
      <c r="D76" s="31">
        <v>28.13876286</v>
      </c>
      <c r="E76" s="31">
        <v>19.625</v>
      </c>
      <c r="F76" s="31">
        <f t="shared" si="15"/>
        <v>43.382231133757962</v>
      </c>
      <c r="G76" s="31">
        <v>277</v>
      </c>
      <c r="H76" s="31">
        <v>266489.76964329998</v>
      </c>
      <c r="I76" s="33">
        <v>0</v>
      </c>
      <c r="J76" s="31">
        <v>0</v>
      </c>
      <c r="K76" s="31">
        <v>0</v>
      </c>
      <c r="L76" s="31">
        <v>0</v>
      </c>
      <c r="M76" s="31"/>
      <c r="N76" s="108">
        <f t="shared" si="17"/>
        <v>33.86519500971076</v>
      </c>
    </row>
    <row r="77" spans="1:14" ht="14.25" thickBot="1">
      <c r="A77" s="255"/>
      <c r="B77" s="204" t="s">
        <v>24</v>
      </c>
      <c r="C77" s="31">
        <v>5.1521699999999999</v>
      </c>
      <c r="D77" s="31">
        <v>12.51371</v>
      </c>
      <c r="E77" s="31">
        <v>11.7875</v>
      </c>
      <c r="F77" s="31">
        <f t="shared" si="15"/>
        <v>6.1608483563096508</v>
      </c>
      <c r="G77" s="31">
        <v>35</v>
      </c>
      <c r="H77" s="31">
        <v>56064.356624</v>
      </c>
      <c r="I77" s="33">
        <v>6</v>
      </c>
      <c r="J77" s="31">
        <v>0</v>
      </c>
      <c r="K77" s="31">
        <v>3.3700760000000001</v>
      </c>
      <c r="L77" s="31">
        <v>142</v>
      </c>
      <c r="M77" s="31">
        <f>(K77-L77)/L77*100</f>
        <v>-97.626707042253514</v>
      </c>
      <c r="N77" s="108">
        <f t="shared" si="17"/>
        <v>0.45599957961942617</v>
      </c>
    </row>
    <row r="78" spans="1:14" ht="14.25" thickBot="1">
      <c r="A78" s="255"/>
      <c r="B78" s="204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8"/>
    </row>
    <row r="79" spans="1:14" ht="14.25" thickBot="1">
      <c r="A79" s="255"/>
      <c r="B79" s="204" t="s">
        <v>26</v>
      </c>
      <c r="C79" s="31">
        <v>6.7060219999999999</v>
      </c>
      <c r="D79" s="31">
        <v>60.92165</v>
      </c>
      <c r="E79" s="31">
        <v>48.698500000000003</v>
      </c>
      <c r="F79" s="31">
        <f>(D79-E79)/E79*100</f>
        <v>25.099643726192788</v>
      </c>
      <c r="G79" s="31">
        <v>1821</v>
      </c>
      <c r="H79" s="31">
        <v>515289.96</v>
      </c>
      <c r="I79" s="33">
        <v>253</v>
      </c>
      <c r="J79" s="31">
        <v>6.5842010000000002</v>
      </c>
      <c r="K79" s="31">
        <v>45.828811000000002</v>
      </c>
      <c r="L79" s="31">
        <v>121.9469</v>
      </c>
      <c r="M79" s="31">
        <f>(K79-L79)/L79*100</f>
        <v>-62.419043862533606</v>
      </c>
      <c r="N79" s="108">
        <f>D79/D209*100</f>
        <v>3.2445462395090678</v>
      </c>
    </row>
    <row r="80" spans="1:14" ht="14.25" thickBot="1">
      <c r="A80" s="255"/>
      <c r="B80" s="204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8">
        <f>D80/D210*100</f>
        <v>0</v>
      </c>
    </row>
    <row r="81" spans="1:14" ht="14.25" thickBot="1">
      <c r="A81" s="255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8">
        <f>D81/D211*100</f>
        <v>0</v>
      </c>
    </row>
    <row r="82" spans="1:14" ht="14.25" thickBot="1">
      <c r="A82" s="255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8"/>
    </row>
    <row r="83" spans="1:14" ht="14.25" thickBot="1">
      <c r="A83" s="255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8"/>
    </row>
    <row r="84" spans="1:14" ht="14.25" thickBot="1">
      <c r="A84" s="256"/>
      <c r="B84" s="15" t="s">
        <v>31</v>
      </c>
      <c r="C84" s="16">
        <f t="shared" ref="C84:K84" si="18">C72+C74+C75+C76+C77+C78+C79+C80</f>
        <v>84.817867000000007</v>
      </c>
      <c r="D84" s="16">
        <f t="shared" si="18"/>
        <v>559.14098985999999</v>
      </c>
      <c r="E84" s="16">
        <v>406.84080000000012</v>
      </c>
      <c r="F84" s="16">
        <f>(D84-E84)/E84*100</f>
        <v>37.434836884599534</v>
      </c>
      <c r="G84" s="16">
        <f t="shared" si="18"/>
        <v>6158</v>
      </c>
      <c r="H84" s="16">
        <f t="shared" si="18"/>
        <v>1243919.2218132999</v>
      </c>
      <c r="I84" s="16">
        <f t="shared" si="18"/>
        <v>586</v>
      </c>
      <c r="J84" s="16">
        <f t="shared" si="18"/>
        <v>32.858788000000004</v>
      </c>
      <c r="K84" s="16">
        <f t="shared" si="18"/>
        <v>279.18554500000005</v>
      </c>
      <c r="L84" s="16">
        <v>536.53089999999997</v>
      </c>
      <c r="M84" s="16">
        <f t="shared" ref="M84:M86" si="19">(K84-L84)/L84*100</f>
        <v>-47.964684792618648</v>
      </c>
      <c r="N84" s="109">
        <f>D84/D214*100</f>
        <v>1.8251159433502584</v>
      </c>
    </row>
    <row r="85" spans="1:14" ht="14.25" thickTop="1">
      <c r="A85" s="266" t="s">
        <v>66</v>
      </c>
      <c r="B85" s="204" t="s">
        <v>19</v>
      </c>
      <c r="C85" s="71">
        <v>35.71</v>
      </c>
      <c r="D85" s="71">
        <v>288.36</v>
      </c>
      <c r="E85" s="71">
        <v>274.19</v>
      </c>
      <c r="F85" s="31">
        <f>(D85-E85)/E85*100</f>
        <v>5.1679492322841885</v>
      </c>
      <c r="G85" s="72">
        <v>2249</v>
      </c>
      <c r="H85" s="72">
        <v>166258.20000000001</v>
      </c>
      <c r="I85" s="72">
        <v>211</v>
      </c>
      <c r="J85" s="72">
        <v>15.69</v>
      </c>
      <c r="K85" s="72">
        <v>111.77</v>
      </c>
      <c r="L85" s="72">
        <v>238.73</v>
      </c>
      <c r="M85" s="31">
        <f t="shared" si="19"/>
        <v>-53.181418338708994</v>
      </c>
      <c r="N85" s="108">
        <f>D85/D202*100</f>
        <v>1.6262777512540083</v>
      </c>
    </row>
    <row r="86" spans="1:14">
      <c r="A86" s="266"/>
      <c r="B86" s="204" t="s">
        <v>20</v>
      </c>
      <c r="C86" s="72">
        <v>15.95</v>
      </c>
      <c r="D86" s="72">
        <v>118.31</v>
      </c>
      <c r="E86" s="72">
        <v>82.3</v>
      </c>
      <c r="F86" s="31">
        <f>(D86-E86)/E86*100</f>
        <v>43.754556500607542</v>
      </c>
      <c r="G86" s="72">
        <v>1153</v>
      </c>
      <c r="H86" s="72">
        <v>23060</v>
      </c>
      <c r="I86" s="72">
        <v>97</v>
      </c>
      <c r="J86" s="72">
        <v>6.45</v>
      </c>
      <c r="K86" s="72">
        <v>24.45</v>
      </c>
      <c r="L86" s="72">
        <v>73.59</v>
      </c>
      <c r="M86" s="31">
        <f t="shared" si="19"/>
        <v>-66.775377089278436</v>
      </c>
      <c r="N86" s="108">
        <f>D86/D203*100</f>
        <v>2.0093850049690709</v>
      </c>
    </row>
    <row r="87" spans="1:14">
      <c r="A87" s="266"/>
      <c r="B87" s="204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8"/>
    </row>
    <row r="88" spans="1:14">
      <c r="A88" s="266"/>
      <c r="B88" s="204" t="s">
        <v>22</v>
      </c>
      <c r="C88" s="72"/>
      <c r="D88" s="72"/>
      <c r="E88" s="72">
        <v>3.0000000000000001E-3</v>
      </c>
      <c r="F88" s="31"/>
      <c r="G88" s="72">
        <v>1</v>
      </c>
      <c r="H88" s="72">
        <v>122.6</v>
      </c>
      <c r="I88" s="72"/>
      <c r="J88" s="72"/>
      <c r="K88" s="72"/>
      <c r="L88" s="72"/>
      <c r="M88" s="31"/>
      <c r="N88" s="108">
        <f>D88/D205*100</f>
        <v>0</v>
      </c>
    </row>
    <row r="89" spans="1:14">
      <c r="A89" s="266"/>
      <c r="B89" s="204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8"/>
    </row>
    <row r="90" spans="1:14">
      <c r="A90" s="266"/>
      <c r="B90" s="204" t="s">
        <v>24</v>
      </c>
      <c r="C90" s="72">
        <v>0.14000000000000001</v>
      </c>
      <c r="D90" s="72">
        <v>8.5500000000000007</v>
      </c>
      <c r="E90" s="72">
        <v>6.76</v>
      </c>
      <c r="F90" s="31"/>
      <c r="G90" s="72">
        <v>10</v>
      </c>
      <c r="H90" s="72">
        <v>11581</v>
      </c>
      <c r="I90" s="72">
        <v>3</v>
      </c>
      <c r="J90" s="72">
        <v>0.08</v>
      </c>
      <c r="K90" s="72">
        <v>0.1</v>
      </c>
      <c r="L90" s="72">
        <v>2.2599999999999998</v>
      </c>
      <c r="M90" s="31"/>
      <c r="N90" s="108">
        <f>D90/D207*100</f>
        <v>0.31156199126766515</v>
      </c>
    </row>
    <row r="91" spans="1:14">
      <c r="A91" s="266"/>
      <c r="B91" s="204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8"/>
    </row>
    <row r="92" spans="1:14">
      <c r="A92" s="266"/>
      <c r="B92" s="204" t="s">
        <v>26</v>
      </c>
      <c r="C92" s="72">
        <v>1.91</v>
      </c>
      <c r="D92" s="72">
        <v>11.61</v>
      </c>
      <c r="E92" s="72">
        <v>7.97</v>
      </c>
      <c r="F92" s="31">
        <f>(D92-E92)/E92*100</f>
        <v>45.671267252195733</v>
      </c>
      <c r="G92" s="72">
        <v>757</v>
      </c>
      <c r="H92" s="72">
        <v>34363.160000000003</v>
      </c>
      <c r="I92" s="72">
        <v>1</v>
      </c>
      <c r="J92" s="72"/>
      <c r="K92" s="72">
        <v>0</v>
      </c>
      <c r="L92" s="72">
        <v>0.03</v>
      </c>
      <c r="M92" s="31">
        <f>(K92-L92)/L92*100</f>
        <v>-100</v>
      </c>
      <c r="N92" s="108">
        <f>D92/D209*100</f>
        <v>0.6183217598456423</v>
      </c>
    </row>
    <row r="93" spans="1:14">
      <c r="A93" s="266"/>
      <c r="B93" s="204" t="s">
        <v>27</v>
      </c>
      <c r="C93" s="31"/>
      <c r="D93" s="31">
        <v>1E-3</v>
      </c>
      <c r="E93" s="31"/>
      <c r="F93" s="31"/>
      <c r="G93" s="72">
        <v>3</v>
      </c>
      <c r="H93" s="72">
        <v>3</v>
      </c>
      <c r="I93" s="72"/>
      <c r="J93" s="72"/>
      <c r="K93" s="72"/>
      <c r="L93" s="72"/>
      <c r="M93" s="31"/>
      <c r="N93" s="108"/>
    </row>
    <row r="94" spans="1:14">
      <c r="A94" s="266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8"/>
    </row>
    <row r="95" spans="1:14">
      <c r="A95" s="266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8"/>
    </row>
    <row r="96" spans="1:14">
      <c r="A96" s="266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8"/>
    </row>
    <row r="97" spans="1:14" ht="14.25" thickBot="1">
      <c r="A97" s="253"/>
      <c r="B97" s="15" t="s">
        <v>31</v>
      </c>
      <c r="C97" s="16">
        <f t="shared" ref="C97:K97" si="20">C85+C87+C88+C89+C90+C91+C92+C93</f>
        <v>37.76</v>
      </c>
      <c r="D97" s="16">
        <f t="shared" si="20"/>
        <v>308.52100000000002</v>
      </c>
      <c r="E97" s="16">
        <v>288.923</v>
      </c>
      <c r="F97" s="16">
        <f>(D97-E97)/E97*100</f>
        <v>6.7831221467311407</v>
      </c>
      <c r="G97" s="16">
        <f t="shared" si="20"/>
        <v>3020</v>
      </c>
      <c r="H97" s="16">
        <f t="shared" si="20"/>
        <v>212327.96000000002</v>
      </c>
      <c r="I97" s="16">
        <f t="shared" si="20"/>
        <v>215</v>
      </c>
      <c r="J97" s="16">
        <f t="shared" si="20"/>
        <v>15.77</v>
      </c>
      <c r="K97" s="16">
        <f t="shared" si="20"/>
        <v>111.86999999999999</v>
      </c>
      <c r="L97" s="16">
        <v>241.01999999999998</v>
      </c>
      <c r="M97" s="16">
        <f t="shared" ref="M97:M99" si="21">(K97-L97)/L97*100</f>
        <v>-53.584764749813289</v>
      </c>
      <c r="N97" s="109">
        <f>D97/D214*100</f>
        <v>1.0070565495463908</v>
      </c>
    </row>
    <row r="98" spans="1:14" ht="15" thickTop="1" thickBot="1">
      <c r="A98" s="255" t="s">
        <v>90</v>
      </c>
      <c r="B98" s="204" t="s">
        <v>19</v>
      </c>
      <c r="C98" s="31">
        <v>20.021826000000004</v>
      </c>
      <c r="D98" s="31">
        <v>231.51603</v>
      </c>
      <c r="E98" s="31">
        <v>78.26569099999999</v>
      </c>
      <c r="F98" s="31">
        <f>(D98-E98)/E98*100</f>
        <v>195.80781443557436</v>
      </c>
      <c r="G98" s="31">
        <v>2465</v>
      </c>
      <c r="H98" s="31">
        <v>184089.83077999999</v>
      </c>
      <c r="I98" s="31">
        <v>231</v>
      </c>
      <c r="J98" s="31">
        <v>9.3753739999999972</v>
      </c>
      <c r="K98" s="31">
        <v>30.805523999999998</v>
      </c>
      <c r="L98" s="31">
        <v>51.769337999999998</v>
      </c>
      <c r="M98" s="31">
        <f t="shared" si="21"/>
        <v>-40.494653418206738</v>
      </c>
      <c r="N98" s="108">
        <f>D98/D202*100</f>
        <v>1.3056920815912592</v>
      </c>
    </row>
    <row r="99" spans="1:14" ht="14.25" thickBot="1">
      <c r="A99" s="255"/>
      <c r="B99" s="204" t="s">
        <v>20</v>
      </c>
      <c r="C99" s="28">
        <v>9.0947710000000015</v>
      </c>
      <c r="D99" s="28">
        <v>106.205056</v>
      </c>
      <c r="E99" s="33">
        <v>10.474631</v>
      </c>
      <c r="F99" s="31">
        <f>(D99-E99)/E99*100</f>
        <v>913.9264667175388</v>
      </c>
      <c r="G99" s="31">
        <v>1269</v>
      </c>
      <c r="H99" s="31">
        <v>25380</v>
      </c>
      <c r="I99" s="31">
        <v>111</v>
      </c>
      <c r="J99" s="31">
        <v>2.8748740000000002</v>
      </c>
      <c r="K99" s="31">
        <v>11.056174</v>
      </c>
      <c r="L99" s="31">
        <v>2.2259009999999999</v>
      </c>
      <c r="M99" s="31">
        <f t="shared" si="21"/>
        <v>396.70555878271318</v>
      </c>
      <c r="N99" s="108">
        <f>D99/D203*100</f>
        <v>1.8037938211334668</v>
      </c>
    </row>
    <row r="100" spans="1:14" ht="14.25" thickBot="1">
      <c r="A100" s="255"/>
      <c r="B100" s="204" t="s">
        <v>21</v>
      </c>
      <c r="C100" s="31">
        <v>0</v>
      </c>
      <c r="D100" s="31">
        <v>0.70754700000000004</v>
      </c>
      <c r="E100" s="31">
        <v>0.84905699999999995</v>
      </c>
      <c r="F100" s="31"/>
      <c r="G100" s="31">
        <v>2</v>
      </c>
      <c r="H100" s="31">
        <v>1300</v>
      </c>
      <c r="I100" s="31">
        <v>0</v>
      </c>
      <c r="J100" s="31"/>
      <c r="K100" s="31">
        <v>0</v>
      </c>
      <c r="L100" s="31"/>
      <c r="M100" s="31"/>
      <c r="N100" s="108"/>
    </row>
    <row r="101" spans="1:14" ht="14.25" thickBot="1">
      <c r="A101" s="255"/>
      <c r="B101" s="204" t="s">
        <v>22</v>
      </c>
      <c r="C101" s="31">
        <v>0</v>
      </c>
      <c r="D101" s="31">
        <v>3.1320000000000001E-2</v>
      </c>
      <c r="E101" s="31">
        <v>0</v>
      </c>
      <c r="F101" s="31"/>
      <c r="G101" s="31">
        <v>2</v>
      </c>
      <c r="H101" s="31">
        <v>254</v>
      </c>
      <c r="I101" s="31">
        <v>1</v>
      </c>
      <c r="J101" s="31"/>
      <c r="K101" s="31">
        <v>0.01</v>
      </c>
      <c r="L101" s="31"/>
      <c r="M101" s="31"/>
      <c r="N101" s="108"/>
    </row>
    <row r="102" spans="1:14" ht="14.25" thickBot="1">
      <c r="A102" s="255"/>
      <c r="B102" s="204" t="s">
        <v>23</v>
      </c>
      <c r="C102" s="31">
        <v>0</v>
      </c>
      <c r="D102" s="31">
        <v>0</v>
      </c>
      <c r="E102" s="31">
        <v>0.81045400000000001</v>
      </c>
      <c r="F102" s="31"/>
      <c r="G102" s="31">
        <v>0</v>
      </c>
      <c r="H102" s="31">
        <v>0</v>
      </c>
      <c r="I102" s="31">
        <v>1</v>
      </c>
      <c r="J102" s="31">
        <v>0.01</v>
      </c>
      <c r="K102" s="31">
        <v>0.01</v>
      </c>
      <c r="L102" s="31"/>
      <c r="M102" s="31"/>
      <c r="N102" s="108"/>
    </row>
    <row r="103" spans="1:14" ht="14.25" thickBot="1">
      <c r="A103" s="255"/>
      <c r="B103" s="204" t="s">
        <v>24</v>
      </c>
      <c r="C103" s="31">
        <v>0.71226400000000001</v>
      </c>
      <c r="D103" s="31">
        <v>18.759633999999998</v>
      </c>
      <c r="E103" s="31">
        <v>28.415762000000001</v>
      </c>
      <c r="F103" s="31"/>
      <c r="G103" s="31">
        <v>25</v>
      </c>
      <c r="H103" s="31">
        <v>27522.691500000001</v>
      </c>
      <c r="I103" s="31">
        <v>4</v>
      </c>
      <c r="J103" s="31">
        <v>0</v>
      </c>
      <c r="K103" s="31">
        <v>2.0612539999999999</v>
      </c>
      <c r="L103" s="31">
        <v>3.6828440000000002</v>
      </c>
      <c r="M103" s="31"/>
      <c r="N103" s="108">
        <f>D103/D207*100</f>
        <v>0.68360104380030329</v>
      </c>
    </row>
    <row r="104" spans="1:14" ht="14.25" thickBot="1">
      <c r="A104" s="255"/>
      <c r="B104" s="204" t="s">
        <v>25</v>
      </c>
      <c r="C104" s="28">
        <v>1.9744400000000002</v>
      </c>
      <c r="D104" s="28">
        <v>59.519038999999999</v>
      </c>
      <c r="E104" s="33"/>
      <c r="F104" s="31"/>
      <c r="G104" s="31">
        <v>55</v>
      </c>
      <c r="H104" s="31">
        <v>2202.1722</v>
      </c>
      <c r="I104" s="31">
        <v>116</v>
      </c>
      <c r="J104" s="31">
        <v>13.159949999999995</v>
      </c>
      <c r="K104" s="31">
        <v>71.632622999999995</v>
      </c>
      <c r="L104" s="31"/>
      <c r="M104" s="31"/>
      <c r="N104" s="108"/>
    </row>
    <row r="105" spans="1:14" ht="14.25" thickBot="1">
      <c r="A105" s="255"/>
      <c r="B105" s="204" t="s">
        <v>26</v>
      </c>
      <c r="C105" s="31">
        <v>1.936674</v>
      </c>
      <c r="D105" s="31">
        <v>23.273757</v>
      </c>
      <c r="E105" s="31">
        <v>45.573571000000001</v>
      </c>
      <c r="F105" s="31">
        <f>(D105-E105)/E105*100</f>
        <v>-48.931460736311408</v>
      </c>
      <c r="G105" s="31">
        <v>714</v>
      </c>
      <c r="H105" s="31">
        <v>72198.453999999998</v>
      </c>
      <c r="I105" s="31">
        <v>38</v>
      </c>
      <c r="J105" s="31">
        <v>5.1644000000000005</v>
      </c>
      <c r="K105" s="31">
        <v>22.655439000000001</v>
      </c>
      <c r="L105" s="31"/>
      <c r="M105" s="31"/>
      <c r="N105" s="108">
        <f>D105/D209*100</f>
        <v>1.2395064932351281</v>
      </c>
    </row>
    <row r="106" spans="1:14" ht="14.25" thickBot="1">
      <c r="A106" s="255"/>
      <c r="B106" s="204" t="s">
        <v>27</v>
      </c>
      <c r="C106" s="31">
        <v>0</v>
      </c>
      <c r="D106" s="31">
        <v>0</v>
      </c>
      <c r="E106" s="31">
        <v>1.851907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8"/>
    </row>
    <row r="107" spans="1:14" ht="14.25" thickBot="1">
      <c r="A107" s="255"/>
      <c r="B107" s="14" t="s">
        <v>28</v>
      </c>
      <c r="C107" s="31">
        <v>0</v>
      </c>
      <c r="D107" s="31">
        <v>0</v>
      </c>
      <c r="E107" s="31"/>
      <c r="F107" s="31"/>
      <c r="G107" s="31">
        <v>0</v>
      </c>
      <c r="H107" s="31">
        <v>0</v>
      </c>
      <c r="I107" s="31">
        <v>0</v>
      </c>
      <c r="J107" s="31"/>
      <c r="K107" s="31"/>
      <c r="L107" s="31"/>
      <c r="M107" s="31"/>
      <c r="N107" s="108"/>
    </row>
    <row r="108" spans="1:14" ht="14.25" thickBot="1">
      <c r="A108" s="255"/>
      <c r="B108" s="14" t="s">
        <v>29</v>
      </c>
      <c r="C108" s="31">
        <v>0</v>
      </c>
      <c r="D108" s="31">
        <v>0</v>
      </c>
      <c r="E108" s="31"/>
      <c r="F108" s="31"/>
      <c r="G108" s="31">
        <v>0</v>
      </c>
      <c r="H108" s="31">
        <v>0</v>
      </c>
      <c r="I108" s="31">
        <v>0</v>
      </c>
      <c r="J108" s="31"/>
      <c r="K108" s="31"/>
      <c r="L108" s="31"/>
      <c r="M108" s="31"/>
      <c r="N108" s="108"/>
    </row>
    <row r="109" spans="1:14" ht="14.25" thickBot="1">
      <c r="A109" s="255"/>
      <c r="B109" s="14" t="s">
        <v>30</v>
      </c>
      <c r="C109" s="31">
        <v>0</v>
      </c>
      <c r="D109" s="31">
        <v>0</v>
      </c>
      <c r="E109" s="31"/>
      <c r="F109" s="31"/>
      <c r="G109" s="31">
        <v>0</v>
      </c>
      <c r="H109" s="31">
        <v>0</v>
      </c>
      <c r="I109" s="31">
        <v>0</v>
      </c>
      <c r="J109" s="31"/>
      <c r="K109" s="31"/>
      <c r="L109" s="31"/>
      <c r="M109" s="31"/>
      <c r="N109" s="108"/>
    </row>
    <row r="110" spans="1:14" ht="14.25" thickBot="1">
      <c r="A110" s="256"/>
      <c r="B110" s="15" t="s">
        <v>31</v>
      </c>
      <c r="C110" s="16">
        <f t="shared" ref="C110:K110" si="22">C98+C100+C101+C102+C103+C104+C105+C106</f>
        <v>24.645204000000007</v>
      </c>
      <c r="D110" s="16">
        <f t="shared" si="22"/>
        <v>333.80732699999999</v>
      </c>
      <c r="E110" s="16">
        <v>155.76644200000001</v>
      </c>
      <c r="F110" s="16">
        <f t="shared" ref="F110:F116" si="23">(D110-E110)/E110*100</f>
        <v>114.29989843383595</v>
      </c>
      <c r="G110" s="16">
        <f t="shared" si="22"/>
        <v>3263</v>
      </c>
      <c r="H110" s="16">
        <f t="shared" si="22"/>
        <v>287567.14847999997</v>
      </c>
      <c r="I110" s="16">
        <f t="shared" si="22"/>
        <v>391</v>
      </c>
      <c r="J110" s="16">
        <f t="shared" si="22"/>
        <v>27.709723999999994</v>
      </c>
      <c r="K110" s="16">
        <f t="shared" si="22"/>
        <v>127.17483999999999</v>
      </c>
      <c r="L110" s="16">
        <v>55.452182000000001</v>
      </c>
      <c r="M110" s="16">
        <f t="shared" ref="M110:M112" si="24">(K110-L110)/L110*100</f>
        <v>129.34145314606377</v>
      </c>
      <c r="N110" s="109">
        <f>D110/D214*100</f>
        <v>1.0895947275612479</v>
      </c>
    </row>
    <row r="111" spans="1:14" ht="15" thickTop="1" thickBot="1">
      <c r="A111" s="257" t="s">
        <v>38</v>
      </c>
      <c r="B111" s="18" t="s">
        <v>19</v>
      </c>
      <c r="C111" s="88">
        <v>133.44521799999998</v>
      </c>
      <c r="D111" s="88">
        <v>777.82890199999997</v>
      </c>
      <c r="E111" s="88">
        <v>370.48434200000003</v>
      </c>
      <c r="F111" s="110">
        <f t="shared" si="23"/>
        <v>109.9491972591921</v>
      </c>
      <c r="G111" s="89">
        <v>4285</v>
      </c>
      <c r="H111" s="89">
        <v>362241.93257399998</v>
      </c>
      <c r="I111" s="89">
        <v>458</v>
      </c>
      <c r="J111" s="89">
        <v>41.197945000000004</v>
      </c>
      <c r="K111" s="89">
        <v>147.952167</v>
      </c>
      <c r="L111" s="89">
        <v>251.33500699999999</v>
      </c>
      <c r="M111" s="110">
        <f t="shared" si="24"/>
        <v>-41.133482054093641</v>
      </c>
      <c r="N111" s="111">
        <f t="shared" ref="N111:N116" si="25">D111/D202*100</f>
        <v>4.3867590428801995</v>
      </c>
    </row>
    <row r="112" spans="1:14" ht="14.25" thickBot="1">
      <c r="A112" s="255"/>
      <c r="B112" s="204" t="s">
        <v>20</v>
      </c>
      <c r="C112" s="89">
        <v>34.078836000000003</v>
      </c>
      <c r="D112" s="89">
        <v>223.32674600000001</v>
      </c>
      <c r="E112" s="89">
        <v>61.267428000000002</v>
      </c>
      <c r="F112" s="31">
        <f t="shared" si="23"/>
        <v>264.51137788907999</v>
      </c>
      <c r="G112" s="89">
        <v>2049</v>
      </c>
      <c r="H112" s="89">
        <v>40920</v>
      </c>
      <c r="I112" s="89">
        <v>182</v>
      </c>
      <c r="J112" s="89">
        <v>16.627714000000001</v>
      </c>
      <c r="K112" s="89">
        <v>63.283313999999997</v>
      </c>
      <c r="L112" s="89">
        <v>84.870621999999997</v>
      </c>
      <c r="M112" s="31">
        <f t="shared" si="24"/>
        <v>-25.435548239530991</v>
      </c>
      <c r="N112" s="108">
        <f t="shared" si="25"/>
        <v>3.7929964890620957</v>
      </c>
    </row>
    <row r="113" spans="1:14" ht="14.25" thickBot="1">
      <c r="A113" s="255"/>
      <c r="B113" s="204" t="s">
        <v>21</v>
      </c>
      <c r="C113" s="89">
        <v>0</v>
      </c>
      <c r="D113" s="89">
        <v>2.1604749999999999</v>
      </c>
      <c r="E113" s="89">
        <v>2.5050409999999999</v>
      </c>
      <c r="F113" s="31">
        <f t="shared" si="23"/>
        <v>-13.754904610343702</v>
      </c>
      <c r="G113" s="89">
        <v>5</v>
      </c>
      <c r="H113" s="89">
        <v>1664.3867</v>
      </c>
      <c r="I113" s="89">
        <v>0</v>
      </c>
      <c r="J113" s="89">
        <v>0</v>
      </c>
      <c r="K113" s="89">
        <v>0</v>
      </c>
      <c r="L113" s="89"/>
      <c r="M113" s="31"/>
      <c r="N113" s="108">
        <f t="shared" si="25"/>
        <v>0.2151972717192327</v>
      </c>
    </row>
    <row r="114" spans="1:14" ht="14.25" thickBot="1">
      <c r="A114" s="255"/>
      <c r="B114" s="204" t="s">
        <v>22</v>
      </c>
      <c r="C114" s="89">
        <v>5.6417999999999996E-2</v>
      </c>
      <c r="D114" s="89">
        <v>1.560443</v>
      </c>
      <c r="E114" s="89">
        <v>0.61978900000000003</v>
      </c>
      <c r="F114" s="31">
        <f t="shared" si="23"/>
        <v>151.77003786772593</v>
      </c>
      <c r="G114" s="89">
        <v>115</v>
      </c>
      <c r="H114" s="89">
        <v>27633.200000000001</v>
      </c>
      <c r="I114" s="89">
        <v>1</v>
      </c>
      <c r="J114" s="89">
        <v>0</v>
      </c>
      <c r="K114" s="89">
        <v>0.15</v>
      </c>
      <c r="L114" s="89"/>
      <c r="M114" s="31"/>
      <c r="N114" s="108">
        <f t="shared" si="25"/>
        <v>0.59593986026511947</v>
      </c>
    </row>
    <row r="115" spans="1:14" ht="14.25" thickBot="1">
      <c r="A115" s="255"/>
      <c r="B115" s="204" t="s">
        <v>23</v>
      </c>
      <c r="C115" s="89">
        <v>0</v>
      </c>
      <c r="D115" s="90">
        <v>7.7923999999999993E-2</v>
      </c>
      <c r="E115" s="90">
        <v>3.5378E-2</v>
      </c>
      <c r="F115" s="31">
        <f t="shared" si="23"/>
        <v>120.26117926394933</v>
      </c>
      <c r="G115" s="89">
        <v>14</v>
      </c>
      <c r="H115" s="89">
        <v>4.2</v>
      </c>
      <c r="I115" s="89">
        <v>0</v>
      </c>
      <c r="J115" s="89">
        <v>0</v>
      </c>
      <c r="K115" s="89">
        <v>0</v>
      </c>
      <c r="L115" s="89"/>
      <c r="M115" s="31"/>
      <c r="N115" s="108">
        <f t="shared" si="25"/>
        <v>9.3782070983937399E-2</v>
      </c>
    </row>
    <row r="116" spans="1:14" ht="14.25" thickBot="1">
      <c r="A116" s="255"/>
      <c r="B116" s="204" t="s">
        <v>24</v>
      </c>
      <c r="C116" s="89">
        <v>1.407186</v>
      </c>
      <c r="D116" s="89">
        <v>17.025055999999999</v>
      </c>
      <c r="E116" s="89">
        <v>3.9346930000000002</v>
      </c>
      <c r="F116" s="31">
        <f t="shared" si="23"/>
        <v>332.69083509183559</v>
      </c>
      <c r="G116" s="89">
        <v>277</v>
      </c>
      <c r="H116" s="89">
        <v>6818.8529000000008</v>
      </c>
      <c r="I116" s="89">
        <v>10</v>
      </c>
      <c r="J116" s="89">
        <v>2.7164999999999999</v>
      </c>
      <c r="K116" s="89">
        <v>7.0154449999999997</v>
      </c>
      <c r="L116" s="89">
        <v>5.5543079999999998</v>
      </c>
      <c r="M116" s="31">
        <f>(K116-L116)/L116*100</f>
        <v>26.30637335920154</v>
      </c>
      <c r="N116" s="108">
        <f t="shared" si="25"/>
        <v>0.62039302325187251</v>
      </c>
    </row>
    <row r="117" spans="1:14" ht="14.25" thickBot="1">
      <c r="A117" s="255"/>
      <c r="B117" s="204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8"/>
    </row>
    <row r="118" spans="1:14" ht="14.25" thickBot="1">
      <c r="A118" s="255"/>
      <c r="B118" s="204" t="s">
        <v>26</v>
      </c>
      <c r="C118" s="89">
        <v>1.130803</v>
      </c>
      <c r="D118" s="89">
        <v>23.919748000000002</v>
      </c>
      <c r="E118" s="89">
        <v>34.138598999999999</v>
      </c>
      <c r="F118" s="31">
        <f>(D118-E118)/E118*100</f>
        <v>-29.933422282501976</v>
      </c>
      <c r="G118" s="89">
        <v>1258</v>
      </c>
      <c r="H118" s="89">
        <v>160283.09</v>
      </c>
      <c r="I118" s="89">
        <v>59</v>
      </c>
      <c r="J118" s="89">
        <v>1.0116689999999999</v>
      </c>
      <c r="K118" s="89">
        <v>20.702362000000001</v>
      </c>
      <c r="L118" s="89">
        <v>7.6368850000000004</v>
      </c>
      <c r="M118" s="31">
        <f>(K118-L118)/L118*100</f>
        <v>171.08385159656066</v>
      </c>
      <c r="N118" s="108">
        <f>D118/D209*100</f>
        <v>1.2739104804844346</v>
      </c>
    </row>
    <row r="119" spans="1:14" ht="14.25" thickBot="1">
      <c r="A119" s="255"/>
      <c r="B119" s="204" t="s">
        <v>27</v>
      </c>
      <c r="C119" s="89">
        <v>0</v>
      </c>
      <c r="D119" s="91">
        <v>5.2556329999999996</v>
      </c>
      <c r="E119" s="210">
        <v>6.0352499999999996</v>
      </c>
      <c r="F119" s="31"/>
      <c r="G119" s="31">
        <v>1</v>
      </c>
      <c r="H119" s="31">
        <v>124</v>
      </c>
      <c r="I119" s="31">
        <v>1</v>
      </c>
      <c r="J119" s="31">
        <v>-75</v>
      </c>
      <c r="K119" s="31">
        <v>0</v>
      </c>
      <c r="L119" s="31"/>
      <c r="M119" s="31"/>
      <c r="N119" s="108"/>
    </row>
    <row r="120" spans="1:14" ht="14.25" thickBot="1">
      <c r="A120" s="255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8"/>
    </row>
    <row r="121" spans="1:14" ht="14.25" thickBot="1">
      <c r="A121" s="255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8"/>
    </row>
    <row r="122" spans="1:14" ht="14.25" thickBot="1">
      <c r="A122" s="255"/>
      <c r="B122" s="14" t="s">
        <v>30</v>
      </c>
      <c r="C122" s="31"/>
      <c r="D122" s="31">
        <v>5</v>
      </c>
      <c r="E122" s="31">
        <v>6.0352499999999996</v>
      </c>
      <c r="F122" s="31"/>
      <c r="G122" s="31">
        <v>1</v>
      </c>
      <c r="H122" s="31">
        <v>124</v>
      </c>
      <c r="I122" s="31">
        <v>1</v>
      </c>
      <c r="J122" s="31">
        <v>-75</v>
      </c>
      <c r="K122" s="31">
        <v>0</v>
      </c>
      <c r="L122" s="31"/>
      <c r="M122" s="31"/>
      <c r="N122" s="108"/>
    </row>
    <row r="123" spans="1:14" ht="14.25" thickBot="1">
      <c r="A123" s="256"/>
      <c r="B123" s="15" t="s">
        <v>31</v>
      </c>
      <c r="C123" s="16">
        <f t="shared" ref="C123:K123" si="26">C111+C113+C114+C115+C116+C117+C118+C119</f>
        <v>136.03962499999997</v>
      </c>
      <c r="D123" s="16">
        <f t="shared" si="26"/>
        <v>827.82818099999997</v>
      </c>
      <c r="E123" s="16">
        <v>417.75309200000004</v>
      </c>
      <c r="F123" s="16">
        <f t="shared" ref="F123:F129" si="27">(D123-E123)/E123*100</f>
        <v>98.16207153291397</v>
      </c>
      <c r="G123" s="16">
        <f t="shared" si="26"/>
        <v>5955</v>
      </c>
      <c r="H123" s="16">
        <f t="shared" si="26"/>
        <v>558769.66217399994</v>
      </c>
      <c r="I123" s="16">
        <f t="shared" si="26"/>
        <v>529</v>
      </c>
      <c r="J123" s="16">
        <f t="shared" si="26"/>
        <v>-30.073886000000002</v>
      </c>
      <c r="K123" s="16">
        <f t="shared" si="26"/>
        <v>175.819974</v>
      </c>
      <c r="L123" s="16">
        <v>264.52620000000002</v>
      </c>
      <c r="M123" s="16">
        <f t="shared" ref="M123:M125" si="28">(K123-L123)/L123*100</f>
        <v>-33.534003815123043</v>
      </c>
      <c r="N123" s="109">
        <f>D123/D214*100</f>
        <v>2.7021492591270126</v>
      </c>
    </row>
    <row r="124" spans="1:14" ht="14.25" thickTop="1">
      <c r="A124" s="266" t="s">
        <v>40</v>
      </c>
      <c r="B124" s="204" t="s">
        <v>19</v>
      </c>
      <c r="C124" s="34">
        <v>108.935226</v>
      </c>
      <c r="D124" s="34">
        <v>987.34599700000012</v>
      </c>
      <c r="E124" s="200">
        <v>988.21157899999992</v>
      </c>
      <c r="F124" s="31">
        <f t="shared" si="27"/>
        <v>-8.759075671585409E-2</v>
      </c>
      <c r="G124" s="184">
        <v>8984</v>
      </c>
      <c r="H124" s="34">
        <v>919377.79926900007</v>
      </c>
      <c r="I124" s="31">
        <v>897</v>
      </c>
      <c r="J124" s="34">
        <v>97.6</v>
      </c>
      <c r="K124" s="31">
        <v>487.62</v>
      </c>
      <c r="L124" s="34">
        <v>489.36</v>
      </c>
      <c r="M124" s="31">
        <f t="shared" si="28"/>
        <v>-0.35556645414419019</v>
      </c>
      <c r="N124" s="108">
        <f t="shared" ref="N124:N129" si="29">D124/D202*100</f>
        <v>5.5683826734318451</v>
      </c>
    </row>
    <row r="125" spans="1:14">
      <c r="A125" s="266"/>
      <c r="B125" s="204" t="s">
        <v>20</v>
      </c>
      <c r="C125" s="34">
        <v>32.766379000000001</v>
      </c>
      <c r="D125" s="34">
        <v>307.47686900000002</v>
      </c>
      <c r="E125" s="200">
        <v>153.64049800000001</v>
      </c>
      <c r="F125" s="31">
        <f t="shared" si="27"/>
        <v>100.12748787106899</v>
      </c>
      <c r="G125" s="184">
        <v>3739</v>
      </c>
      <c r="H125" s="34">
        <v>74780</v>
      </c>
      <c r="I125" s="31">
        <v>384</v>
      </c>
      <c r="J125" s="34">
        <v>37.520000000000003</v>
      </c>
      <c r="K125" s="31">
        <v>175.48</v>
      </c>
      <c r="L125" s="34">
        <v>142.13</v>
      </c>
      <c r="M125" s="31">
        <f t="shared" si="28"/>
        <v>23.464433968901709</v>
      </c>
      <c r="N125" s="108">
        <f t="shared" si="29"/>
        <v>5.2222078433221153</v>
      </c>
    </row>
    <row r="126" spans="1:14">
      <c r="A126" s="266"/>
      <c r="B126" s="204" t="s">
        <v>21</v>
      </c>
      <c r="C126" s="34">
        <v>5.044378</v>
      </c>
      <c r="D126" s="34">
        <v>53.123590000000007</v>
      </c>
      <c r="E126" s="200">
        <v>49.368970000000004</v>
      </c>
      <c r="F126" s="31">
        <f t="shared" si="27"/>
        <v>7.6052224707138958</v>
      </c>
      <c r="G126" s="184">
        <v>36</v>
      </c>
      <c r="H126" s="34">
        <v>63053.554033000008</v>
      </c>
      <c r="I126" s="31">
        <v>1</v>
      </c>
      <c r="J126" s="34"/>
      <c r="K126" s="31">
        <v>0.53</v>
      </c>
      <c r="L126" s="34">
        <v>1.71</v>
      </c>
      <c r="M126" s="31"/>
      <c r="N126" s="108">
        <f t="shared" si="29"/>
        <v>5.2914528665830964</v>
      </c>
    </row>
    <row r="127" spans="1:14">
      <c r="A127" s="266"/>
      <c r="B127" s="204" t="s">
        <v>22</v>
      </c>
      <c r="C127" s="34">
        <v>0.58743699999999999</v>
      </c>
      <c r="D127" s="34">
        <v>17.018356000000001</v>
      </c>
      <c r="E127" s="200">
        <v>12.512402</v>
      </c>
      <c r="F127" s="31">
        <f t="shared" si="27"/>
        <v>36.011902430884177</v>
      </c>
      <c r="G127" s="184">
        <v>1056</v>
      </c>
      <c r="H127" s="34">
        <v>64347.895260000005</v>
      </c>
      <c r="I127" s="31">
        <v>99</v>
      </c>
      <c r="J127" s="34">
        <v>0.94</v>
      </c>
      <c r="K127" s="31">
        <v>10.62</v>
      </c>
      <c r="L127" s="34">
        <v>3.07</v>
      </c>
      <c r="M127" s="31">
        <f>(K127-L127)/L127*100</f>
        <v>245.92833876221496</v>
      </c>
      <c r="N127" s="108">
        <f t="shared" si="29"/>
        <v>6.4993829935358471</v>
      </c>
    </row>
    <row r="128" spans="1:14">
      <c r="A128" s="266"/>
      <c r="B128" s="204" t="s">
        <v>23</v>
      </c>
      <c r="C128" s="34">
        <v>4.5280000000000001E-2</v>
      </c>
      <c r="D128" s="34">
        <v>2.1103140000000002</v>
      </c>
      <c r="E128" s="200">
        <v>4.5282249999999999</v>
      </c>
      <c r="F128" s="31">
        <f t="shared" si="27"/>
        <v>-53.396441210408042</v>
      </c>
      <c r="G128" s="184">
        <v>348</v>
      </c>
      <c r="H128" s="34">
        <v>9039.16</v>
      </c>
      <c r="I128" s="31"/>
      <c r="J128" s="34"/>
      <c r="K128" s="31"/>
      <c r="L128" s="34"/>
      <c r="M128" s="31"/>
      <c r="N128" s="108">
        <f t="shared" si="29"/>
        <v>2.5397774414352052</v>
      </c>
    </row>
    <row r="129" spans="1:14">
      <c r="A129" s="266"/>
      <c r="B129" s="204" t="s">
        <v>24</v>
      </c>
      <c r="C129" s="34">
        <v>8.5983990000000006</v>
      </c>
      <c r="D129" s="34">
        <v>59.649445999999998</v>
      </c>
      <c r="E129" s="200">
        <v>58.337694999999997</v>
      </c>
      <c r="F129" s="31">
        <f t="shared" si="27"/>
        <v>2.2485478728633366</v>
      </c>
      <c r="G129" s="184">
        <v>70</v>
      </c>
      <c r="H129" s="34">
        <v>108217.8</v>
      </c>
      <c r="I129" s="31">
        <v>22</v>
      </c>
      <c r="J129" s="34">
        <v>3.99</v>
      </c>
      <c r="K129" s="31">
        <v>30.61</v>
      </c>
      <c r="L129" s="34">
        <v>7.83</v>
      </c>
      <c r="M129" s="31">
        <f>(K129-L129)/L129*100</f>
        <v>290.93231162196685</v>
      </c>
      <c r="N129" s="108">
        <f t="shared" si="29"/>
        <v>2.1736257513184869</v>
      </c>
    </row>
    <row r="130" spans="1:14">
      <c r="A130" s="266"/>
      <c r="B130" s="204" t="s">
        <v>25</v>
      </c>
      <c r="C130" s="34">
        <v>0</v>
      </c>
      <c r="D130" s="34">
        <v>0</v>
      </c>
      <c r="E130" s="200">
        <v>0.84</v>
      </c>
      <c r="F130" s="31"/>
      <c r="G130" s="184">
        <v>0</v>
      </c>
      <c r="H130" s="34">
        <v>0</v>
      </c>
      <c r="I130" s="31"/>
      <c r="J130" s="34"/>
      <c r="K130" s="31"/>
      <c r="L130" s="34"/>
      <c r="M130" s="31"/>
      <c r="N130" s="108"/>
    </row>
    <row r="131" spans="1:14">
      <c r="A131" s="266"/>
      <c r="B131" s="204" t="s">
        <v>26</v>
      </c>
      <c r="C131" s="34">
        <v>16.532264000000001</v>
      </c>
      <c r="D131" s="34">
        <v>65.85776899999999</v>
      </c>
      <c r="E131" s="200">
        <v>74.920483999999988</v>
      </c>
      <c r="F131" s="31">
        <f>(D131-E131)/E131*100</f>
        <v>-12.096444812075692</v>
      </c>
      <c r="G131" s="184">
        <v>1992</v>
      </c>
      <c r="H131" s="34">
        <v>243789.22</v>
      </c>
      <c r="I131" s="31">
        <v>25</v>
      </c>
      <c r="J131" s="34">
        <v>38.51</v>
      </c>
      <c r="K131" s="31">
        <v>54.15</v>
      </c>
      <c r="L131" s="34">
        <v>18.100000000000001</v>
      </c>
      <c r="M131" s="31">
        <f>(K131-L131)/L131*100</f>
        <v>199.17127071823202</v>
      </c>
      <c r="N131" s="108">
        <f>D131/D209*100</f>
        <v>3.5074325260626855</v>
      </c>
    </row>
    <row r="132" spans="1:14">
      <c r="A132" s="266"/>
      <c r="B132" s="204" t="s">
        <v>27</v>
      </c>
      <c r="C132" s="34">
        <v>0.16622700000000001</v>
      </c>
      <c r="D132" s="34">
        <v>3.2398460000000004</v>
      </c>
      <c r="E132" s="200">
        <v>13.590634000000001</v>
      </c>
      <c r="F132" s="31">
        <f>(D132-E132)/E132*100</f>
        <v>-76.161185710688699</v>
      </c>
      <c r="G132" s="184">
        <v>7</v>
      </c>
      <c r="H132" s="34">
        <v>1175.8470929999999</v>
      </c>
      <c r="I132" s="31"/>
      <c r="J132" s="34"/>
      <c r="K132" s="34"/>
      <c r="L132" s="34"/>
      <c r="M132" s="31"/>
      <c r="N132" s="108">
        <f>D132/D210*100</f>
        <v>1.2657366477227934</v>
      </c>
    </row>
    <row r="133" spans="1:14">
      <c r="A133" s="266"/>
      <c r="B133" s="14" t="s">
        <v>28</v>
      </c>
      <c r="C133" s="34">
        <v>0</v>
      </c>
      <c r="D133" s="34">
        <v>0</v>
      </c>
      <c r="E133" s="200">
        <v>0</v>
      </c>
      <c r="F133" s="31"/>
      <c r="G133" s="184">
        <v>0</v>
      </c>
      <c r="H133" s="34">
        <v>0</v>
      </c>
      <c r="I133" s="34"/>
      <c r="J133" s="34"/>
      <c r="K133" s="34"/>
      <c r="L133" s="34"/>
      <c r="M133" s="31"/>
      <c r="N133" s="108"/>
    </row>
    <row r="134" spans="1:14">
      <c r="A134" s="266"/>
      <c r="B134" s="14" t="s">
        <v>29</v>
      </c>
      <c r="C134" s="34">
        <v>0</v>
      </c>
      <c r="D134" s="34">
        <v>2.4876750000000003</v>
      </c>
      <c r="E134" s="200">
        <v>1.7971830000000002</v>
      </c>
      <c r="F134" s="31"/>
      <c r="G134" s="184">
        <v>3</v>
      </c>
      <c r="H134" s="34">
        <v>888.517019</v>
      </c>
      <c r="I134" s="34"/>
      <c r="J134" s="34"/>
      <c r="K134" s="34"/>
      <c r="L134" s="34"/>
      <c r="M134" s="31"/>
      <c r="N134" s="108">
        <f>D134/D212*100</f>
        <v>16.103883879971292</v>
      </c>
    </row>
    <row r="135" spans="1:14">
      <c r="A135" s="266"/>
      <c r="B135" s="14" t="s">
        <v>30</v>
      </c>
      <c r="C135" s="34">
        <v>0</v>
      </c>
      <c r="D135" s="34">
        <v>0.55877399999999999</v>
      </c>
      <c r="E135" s="34">
        <v>5.9548420000000002</v>
      </c>
      <c r="F135" s="31"/>
      <c r="G135" s="184">
        <v>1</v>
      </c>
      <c r="H135" s="34">
        <v>59.230074000000002</v>
      </c>
      <c r="I135" s="34"/>
      <c r="J135" s="34"/>
      <c r="K135" s="34"/>
      <c r="L135" s="34"/>
      <c r="M135" s="31"/>
      <c r="N135" s="108"/>
    </row>
    <row r="136" spans="1:14" ht="14.25" thickBot="1">
      <c r="A136" s="253"/>
      <c r="B136" s="15" t="s">
        <v>31</v>
      </c>
      <c r="C136" s="16">
        <f t="shared" ref="C136:K136" si="30">C124+C126+C127+C128+C129+C130+C131+C132</f>
        <v>139.909211</v>
      </c>
      <c r="D136" s="16">
        <f t="shared" si="30"/>
        <v>1188.3453179999999</v>
      </c>
      <c r="E136" s="16">
        <v>1202.3099889999999</v>
      </c>
      <c r="F136" s="16">
        <f>(D136-E136)/E136*100</f>
        <v>-1.1614867320211506</v>
      </c>
      <c r="G136" s="16">
        <f t="shared" si="30"/>
        <v>12493</v>
      </c>
      <c r="H136" s="16">
        <f t="shared" si="30"/>
        <v>1409001.2756550002</v>
      </c>
      <c r="I136" s="16">
        <f t="shared" si="30"/>
        <v>1044</v>
      </c>
      <c r="J136" s="16">
        <f t="shared" si="30"/>
        <v>141.04</v>
      </c>
      <c r="K136" s="16">
        <f t="shared" si="30"/>
        <v>583.53</v>
      </c>
      <c r="L136" s="16">
        <v>520.06999999999994</v>
      </c>
      <c r="M136" s="16">
        <f t="shared" ref="M136:M138" si="31">(K136-L136)/L136*100</f>
        <v>12.202203549522189</v>
      </c>
      <c r="N136" s="109">
        <f>D136/D214*100</f>
        <v>3.8789286162520162</v>
      </c>
    </row>
    <row r="137" spans="1:14" ht="15" thickTop="1" thickBot="1">
      <c r="A137" s="255" t="s">
        <v>41</v>
      </c>
      <c r="B137" s="204" t="s">
        <v>19</v>
      </c>
      <c r="C137" s="71">
        <v>62.71</v>
      </c>
      <c r="D137" s="71">
        <v>322</v>
      </c>
      <c r="E137" s="105">
        <v>254.82</v>
      </c>
      <c r="F137" s="34">
        <f>(D137-E137)/E137*100</f>
        <v>26.363707715249983</v>
      </c>
      <c r="G137" s="72">
        <v>3534</v>
      </c>
      <c r="H137" s="72">
        <v>239744.52</v>
      </c>
      <c r="I137" s="72">
        <v>451</v>
      </c>
      <c r="J137" s="72">
        <v>23.365985999999999</v>
      </c>
      <c r="K137" s="106">
        <v>82.739575000000002</v>
      </c>
      <c r="L137" s="106">
        <v>103.26</v>
      </c>
      <c r="M137" s="34">
        <f t="shared" si="31"/>
        <v>-19.872578926980438</v>
      </c>
      <c r="N137" s="108">
        <f>D137/D202*100</f>
        <v>1.8159988760708508</v>
      </c>
    </row>
    <row r="138" spans="1:14" ht="14.25" thickBot="1">
      <c r="A138" s="255"/>
      <c r="B138" s="204" t="s">
        <v>20</v>
      </c>
      <c r="C138" s="72">
        <v>25.81</v>
      </c>
      <c r="D138" s="72">
        <v>141</v>
      </c>
      <c r="E138" s="106">
        <v>60.48</v>
      </c>
      <c r="F138" s="31">
        <f>(D138-E138)/E138*100</f>
        <v>133.13492063492066</v>
      </c>
      <c r="G138" s="72">
        <v>1775</v>
      </c>
      <c r="H138" s="72">
        <v>35500</v>
      </c>
      <c r="I138" s="72">
        <v>222</v>
      </c>
      <c r="J138" s="72">
        <v>17.891660000000002</v>
      </c>
      <c r="K138" s="72">
        <v>35.886178000000001</v>
      </c>
      <c r="L138" s="106">
        <v>18.829999999999998</v>
      </c>
      <c r="M138" s="31">
        <f t="shared" si="31"/>
        <v>90.579808815719616</v>
      </c>
      <c r="N138" s="108">
        <f>D138/D203*100</f>
        <v>2.3947534925250529</v>
      </c>
    </row>
    <row r="139" spans="1:14" ht="14.25" thickBot="1">
      <c r="A139" s="255"/>
      <c r="B139" s="204" t="s">
        <v>21</v>
      </c>
      <c r="C139" s="72"/>
      <c r="D139" s="72">
        <v>2.38</v>
      </c>
      <c r="E139" s="106">
        <v>0.66</v>
      </c>
      <c r="F139" s="31"/>
      <c r="G139" s="72">
        <v>5</v>
      </c>
      <c r="H139" s="106">
        <v>1426.29</v>
      </c>
      <c r="I139" s="106"/>
      <c r="J139" s="106"/>
      <c r="K139" s="106"/>
      <c r="L139" s="106"/>
      <c r="M139" s="31"/>
      <c r="N139" s="108">
        <f>D139/D204*100</f>
        <v>0.23706338036393559</v>
      </c>
    </row>
    <row r="140" spans="1:14" ht="14.25" thickBot="1">
      <c r="A140" s="255"/>
      <c r="B140" s="204" t="s">
        <v>22</v>
      </c>
      <c r="C140" s="72"/>
      <c r="D140" s="72"/>
      <c r="E140" s="106">
        <v>0.65</v>
      </c>
      <c r="F140" s="31"/>
      <c r="G140" s="72"/>
      <c r="H140" s="106"/>
      <c r="I140" s="106"/>
      <c r="J140" s="106"/>
      <c r="K140" s="106"/>
      <c r="L140" s="106"/>
      <c r="M140" s="31"/>
      <c r="N140" s="108"/>
    </row>
    <row r="141" spans="1:14" ht="14.25" thickBot="1">
      <c r="A141" s="255"/>
      <c r="B141" s="204" t="s">
        <v>23</v>
      </c>
      <c r="C141" s="72"/>
      <c r="D141" s="72"/>
      <c r="E141" s="106"/>
      <c r="F141" s="31"/>
      <c r="G141" s="72"/>
      <c r="H141" s="106"/>
      <c r="I141" s="106"/>
      <c r="J141" s="106"/>
      <c r="K141" s="106"/>
      <c r="L141" s="106"/>
      <c r="M141" s="31"/>
      <c r="N141" s="108">
        <f>D141/D206*100</f>
        <v>0</v>
      </c>
    </row>
    <row r="142" spans="1:14" ht="14.25" thickBot="1">
      <c r="A142" s="255"/>
      <c r="B142" s="204" t="s">
        <v>24</v>
      </c>
      <c r="C142" s="72"/>
      <c r="D142" s="72">
        <v>2.86</v>
      </c>
      <c r="E142" s="106">
        <v>9.24</v>
      </c>
      <c r="F142" s="31"/>
      <c r="G142" s="72">
        <v>6</v>
      </c>
      <c r="H142" s="106">
        <v>2516.8000000000002</v>
      </c>
      <c r="I142" s="106"/>
      <c r="J142" s="106"/>
      <c r="K142" s="106"/>
      <c r="L142" s="106">
        <v>1.18</v>
      </c>
      <c r="M142" s="31"/>
      <c r="N142" s="108">
        <f>D142/D207*100</f>
        <v>0.10421839707900846</v>
      </c>
    </row>
    <row r="143" spans="1:14" ht="14.25" thickBot="1">
      <c r="A143" s="255"/>
      <c r="B143" s="204" t="s">
        <v>25</v>
      </c>
      <c r="C143" s="74"/>
      <c r="D143" s="74"/>
      <c r="E143" s="139"/>
      <c r="F143" s="31"/>
      <c r="G143" s="74"/>
      <c r="H143" s="139"/>
      <c r="I143" s="139"/>
      <c r="J143" s="139"/>
      <c r="K143" s="139"/>
      <c r="L143" s="139"/>
      <c r="M143" s="31"/>
      <c r="N143" s="108"/>
    </row>
    <row r="144" spans="1:14" ht="14.25" thickBot="1">
      <c r="A144" s="255"/>
      <c r="B144" s="204" t="s">
        <v>26</v>
      </c>
      <c r="C144" s="72">
        <v>0.21</v>
      </c>
      <c r="D144" s="72">
        <v>5.45</v>
      </c>
      <c r="E144" s="106">
        <v>9.92</v>
      </c>
      <c r="F144" s="31"/>
      <c r="G144" s="72">
        <v>122</v>
      </c>
      <c r="H144" s="106">
        <v>16470.03</v>
      </c>
      <c r="I144" s="106">
        <v>2</v>
      </c>
      <c r="J144" s="106"/>
      <c r="K144" s="106">
        <v>0.33</v>
      </c>
      <c r="L144" s="106">
        <v>1.4</v>
      </c>
      <c r="M144" s="31"/>
      <c r="N144" s="108">
        <f>D144/D209*100</f>
        <v>0.29025440061660213</v>
      </c>
    </row>
    <row r="145" spans="1:14" ht="14.25" thickBot="1">
      <c r="A145" s="255"/>
      <c r="B145" s="204" t="s">
        <v>27</v>
      </c>
      <c r="C145" s="72"/>
      <c r="D145" s="72"/>
      <c r="E145" s="106">
        <v>0.13</v>
      </c>
      <c r="F145" s="31"/>
      <c r="G145" s="72"/>
      <c r="H145" s="106"/>
      <c r="I145" s="106"/>
      <c r="J145" s="106"/>
      <c r="K145" s="106"/>
      <c r="L145" s="106"/>
      <c r="M145" s="31"/>
      <c r="N145" s="108"/>
    </row>
    <row r="146" spans="1:14" ht="14.25" thickBot="1">
      <c r="A146" s="255"/>
      <c r="B146" s="14" t="s">
        <v>28</v>
      </c>
      <c r="C146" s="75"/>
      <c r="D146" s="75"/>
      <c r="E146" s="131"/>
      <c r="F146" s="31"/>
      <c r="G146" s="75"/>
      <c r="H146" s="131"/>
      <c r="I146" s="131"/>
      <c r="J146" s="131"/>
      <c r="K146" s="131"/>
      <c r="L146" s="131"/>
      <c r="M146" s="31"/>
      <c r="N146" s="108"/>
    </row>
    <row r="147" spans="1:14" ht="14.25" thickBot="1">
      <c r="A147" s="255"/>
      <c r="B147" s="14" t="s">
        <v>29</v>
      </c>
      <c r="C147" s="75"/>
      <c r="D147" s="75"/>
      <c r="E147" s="131"/>
      <c r="F147" s="31"/>
      <c r="G147" s="75"/>
      <c r="H147" s="131"/>
      <c r="I147" s="131"/>
      <c r="J147" s="131"/>
      <c r="K147" s="131"/>
      <c r="L147" s="131"/>
      <c r="M147" s="31"/>
      <c r="N147" s="108"/>
    </row>
    <row r="148" spans="1:14" ht="14.25" thickBot="1">
      <c r="A148" s="255"/>
      <c r="B148" s="14" t="s">
        <v>30</v>
      </c>
      <c r="C148" s="75"/>
      <c r="D148" s="75"/>
      <c r="E148" s="131">
        <v>0.13</v>
      </c>
      <c r="F148" s="31"/>
      <c r="G148" s="75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31"/>
      <c r="N148" s="108"/>
    </row>
    <row r="149" spans="1:14" ht="14.25" thickBot="1">
      <c r="A149" s="256"/>
      <c r="B149" s="15" t="s">
        <v>31</v>
      </c>
      <c r="C149" s="16">
        <f t="shared" ref="C149:K149" si="32">C137+C139+C140+C141+C142+C143+C144+C145</f>
        <v>62.92</v>
      </c>
      <c r="D149" s="16">
        <f t="shared" si="32"/>
        <v>332.69</v>
      </c>
      <c r="E149" s="16">
        <v>275.42</v>
      </c>
      <c r="F149" s="16">
        <f t="shared" ref="F149:F155" si="33">(D149-E149)/E149*100</f>
        <v>20.793696899281088</v>
      </c>
      <c r="G149" s="16">
        <f t="shared" si="32"/>
        <v>3667</v>
      </c>
      <c r="H149" s="16">
        <f t="shared" si="32"/>
        <v>260157.63999999998</v>
      </c>
      <c r="I149" s="16">
        <f t="shared" si="32"/>
        <v>453</v>
      </c>
      <c r="J149" s="16">
        <f t="shared" si="32"/>
        <v>23.365985999999999</v>
      </c>
      <c r="K149" s="16">
        <f t="shared" si="32"/>
        <v>83.069575</v>
      </c>
      <c r="L149" s="16">
        <v>105.84000000000002</v>
      </c>
      <c r="M149" s="16">
        <f>(K149-L149)/L149*100</f>
        <v>-21.514006991685577</v>
      </c>
      <c r="N149" s="109">
        <f>D149/D214*100</f>
        <v>1.085947612864566</v>
      </c>
    </row>
    <row r="150" spans="1:14" ht="15" thickTop="1" thickBot="1">
      <c r="A150" s="255" t="s">
        <v>67</v>
      </c>
      <c r="B150" s="204" t="s">
        <v>19</v>
      </c>
      <c r="C150" s="31">
        <v>58.514633000000003</v>
      </c>
      <c r="D150" s="32">
        <v>596.49142700000004</v>
      </c>
      <c r="E150" s="32">
        <v>300.194748</v>
      </c>
      <c r="F150" s="32">
        <f t="shared" si="33"/>
        <v>98.701486609619181</v>
      </c>
      <c r="G150" s="31">
        <v>4715</v>
      </c>
      <c r="H150" s="31">
        <v>388181.61960199999</v>
      </c>
      <c r="I150" s="31">
        <v>479</v>
      </c>
      <c r="J150" s="31">
        <v>31.753629999999987</v>
      </c>
      <c r="K150" s="31">
        <v>210.805285</v>
      </c>
      <c r="L150" s="31">
        <v>333.07245799999998</v>
      </c>
      <c r="M150" s="32">
        <f>(K150-L150)/L150*100</f>
        <v>-36.708881224877501</v>
      </c>
      <c r="N150" s="112">
        <f t="shared" ref="N150:N155" si="34">D150/D202*100</f>
        <v>3.3640613696208015</v>
      </c>
    </row>
    <row r="151" spans="1:14" ht="14.25" thickBot="1">
      <c r="A151" s="255"/>
      <c r="B151" s="204" t="s">
        <v>20</v>
      </c>
      <c r="C151" s="31">
        <v>20.445902999999987</v>
      </c>
      <c r="D151" s="32">
        <v>224.74034499999999</v>
      </c>
      <c r="E151" s="31">
        <v>79.097836999999998</v>
      </c>
      <c r="F151" s="32">
        <f t="shared" si="33"/>
        <v>184.12957107790444</v>
      </c>
      <c r="G151" s="31">
        <v>2477</v>
      </c>
      <c r="H151" s="31">
        <v>49540</v>
      </c>
      <c r="I151" s="31">
        <v>216</v>
      </c>
      <c r="J151" s="31">
        <v>7.279989999999998</v>
      </c>
      <c r="K151" s="31">
        <v>68.471373</v>
      </c>
      <c r="L151" s="31">
        <v>106.75346999999999</v>
      </c>
      <c r="M151" s="31">
        <f>(K151-L151)/L151*100</f>
        <v>-35.860283511158933</v>
      </c>
      <c r="N151" s="108">
        <f t="shared" si="34"/>
        <v>3.8170051496456407</v>
      </c>
    </row>
    <row r="152" spans="1:14" ht="14.25" thickBot="1">
      <c r="A152" s="255"/>
      <c r="B152" s="204" t="s">
        <v>21</v>
      </c>
      <c r="C152" s="31">
        <v>3.0614969999999992</v>
      </c>
      <c r="D152" s="32">
        <v>25.869529</v>
      </c>
      <c r="E152" s="31">
        <v>19.184317</v>
      </c>
      <c r="F152" s="32">
        <f t="shared" si="33"/>
        <v>34.847276554072785</v>
      </c>
      <c r="G152" s="31">
        <v>11</v>
      </c>
      <c r="H152" s="31">
        <v>31021.050142</v>
      </c>
      <c r="I152" s="31">
        <v>1</v>
      </c>
      <c r="J152" s="31">
        <v>0</v>
      </c>
      <c r="K152" s="31">
        <v>429.23840000000001</v>
      </c>
      <c r="L152" s="31">
        <v>10.727786999999999</v>
      </c>
      <c r="M152" s="31"/>
      <c r="N152" s="108">
        <f t="shared" si="34"/>
        <v>2.5767722660348165</v>
      </c>
    </row>
    <row r="153" spans="1:14" ht="14.25" thickBot="1">
      <c r="A153" s="255"/>
      <c r="B153" s="204" t="s">
        <v>22</v>
      </c>
      <c r="C153" s="31">
        <v>1.2641520000000002</v>
      </c>
      <c r="D153" s="32">
        <v>8.8023600000000002</v>
      </c>
      <c r="E153" s="31">
        <v>16.188585</v>
      </c>
      <c r="F153" s="32">
        <f t="shared" si="33"/>
        <v>-45.626131005273159</v>
      </c>
      <c r="G153" s="31">
        <v>63</v>
      </c>
      <c r="H153" s="31">
        <v>50370.400000000001</v>
      </c>
      <c r="I153" s="31">
        <v>2</v>
      </c>
      <c r="J153" s="31">
        <v>0</v>
      </c>
      <c r="K153" s="31">
        <v>0</v>
      </c>
      <c r="L153" s="31">
        <v>0.24299999999999999</v>
      </c>
      <c r="M153" s="31">
        <f>(K153-L153)/L153*100</f>
        <v>-100</v>
      </c>
      <c r="N153" s="108">
        <f t="shared" si="34"/>
        <v>3.3616589573622853</v>
      </c>
    </row>
    <row r="154" spans="1:14" ht="14.25" thickBot="1">
      <c r="A154" s="255"/>
      <c r="B154" s="204" t="s">
        <v>23</v>
      </c>
      <c r="C154" s="31">
        <v>0</v>
      </c>
      <c r="D154" s="32">
        <v>2.377354</v>
      </c>
      <c r="E154" s="31">
        <v>2.2075429999999998</v>
      </c>
      <c r="F154" s="32">
        <f t="shared" si="33"/>
        <v>7.6923076923076996</v>
      </c>
      <c r="G154" s="31">
        <v>14</v>
      </c>
      <c r="H154" s="31">
        <v>560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8">
        <f t="shared" si="34"/>
        <v>2.8611619216409259</v>
      </c>
    </row>
    <row r="155" spans="1:14" ht="14.25" thickBot="1">
      <c r="A155" s="255"/>
      <c r="B155" s="204" t="s">
        <v>24</v>
      </c>
      <c r="C155" s="31">
        <v>7.6965990000000026</v>
      </c>
      <c r="D155" s="32">
        <v>32.160141000000003</v>
      </c>
      <c r="E155" s="31">
        <v>17.088279</v>
      </c>
      <c r="F155" s="32">
        <f t="shared" si="33"/>
        <v>88.199999543546795</v>
      </c>
      <c r="G155" s="31">
        <v>98</v>
      </c>
      <c r="H155" s="31">
        <v>25826.099693</v>
      </c>
      <c r="I155" s="31">
        <v>15</v>
      </c>
      <c r="J155" s="31">
        <v>0.18000000000000016</v>
      </c>
      <c r="K155" s="31">
        <v>2.3290999999999999</v>
      </c>
      <c r="L155" s="31">
        <v>3.7278199999999999</v>
      </c>
      <c r="M155" s="31"/>
      <c r="N155" s="108">
        <f t="shared" si="34"/>
        <v>1.1719155051940209</v>
      </c>
    </row>
    <row r="156" spans="1:14" ht="14.25" thickBot="1">
      <c r="A156" s="255"/>
      <c r="B156" s="204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8"/>
    </row>
    <row r="157" spans="1:14" ht="14.25" thickBot="1">
      <c r="A157" s="255"/>
      <c r="B157" s="204" t="s">
        <v>26</v>
      </c>
      <c r="C157" s="31">
        <v>7.1459919999999997</v>
      </c>
      <c r="D157" s="32">
        <v>63.728704</v>
      </c>
      <c r="E157" s="31">
        <v>31.914078</v>
      </c>
      <c r="F157" s="32">
        <f>(D157-E157)/E157*100</f>
        <v>99.6883757694645</v>
      </c>
      <c r="G157" s="31">
        <v>1607</v>
      </c>
      <c r="H157" s="31">
        <v>506538.16</v>
      </c>
      <c r="I157" s="31">
        <v>86</v>
      </c>
      <c r="J157" s="31">
        <v>1.7937820000000011</v>
      </c>
      <c r="K157" s="31">
        <v>9.7647910000000007</v>
      </c>
      <c r="L157" s="31">
        <v>16.468464999999998</v>
      </c>
      <c r="M157" s="31">
        <f>(K157-L157)/L157*100</f>
        <v>-40.706125312832732</v>
      </c>
      <c r="N157" s="108">
        <f>D157/D209*100</f>
        <v>3.3940434461638267</v>
      </c>
    </row>
    <row r="158" spans="1:14" ht="14.25" thickBot="1">
      <c r="A158" s="255"/>
      <c r="B158" s="204" t="s">
        <v>27</v>
      </c>
      <c r="C158" s="31">
        <v>0</v>
      </c>
      <c r="D158" s="32">
        <v>0</v>
      </c>
      <c r="E158" s="31">
        <v>0</v>
      </c>
      <c r="F158" s="32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8">
        <f>D158/D210*100</f>
        <v>0</v>
      </c>
    </row>
    <row r="159" spans="1:14" ht="14.25" thickBot="1">
      <c r="A159" s="255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8"/>
    </row>
    <row r="160" spans="1:14" ht="14.25" thickBot="1">
      <c r="A160" s="255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8"/>
    </row>
    <row r="161" spans="1:14" ht="14.25" thickBot="1">
      <c r="A161" s="255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8"/>
    </row>
    <row r="162" spans="1:14" ht="14.25" thickBot="1">
      <c r="A162" s="256"/>
      <c r="B162" s="15" t="s">
        <v>31</v>
      </c>
      <c r="C162" s="16">
        <f t="shared" ref="C162:K162" si="35">C150+C152+C153+C154+C155+C156+C157+C158</f>
        <v>77.682873000000001</v>
      </c>
      <c r="D162" s="16">
        <f t="shared" si="35"/>
        <v>729.42951499999992</v>
      </c>
      <c r="E162" s="16">
        <v>386.77755000000002</v>
      </c>
      <c r="F162" s="16">
        <f t="shared" ref="F162:F168" si="36">(D162-E162)/E162*100</f>
        <v>88.591482364992459</v>
      </c>
      <c r="G162" s="16">
        <f t="shared" si="35"/>
        <v>6508</v>
      </c>
      <c r="H162" s="16">
        <f t="shared" si="35"/>
        <v>1002497.329437</v>
      </c>
      <c r="I162" s="16">
        <f t="shared" si="35"/>
        <v>583</v>
      </c>
      <c r="J162" s="16">
        <f t="shared" si="35"/>
        <v>33.727411999999987</v>
      </c>
      <c r="K162" s="16">
        <f t="shared" si="35"/>
        <v>652.13757599999997</v>
      </c>
      <c r="L162" s="16">
        <v>364.23952999999995</v>
      </c>
      <c r="M162" s="16">
        <f t="shared" ref="M162:M164" si="37">(K162-L162)/L162*100</f>
        <v>79.040856987708068</v>
      </c>
      <c r="N162" s="109">
        <f>D162/D214*100</f>
        <v>2.3809619783197813</v>
      </c>
    </row>
    <row r="163" spans="1:14" ht="15" thickTop="1" thickBot="1">
      <c r="A163" s="257" t="s">
        <v>43</v>
      </c>
      <c r="B163" s="18" t="s">
        <v>19</v>
      </c>
      <c r="C163" s="94">
        <v>7.82</v>
      </c>
      <c r="D163" s="94">
        <v>78.39</v>
      </c>
      <c r="E163" s="94">
        <v>22.17</v>
      </c>
      <c r="F163" s="110">
        <f t="shared" si="36"/>
        <v>253.58592692828145</v>
      </c>
      <c r="G163" s="95">
        <v>519</v>
      </c>
      <c r="H163" s="95">
        <v>39206.17</v>
      </c>
      <c r="I163" s="95">
        <v>33</v>
      </c>
      <c r="J163" s="95">
        <v>4.62</v>
      </c>
      <c r="K163" s="95">
        <v>82.66</v>
      </c>
      <c r="L163" s="95">
        <v>325.85000000000002</v>
      </c>
      <c r="M163" s="34">
        <f t="shared" si="37"/>
        <v>-74.632499616387918</v>
      </c>
      <c r="N163" s="111">
        <f t="shared" ref="N163:N168" si="38">D163/D202*100</f>
        <v>0.44209985060619256</v>
      </c>
    </row>
    <row r="164" spans="1:14" ht="14.25" thickBot="1">
      <c r="A164" s="255"/>
      <c r="B164" s="204" t="s">
        <v>20</v>
      </c>
      <c r="C164" s="95">
        <v>5.25</v>
      </c>
      <c r="D164" s="95">
        <v>35.21</v>
      </c>
      <c r="E164" s="95">
        <v>5.36</v>
      </c>
      <c r="F164" s="32">
        <f t="shared" si="36"/>
        <v>556.90298507462683</v>
      </c>
      <c r="G164" s="95">
        <v>230</v>
      </c>
      <c r="H164" s="95">
        <v>4600</v>
      </c>
      <c r="I164" s="95">
        <v>19</v>
      </c>
      <c r="J164" s="95">
        <v>1.29</v>
      </c>
      <c r="K164" s="95">
        <v>39.75</v>
      </c>
      <c r="L164" s="95">
        <v>45.03</v>
      </c>
      <c r="M164" s="34">
        <f t="shared" si="37"/>
        <v>-11.725516322451702</v>
      </c>
      <c r="N164" s="108">
        <f t="shared" si="38"/>
        <v>0.59800901043834831</v>
      </c>
    </row>
    <row r="165" spans="1:14" ht="14.25" thickBot="1">
      <c r="A165" s="255"/>
      <c r="B165" s="204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8">
        <f t="shared" si="38"/>
        <v>0</v>
      </c>
    </row>
    <row r="166" spans="1:14" ht="14.25" thickBot="1">
      <c r="A166" s="255"/>
      <c r="B166" s="204" t="s">
        <v>22</v>
      </c>
      <c r="C166" s="95">
        <v>0.03</v>
      </c>
      <c r="D166" s="95">
        <v>0.12</v>
      </c>
      <c r="E166" s="95">
        <v>0.15</v>
      </c>
      <c r="F166" s="32">
        <f t="shared" si="36"/>
        <v>-20</v>
      </c>
      <c r="G166" s="95">
        <v>15</v>
      </c>
      <c r="H166" s="95">
        <v>303.5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8">
        <f t="shared" si="38"/>
        <v>4.5828513589932042E-2</v>
      </c>
    </row>
    <row r="167" spans="1:14" ht="14.25" thickBot="1">
      <c r="A167" s="255"/>
      <c r="B167" s="204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18.32</v>
      </c>
      <c r="M167" s="34">
        <f>(K167-L167)/L167*100</f>
        <v>-100</v>
      </c>
      <c r="N167" s="108">
        <f t="shared" si="38"/>
        <v>0</v>
      </c>
    </row>
    <row r="168" spans="1:14" ht="14.25" thickBot="1">
      <c r="A168" s="255"/>
      <c r="B168" s="204" t="s">
        <v>24</v>
      </c>
      <c r="C168" s="95">
        <v>0</v>
      </c>
      <c r="D168" s="95">
        <v>0</v>
      </c>
      <c r="E168" s="95">
        <v>12.14</v>
      </c>
      <c r="F168" s="32">
        <f t="shared" si="36"/>
        <v>-100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0.16</v>
      </c>
      <c r="M168" s="34"/>
      <c r="N168" s="108">
        <f t="shared" si="38"/>
        <v>0</v>
      </c>
    </row>
    <row r="169" spans="1:14" ht="14.25" thickBot="1">
      <c r="A169" s="255"/>
      <c r="B169" s="204" t="s">
        <v>25</v>
      </c>
      <c r="C169" s="95">
        <v>0</v>
      </c>
      <c r="D169" s="95">
        <v>13.14</v>
      </c>
      <c r="E169" s="95">
        <v>33.619999999999997</v>
      </c>
      <c r="F169" s="32"/>
      <c r="G169" s="95">
        <v>3</v>
      </c>
      <c r="H169" s="95">
        <v>248</v>
      </c>
      <c r="I169" s="95">
        <v>1</v>
      </c>
      <c r="J169" s="95">
        <v>0</v>
      </c>
      <c r="K169" s="95">
        <v>0.48</v>
      </c>
      <c r="L169" s="95">
        <v>103.42</v>
      </c>
      <c r="M169" s="34"/>
      <c r="N169" s="108"/>
    </row>
    <row r="170" spans="1:14" ht="14.25" thickBot="1">
      <c r="A170" s="255"/>
      <c r="B170" s="204" t="s">
        <v>26</v>
      </c>
      <c r="C170" s="95">
        <v>0.05</v>
      </c>
      <c r="D170" s="95">
        <v>0.32</v>
      </c>
      <c r="E170" s="95">
        <v>8.5299999999999994</v>
      </c>
      <c r="F170" s="32">
        <f>(D170-E170)/E170*100</f>
        <v>-96.248534583821794</v>
      </c>
      <c r="G170" s="95">
        <v>37</v>
      </c>
      <c r="H170" s="95">
        <v>1545</v>
      </c>
      <c r="I170" s="95">
        <v>0</v>
      </c>
      <c r="J170" s="95">
        <v>0</v>
      </c>
      <c r="K170" s="95">
        <v>0</v>
      </c>
      <c r="L170" s="95">
        <v>0.13</v>
      </c>
      <c r="M170" s="34">
        <f>(K170-L170)/L170*100</f>
        <v>-100</v>
      </c>
      <c r="N170" s="108">
        <f>D170/D209*100</f>
        <v>1.70424602196904E-2</v>
      </c>
    </row>
    <row r="171" spans="1:14" ht="14.25" thickBot="1">
      <c r="A171" s="255"/>
      <c r="B171" s="204" t="s">
        <v>27</v>
      </c>
      <c r="C171" s="97">
        <v>0</v>
      </c>
      <c r="D171" s="97">
        <v>1.61</v>
      </c>
      <c r="E171" s="97">
        <v>0</v>
      </c>
      <c r="F171" s="32" t="e">
        <f>(D171-E171)/E171*100</f>
        <v>#DIV/0!</v>
      </c>
      <c r="G171" s="97">
        <v>3</v>
      </c>
      <c r="H171" s="97">
        <v>1705</v>
      </c>
      <c r="I171" s="97">
        <v>0</v>
      </c>
      <c r="J171" s="97">
        <v>0</v>
      </c>
      <c r="K171" s="97">
        <v>0</v>
      </c>
      <c r="L171" s="97">
        <v>0</v>
      </c>
      <c r="M171" s="31"/>
      <c r="N171" s="108">
        <f>D171/D210*100</f>
        <v>0.62899162578520618</v>
      </c>
    </row>
    <row r="172" spans="1:14" ht="14.25" thickBot="1">
      <c r="A172" s="255"/>
      <c r="B172" s="14" t="s">
        <v>28</v>
      </c>
      <c r="C172" s="97"/>
      <c r="D172" s="97"/>
      <c r="E172" s="97"/>
      <c r="F172" s="32"/>
      <c r="G172" s="23"/>
      <c r="H172" s="23"/>
      <c r="I172" s="23"/>
      <c r="J172" s="23"/>
      <c r="K172" s="23"/>
      <c r="L172" s="23"/>
      <c r="M172" s="31"/>
      <c r="N172" s="108"/>
    </row>
    <row r="173" spans="1:14" ht="14.25" thickBot="1">
      <c r="A173" s="255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8"/>
    </row>
    <row r="174" spans="1:14" ht="14.25" thickBot="1">
      <c r="A174" s="255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8"/>
    </row>
    <row r="175" spans="1:14" ht="14.25" thickBot="1">
      <c r="A175" s="256"/>
      <c r="B175" s="15" t="s">
        <v>31</v>
      </c>
      <c r="C175" s="16">
        <f t="shared" ref="C175:K175" si="39">C163+C165+C166+C167+C168+C169+C170+C171</f>
        <v>7.9</v>
      </c>
      <c r="D175" s="16">
        <f t="shared" si="39"/>
        <v>93.58</v>
      </c>
      <c r="E175" s="16">
        <v>76.61</v>
      </c>
      <c r="F175" s="16">
        <f>(D175-E175)/E175*100</f>
        <v>22.1511552016708</v>
      </c>
      <c r="G175" s="16">
        <f t="shared" si="39"/>
        <v>577</v>
      </c>
      <c r="H175" s="16">
        <f t="shared" si="39"/>
        <v>43007.67</v>
      </c>
      <c r="I175" s="16">
        <f t="shared" si="39"/>
        <v>34</v>
      </c>
      <c r="J175" s="16">
        <f t="shared" si="39"/>
        <v>4.62</v>
      </c>
      <c r="K175" s="16">
        <f t="shared" si="39"/>
        <v>83.14</v>
      </c>
      <c r="L175" s="16">
        <v>447.88000000000005</v>
      </c>
      <c r="M175" s="16">
        <f t="shared" ref="M175:M178" si="40">(K175-L175)/L175*100</f>
        <v>-81.43699205144236</v>
      </c>
      <c r="N175" s="109">
        <f>D175/D214*100</f>
        <v>0.30545846767821722</v>
      </c>
    </row>
    <row r="176" spans="1:14" ht="15" thickTop="1" thickBot="1">
      <c r="A176" s="255" t="s">
        <v>44</v>
      </c>
      <c r="B176" s="204" t="s">
        <v>19</v>
      </c>
      <c r="C176" s="34">
        <v>2.9</v>
      </c>
      <c r="D176" s="34">
        <v>19.55</v>
      </c>
      <c r="E176" s="34">
        <v>15</v>
      </c>
      <c r="F176" s="32">
        <f>(D176-E176)/E176*100</f>
        <v>30.333333333333339</v>
      </c>
      <c r="G176" s="34">
        <v>106</v>
      </c>
      <c r="H176" s="34">
        <v>10202.75</v>
      </c>
      <c r="I176" s="34">
        <v>8</v>
      </c>
      <c r="J176" s="34"/>
      <c r="K176" s="34">
        <v>8.44</v>
      </c>
      <c r="L176" s="34">
        <v>0.67</v>
      </c>
      <c r="M176" s="31">
        <f t="shared" si="40"/>
        <v>1159.7014925373132</v>
      </c>
      <c r="N176" s="108">
        <f>D176/D202*100</f>
        <v>0.11025707461858739</v>
      </c>
    </row>
    <row r="177" spans="1:14" ht="14.25" thickBot="1">
      <c r="A177" s="255"/>
      <c r="B177" s="204" t="s">
        <v>20</v>
      </c>
      <c r="C177" s="34">
        <v>0.7</v>
      </c>
      <c r="D177" s="34">
        <v>4.4800000000000004</v>
      </c>
      <c r="E177" s="34">
        <v>3.86</v>
      </c>
      <c r="F177" s="32">
        <f>(D177-E177)/E177*100</f>
        <v>16.062176165803123</v>
      </c>
      <c r="G177" s="34">
        <v>55</v>
      </c>
      <c r="H177" s="34">
        <v>1100</v>
      </c>
      <c r="I177" s="34">
        <v>3</v>
      </c>
      <c r="J177" s="34"/>
      <c r="K177" s="34">
        <v>0.32</v>
      </c>
      <c r="L177" s="34">
        <v>0.35</v>
      </c>
      <c r="M177" s="31">
        <f t="shared" si="40"/>
        <v>-8.5714285714285623</v>
      </c>
      <c r="N177" s="108">
        <f>D177/D203*100</f>
        <v>7.6088621606469772E-2</v>
      </c>
    </row>
    <row r="178" spans="1:14" ht="14.25" thickBot="1">
      <c r="A178" s="255"/>
      <c r="B178" s="204" t="s">
        <v>21</v>
      </c>
      <c r="C178" s="34"/>
      <c r="D178" s="34">
        <v>14.92</v>
      </c>
      <c r="E178" s="34">
        <v>14.92</v>
      </c>
      <c r="F178" s="32">
        <f>(D178-E178)/E178*100</f>
        <v>0</v>
      </c>
      <c r="G178" s="34">
        <v>8</v>
      </c>
      <c r="H178" s="34">
        <v>27724.400000000001</v>
      </c>
      <c r="I178" s="34">
        <v>1</v>
      </c>
      <c r="J178" s="34"/>
      <c r="K178" s="34">
        <v>3.39</v>
      </c>
      <c r="L178" s="34"/>
      <c r="M178" s="31" t="e">
        <f t="shared" si="40"/>
        <v>#DIV/0!</v>
      </c>
      <c r="N178" s="108">
        <f>D178/D204*100</f>
        <v>1.4861284180797982</v>
      </c>
    </row>
    <row r="179" spans="1:14" ht="14.25" thickBot="1">
      <c r="A179" s="255"/>
      <c r="B179" s="204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8">
        <f>D179/D205*100</f>
        <v>0</v>
      </c>
    </row>
    <row r="180" spans="1:14" ht="14.25" thickBot="1">
      <c r="A180" s="255"/>
      <c r="B180" s="204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8"/>
    </row>
    <row r="181" spans="1:14" ht="14.25" thickBot="1">
      <c r="A181" s="255"/>
      <c r="B181" s="204" t="s">
        <v>24</v>
      </c>
      <c r="C181" s="34">
        <v>38.29</v>
      </c>
      <c r="D181" s="34">
        <v>235.08</v>
      </c>
      <c r="E181" s="34">
        <v>275.2</v>
      </c>
      <c r="F181" s="32">
        <f>(D181-E181)/E181*100</f>
        <v>-14.578488372093016</v>
      </c>
      <c r="G181" s="34">
        <v>766</v>
      </c>
      <c r="H181" s="34">
        <v>47796.4</v>
      </c>
      <c r="I181" s="34">
        <v>87</v>
      </c>
      <c r="J181" s="34">
        <v>11.42</v>
      </c>
      <c r="K181" s="34">
        <v>67.319999999999993</v>
      </c>
      <c r="L181" s="34">
        <v>59.5</v>
      </c>
      <c r="M181" s="31">
        <f>(K181-L181)/L181*100</f>
        <v>13.142857142857132</v>
      </c>
      <c r="N181" s="108">
        <f>D181/D207*100</f>
        <v>8.5663149599067516</v>
      </c>
    </row>
    <row r="182" spans="1:14" ht="14.25" thickBot="1">
      <c r="A182" s="255"/>
      <c r="B182" s="204" t="s">
        <v>25</v>
      </c>
      <c r="C182" s="34">
        <v>35.409999999999997</v>
      </c>
      <c r="D182" s="34">
        <v>1355.88</v>
      </c>
      <c r="E182" s="34">
        <v>901.7</v>
      </c>
      <c r="F182" s="32">
        <f>(D182-E182)/E182*100</f>
        <v>50.369302428745712</v>
      </c>
      <c r="G182" s="34">
        <v>215</v>
      </c>
      <c r="H182" s="34">
        <v>27791.09</v>
      </c>
      <c r="I182" s="34">
        <v>1315</v>
      </c>
      <c r="J182" s="34">
        <v>18.39</v>
      </c>
      <c r="K182" s="34">
        <v>151.08000000000001</v>
      </c>
      <c r="L182" s="34">
        <v>112.82</v>
      </c>
      <c r="M182" s="31">
        <f>(K182-L182)/L182*100</f>
        <v>33.912426874667631</v>
      </c>
      <c r="N182" s="108">
        <f>D182/D208*100</f>
        <v>20.304064175851163</v>
      </c>
    </row>
    <row r="183" spans="1:14" ht="14.25" thickBot="1">
      <c r="A183" s="255"/>
      <c r="B183" s="204" t="s">
        <v>26</v>
      </c>
      <c r="C183" s="34"/>
      <c r="D183" s="34">
        <v>2.84</v>
      </c>
      <c r="E183" s="34">
        <v>7.89</v>
      </c>
      <c r="F183" s="32">
        <f>(D183-E183)/E183*100</f>
        <v>-64.00506970849176</v>
      </c>
      <c r="G183" s="34">
        <v>4</v>
      </c>
      <c r="H183" s="34">
        <v>2659.22</v>
      </c>
      <c r="I183" s="34"/>
      <c r="J183" s="34"/>
      <c r="K183" s="34"/>
      <c r="L183" s="34"/>
      <c r="M183" s="31"/>
      <c r="N183" s="108">
        <f>D183/D209*100</f>
        <v>0.15125183444975229</v>
      </c>
    </row>
    <row r="184" spans="1:14" ht="14.25" thickBot="1">
      <c r="A184" s="255"/>
      <c r="B184" s="204" t="s">
        <v>27</v>
      </c>
      <c r="C184" s="34"/>
      <c r="D184" s="34">
        <v>0.06</v>
      </c>
      <c r="E184" s="34">
        <v>0.46</v>
      </c>
      <c r="F184" s="31"/>
      <c r="G184" s="34">
        <v>2</v>
      </c>
      <c r="H184" s="34">
        <v>321</v>
      </c>
      <c r="I184" s="34"/>
      <c r="J184" s="34"/>
      <c r="K184" s="34"/>
      <c r="L184" s="34"/>
      <c r="M184" s="31"/>
      <c r="N184" s="108"/>
    </row>
    <row r="185" spans="1:14" ht="14.25" thickBot="1">
      <c r="A185" s="255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8"/>
    </row>
    <row r="186" spans="1:14" ht="14.25" thickBot="1">
      <c r="A186" s="255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8"/>
    </row>
    <row r="187" spans="1:14" ht="14.25" thickBot="1">
      <c r="A187" s="255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8"/>
    </row>
    <row r="188" spans="1:14" ht="14.25" thickBot="1">
      <c r="A188" s="256"/>
      <c r="B188" s="15" t="s">
        <v>31</v>
      </c>
      <c r="C188" s="16">
        <f t="shared" ref="C188:K188" si="41">C176+C178+C179+C180+C181+C182+C183+C184</f>
        <v>76.599999999999994</v>
      </c>
      <c r="D188" s="16">
        <f t="shared" si="41"/>
        <v>1628.33</v>
      </c>
      <c r="E188" s="16">
        <v>1215.1700000000003</v>
      </c>
      <c r="F188" s="16">
        <f>(D188-E188)/E188*100</f>
        <v>34.00018104462746</v>
      </c>
      <c r="G188" s="16">
        <f t="shared" si="41"/>
        <v>1101</v>
      </c>
      <c r="H188" s="16">
        <f t="shared" si="41"/>
        <v>116494.86</v>
      </c>
      <c r="I188" s="16">
        <f t="shared" si="41"/>
        <v>1411</v>
      </c>
      <c r="J188" s="16">
        <f t="shared" si="41"/>
        <v>29.810000000000002</v>
      </c>
      <c r="K188" s="16">
        <f t="shared" si="41"/>
        <v>230.23000000000002</v>
      </c>
      <c r="L188" s="16">
        <v>172.99</v>
      </c>
      <c r="M188" s="16">
        <f>(K188-L188)/L188*100</f>
        <v>33.08861783918146</v>
      </c>
      <c r="N188" s="109">
        <f>D188/D214*100</f>
        <v>5.3151013750210661</v>
      </c>
    </row>
    <row r="189" spans="1:14" ht="14.25" thickTop="1">
      <c r="A189" s="251" t="s">
        <v>47</v>
      </c>
      <c r="B189" s="204" t="s">
        <v>19</v>
      </c>
      <c r="C189" s="71">
        <v>20.63</v>
      </c>
      <c r="D189" s="71">
        <v>172.86</v>
      </c>
      <c r="E189" s="71">
        <v>114.9</v>
      </c>
      <c r="F189" s="34">
        <f>(D189-E189)/E189*100</f>
        <v>50.443864229765012</v>
      </c>
      <c r="G189" s="72">
        <v>1309</v>
      </c>
      <c r="H189" s="72">
        <v>108301.63</v>
      </c>
      <c r="I189" s="72">
        <v>156</v>
      </c>
      <c r="J189" s="72">
        <v>16.170000000000002</v>
      </c>
      <c r="K189" s="72">
        <v>68.44</v>
      </c>
      <c r="L189" s="72">
        <v>50.86</v>
      </c>
      <c r="M189" s="34">
        <f>(K189-L189)/L189*100</f>
        <v>34.565473849783714</v>
      </c>
      <c r="N189" s="113">
        <f>D189/D202*100</f>
        <v>0.97488685005468112</v>
      </c>
    </row>
    <row r="190" spans="1:14">
      <c r="A190" s="252"/>
      <c r="B190" s="204" t="s">
        <v>20</v>
      </c>
      <c r="C190" s="72">
        <v>8.92</v>
      </c>
      <c r="D190" s="72">
        <v>73.63</v>
      </c>
      <c r="E190" s="72">
        <v>7.7</v>
      </c>
      <c r="F190" s="31">
        <f>(D190-E190)/E190*100</f>
        <v>856.23376623376612</v>
      </c>
      <c r="G190" s="72">
        <v>657</v>
      </c>
      <c r="H190" s="72">
        <v>13100</v>
      </c>
      <c r="I190" s="72">
        <v>60</v>
      </c>
      <c r="J190" s="72">
        <v>5.38</v>
      </c>
      <c r="K190" s="72">
        <v>16.55</v>
      </c>
      <c r="L190" s="72">
        <v>4.3899999999999997</v>
      </c>
      <c r="M190" s="31">
        <f>(K190-L190)/L190*100</f>
        <v>276.99316628701598</v>
      </c>
      <c r="N190" s="113">
        <f>D190/D203*100</f>
        <v>1.250536876983118</v>
      </c>
    </row>
    <row r="191" spans="1:14">
      <c r="A191" s="252"/>
      <c r="B191" s="204" t="s">
        <v>21</v>
      </c>
      <c r="C191" s="72"/>
      <c r="D191" s="72"/>
      <c r="E191" s="72">
        <v>4.1900000000000004</v>
      </c>
      <c r="F191" s="31"/>
      <c r="G191" s="72"/>
      <c r="H191" s="72"/>
      <c r="I191" s="72"/>
      <c r="J191" s="72"/>
      <c r="K191" s="72"/>
      <c r="L191" s="72"/>
      <c r="M191" s="31"/>
      <c r="N191" s="113"/>
    </row>
    <row r="192" spans="1:14">
      <c r="A192" s="252"/>
      <c r="B192" s="204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3"/>
    </row>
    <row r="193" spans="1:14">
      <c r="A193" s="252"/>
      <c r="B193" s="204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3"/>
    </row>
    <row r="194" spans="1:14">
      <c r="A194" s="252"/>
      <c r="B194" s="204" t="s">
        <v>24</v>
      </c>
      <c r="C194" s="72">
        <v>2E-3</v>
      </c>
      <c r="D194" s="72">
        <v>0.182</v>
      </c>
      <c r="E194" s="72"/>
      <c r="F194" s="31" t="e">
        <f>(D194-E194)/E194*100</f>
        <v>#DIV/0!</v>
      </c>
      <c r="G194" s="72">
        <v>3</v>
      </c>
      <c r="H194" s="72">
        <v>405.3</v>
      </c>
      <c r="I194" s="72"/>
      <c r="J194" s="72"/>
      <c r="K194" s="72"/>
      <c r="L194" s="72"/>
      <c r="M194" s="31"/>
      <c r="N194" s="113">
        <f>D194/D207*100</f>
        <v>6.6320798141187194E-3</v>
      </c>
    </row>
    <row r="195" spans="1:14">
      <c r="A195" s="252"/>
      <c r="B195" s="204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3"/>
    </row>
    <row r="196" spans="1:14">
      <c r="A196" s="252"/>
      <c r="B196" s="204" t="s">
        <v>26</v>
      </c>
      <c r="C196" s="72"/>
      <c r="D196" s="72">
        <v>0.63</v>
      </c>
      <c r="E196" s="72">
        <v>2.73</v>
      </c>
      <c r="F196" s="31">
        <f>(D196-E196)/E196*100</f>
        <v>-76.923076923076934</v>
      </c>
      <c r="G196" s="72">
        <v>53</v>
      </c>
      <c r="H196" s="72">
        <v>1989.45</v>
      </c>
      <c r="I196" s="72"/>
      <c r="J196" s="72"/>
      <c r="K196" s="72"/>
      <c r="L196" s="72"/>
      <c r="M196" s="31"/>
      <c r="N196" s="113">
        <f>D196/D209*100</f>
        <v>3.355234355751547E-2</v>
      </c>
    </row>
    <row r="197" spans="1:14">
      <c r="A197" s="252"/>
      <c r="B197" s="204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3"/>
    </row>
    <row r="198" spans="1:14">
      <c r="A198" s="252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3"/>
    </row>
    <row r="199" spans="1:14">
      <c r="A199" s="252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3"/>
    </row>
    <row r="200" spans="1:14">
      <c r="A200" s="252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3"/>
    </row>
    <row r="201" spans="1:14" ht="14.25" thickBot="1">
      <c r="A201" s="253"/>
      <c r="B201" s="15" t="s">
        <v>31</v>
      </c>
      <c r="C201" s="16">
        <f t="shared" ref="C201:K201" si="42">C189+C191+C192+C193+C194+C195+C196+C197</f>
        <v>20.631999999999998</v>
      </c>
      <c r="D201" s="16">
        <f t="shared" si="42"/>
        <v>173.672</v>
      </c>
      <c r="E201" s="16">
        <v>121.82000000000001</v>
      </c>
      <c r="F201" s="16">
        <f t="shared" ref="F201:F214" si="43">(D201-E201)/E201*100</f>
        <v>42.564439336726309</v>
      </c>
      <c r="G201" s="16">
        <f t="shared" si="42"/>
        <v>1365</v>
      </c>
      <c r="H201" s="16">
        <f t="shared" si="42"/>
        <v>110696.38</v>
      </c>
      <c r="I201" s="16">
        <f t="shared" si="42"/>
        <v>156</v>
      </c>
      <c r="J201" s="16">
        <f t="shared" si="42"/>
        <v>16.170000000000002</v>
      </c>
      <c r="K201" s="16">
        <f t="shared" si="42"/>
        <v>68.44</v>
      </c>
      <c r="L201" s="16">
        <v>50.86</v>
      </c>
      <c r="M201" s="16">
        <f>(K201-L201)/L201*100</f>
        <v>34.565473849783714</v>
      </c>
      <c r="N201" s="109">
        <f>D201/D214*100</f>
        <v>0.56689017951070031</v>
      </c>
    </row>
    <row r="202" spans="1:14" ht="15" thickTop="1" thickBot="1">
      <c r="A202" s="266" t="s">
        <v>49</v>
      </c>
      <c r="B202" s="204" t="s">
        <v>19</v>
      </c>
      <c r="C202" s="32">
        <f>C7+C20+C33+C46+C59+C72+C85+C98+C111+C124+C137+C150+C163+C176+C189</f>
        <v>2343.5901189999995</v>
      </c>
      <c r="D202" s="32">
        <f>D7+D20+D33+D46+D59+D72+D85+D98+D111+D124+D137+D150+D163+D176+D189</f>
        <v>17731.288507000001</v>
      </c>
      <c r="E202" s="32">
        <f>E7+E20+E33+E46+E59+E72+E85+E98+E111+E124+E137+E150+E163+E176+E189</f>
        <v>14535.06833</v>
      </c>
      <c r="F202" s="32">
        <f t="shared" si="43"/>
        <v>21.989715524096205</v>
      </c>
      <c r="G202" s="32">
        <f t="shared" ref="G202:L213" si="44">G7+G20+G33+G46+G59+G72+G85+G98+G111+G124+G137+G150+G163+G176+G189</f>
        <v>128794</v>
      </c>
      <c r="H202" s="32">
        <f t="shared" si="44"/>
        <v>13391779.686749997</v>
      </c>
      <c r="I202" s="32">
        <f t="shared" si="44"/>
        <v>10865</v>
      </c>
      <c r="J202" s="32">
        <f t="shared" si="44"/>
        <v>1686.0368130000002</v>
      </c>
      <c r="K202" s="32">
        <f t="shared" si="44"/>
        <v>9305.7977100000007</v>
      </c>
      <c r="L202" s="32">
        <f t="shared" si="44"/>
        <v>10512.828565000002</v>
      </c>
      <c r="M202" s="32">
        <f t="shared" ref="M202:M214" si="45">(K202-L202)/L202*100</f>
        <v>-11.481504216843479</v>
      </c>
      <c r="N202" s="112">
        <f>D202/D214*100</f>
        <v>57.877454769273399</v>
      </c>
    </row>
    <row r="203" spans="1:14" ht="14.25" thickBot="1">
      <c r="A203" s="255"/>
      <c r="B203" s="204" t="s">
        <v>20</v>
      </c>
      <c r="C203" s="32">
        <f t="shared" ref="C203:E213" si="46">C8+C21+C34+C47+C60+C73+C86+C99+C112+C125+C138+C151+C164+C177+C190</f>
        <v>757.35465199999987</v>
      </c>
      <c r="D203" s="32">
        <f t="shared" si="46"/>
        <v>5887.8711499999999</v>
      </c>
      <c r="E203" s="32">
        <f t="shared" si="46"/>
        <v>3305.7696220000007</v>
      </c>
      <c r="F203" s="31">
        <f t="shared" si="43"/>
        <v>78.108937501755491</v>
      </c>
      <c r="G203" s="32">
        <f>G8+G21+G34+G47+G60+G73+G86+G99+G112+G125+G138+G151+G164+G177+G190</f>
        <v>68609</v>
      </c>
      <c r="H203" s="32">
        <f>H8+H21+H34+H47+H60+H73+H86+H99+H112+H125+H138+H151+H164+H177+H190</f>
        <v>1371900</v>
      </c>
      <c r="I203" s="32">
        <f t="shared" si="44"/>
        <v>6028</v>
      </c>
      <c r="J203" s="32">
        <f t="shared" si="44"/>
        <v>680.67920600000002</v>
      </c>
      <c r="K203" s="32">
        <f t="shared" si="44"/>
        <v>3212.161329</v>
      </c>
      <c r="L203" s="32">
        <f t="shared" si="44"/>
        <v>3541.9726620000001</v>
      </c>
      <c r="M203" s="31">
        <f t="shared" si="45"/>
        <v>-9.3115154879193724</v>
      </c>
      <c r="N203" s="108">
        <f>D203/D214*100</f>
        <v>19.218851243489876</v>
      </c>
    </row>
    <row r="204" spans="1:14" ht="14.25" thickBot="1">
      <c r="A204" s="255"/>
      <c r="B204" s="204" t="s">
        <v>21</v>
      </c>
      <c r="C204" s="32">
        <f t="shared" si="46"/>
        <v>93.6296719999999</v>
      </c>
      <c r="D204" s="32">
        <f t="shared" si="46"/>
        <v>1003.950925</v>
      </c>
      <c r="E204" s="32">
        <f t="shared" si="46"/>
        <v>810.86616099999992</v>
      </c>
      <c r="F204" s="31">
        <f t="shared" si="43"/>
        <v>23.812162017203732</v>
      </c>
      <c r="G204" s="32">
        <f t="shared" ref="G204:H213" si="47">G9+G22+G35+G48+G61+G74+G87+G100+G113+G126+G139+G152+G165+G178+G191</f>
        <v>1698</v>
      </c>
      <c r="H204" s="32">
        <f>H9+H22+H35+H48+H61+H74+H87+H100+H113+H126+H139+H152+H165+H178+H191</f>
        <v>980155.84161000012</v>
      </c>
      <c r="I204" s="32">
        <f t="shared" si="44"/>
        <v>99</v>
      </c>
      <c r="J204" s="32">
        <f t="shared" si="44"/>
        <v>60.95893999999997</v>
      </c>
      <c r="K204" s="32">
        <f t="shared" si="44"/>
        <v>722.23706399999992</v>
      </c>
      <c r="L204" s="32">
        <f t="shared" si="44"/>
        <v>2257.9087869999998</v>
      </c>
      <c r="M204" s="31">
        <f t="shared" si="45"/>
        <v>-68.013009730140169</v>
      </c>
      <c r="N204" s="108">
        <f>D204/D214*100</f>
        <v>3.2770390166128314</v>
      </c>
    </row>
    <row r="205" spans="1:14" ht="14.25" thickBot="1">
      <c r="A205" s="255"/>
      <c r="B205" s="204" t="s">
        <v>22</v>
      </c>
      <c r="C205" s="32">
        <f t="shared" si="46"/>
        <v>25.763159999999999</v>
      </c>
      <c r="D205" s="32">
        <f t="shared" si="46"/>
        <v>261.84571699999998</v>
      </c>
      <c r="E205" s="32">
        <f t="shared" si="46"/>
        <v>232.33205599999999</v>
      </c>
      <c r="F205" s="31">
        <f t="shared" si="43"/>
        <v>12.703223785873089</v>
      </c>
      <c r="G205" s="32">
        <f t="shared" si="47"/>
        <v>31009</v>
      </c>
      <c r="H205" s="32">
        <f t="shared" si="47"/>
        <v>450085.47026000003</v>
      </c>
      <c r="I205" s="32">
        <f t="shared" si="44"/>
        <v>1110</v>
      </c>
      <c r="J205" s="32">
        <f t="shared" si="44"/>
        <v>23.044900000000009</v>
      </c>
      <c r="K205" s="32">
        <f t="shared" si="44"/>
        <v>118.56122000000002</v>
      </c>
      <c r="L205" s="32">
        <f t="shared" si="44"/>
        <v>55.133853000000002</v>
      </c>
      <c r="M205" s="31">
        <f t="shared" si="45"/>
        <v>115.04250754976259</v>
      </c>
      <c r="N205" s="108">
        <f>D205/D214*100</f>
        <v>0.85470176835781253</v>
      </c>
    </row>
    <row r="206" spans="1:14" ht="14.25" thickBot="1">
      <c r="A206" s="255"/>
      <c r="B206" s="204" t="s">
        <v>23</v>
      </c>
      <c r="C206" s="32">
        <f t="shared" si="46"/>
        <v>15.613436000000013</v>
      </c>
      <c r="D206" s="32">
        <f t="shared" si="46"/>
        <v>83.09050886</v>
      </c>
      <c r="E206" s="32">
        <f t="shared" si="46"/>
        <v>64.83925099999999</v>
      </c>
      <c r="F206" s="31">
        <f t="shared" si="43"/>
        <v>28.148471147515281</v>
      </c>
      <c r="G206" s="32">
        <f t="shared" si="47"/>
        <v>2440</v>
      </c>
      <c r="H206" s="32">
        <f t="shared" si="47"/>
        <v>294563.54900329997</v>
      </c>
      <c r="I206" s="32">
        <f t="shared" si="44"/>
        <v>16</v>
      </c>
      <c r="J206" s="32">
        <f t="shared" si="44"/>
        <v>2.0308749999999995</v>
      </c>
      <c r="K206" s="32">
        <f t="shared" si="44"/>
        <v>49.144644999999997</v>
      </c>
      <c r="L206" s="32">
        <f t="shared" si="44"/>
        <v>26.88</v>
      </c>
      <c r="M206" s="31">
        <f t="shared" si="45"/>
        <v>82.829780505952371</v>
      </c>
      <c r="N206" s="108">
        <f>D206/D214*100</f>
        <v>0.27121927244046729</v>
      </c>
    </row>
    <row r="207" spans="1:14" ht="14.25" thickBot="1">
      <c r="A207" s="255"/>
      <c r="B207" s="204" t="s">
        <v>24</v>
      </c>
      <c r="C207" s="32">
        <f t="shared" si="46"/>
        <v>685.66925899999978</v>
      </c>
      <c r="D207" s="32">
        <f t="shared" si="46"/>
        <v>2744.2371790000002</v>
      </c>
      <c r="E207" s="32">
        <f t="shared" si="46"/>
        <v>2867.6674110000004</v>
      </c>
      <c r="F207" s="31">
        <f t="shared" si="43"/>
        <v>-4.3042031836236587</v>
      </c>
      <c r="G207" s="32">
        <f t="shared" si="47"/>
        <v>4589</v>
      </c>
      <c r="H207" s="32">
        <f t="shared" si="47"/>
        <v>2087437.4467170003</v>
      </c>
      <c r="I207" s="32">
        <f t="shared" si="44"/>
        <v>397</v>
      </c>
      <c r="J207" s="32">
        <f t="shared" si="44"/>
        <v>122.81311700000002</v>
      </c>
      <c r="K207" s="32">
        <f t="shared" si="44"/>
        <v>1612.9615889999995</v>
      </c>
      <c r="L207" s="32">
        <f t="shared" si="44"/>
        <v>1137.1347720000001</v>
      </c>
      <c r="M207" s="31">
        <f t="shared" si="45"/>
        <v>41.844364337141151</v>
      </c>
      <c r="N207" s="108">
        <f>D207/D214*100</f>
        <v>8.9575815734444699</v>
      </c>
    </row>
    <row r="208" spans="1:14" ht="14.25" thickBot="1">
      <c r="A208" s="255"/>
      <c r="B208" s="204" t="s">
        <v>25</v>
      </c>
      <c r="C208" s="32">
        <f t="shared" si="46"/>
        <v>74.697240000000107</v>
      </c>
      <c r="D208" s="32">
        <f t="shared" si="46"/>
        <v>6677.8748740000001</v>
      </c>
      <c r="E208" s="32">
        <f t="shared" si="46"/>
        <v>4840.8547200000003</v>
      </c>
      <c r="F208" s="31">
        <f t="shared" si="43"/>
        <v>37.948260384893345</v>
      </c>
      <c r="G208" s="32">
        <f t="shared" si="47"/>
        <v>2489</v>
      </c>
      <c r="H208" s="32">
        <f t="shared" si="47"/>
        <v>136436.66320000001</v>
      </c>
      <c r="I208" s="32">
        <f t="shared" si="44"/>
        <v>2967</v>
      </c>
      <c r="J208" s="32">
        <f t="shared" si="44"/>
        <v>107.20320900000007</v>
      </c>
      <c r="K208" s="32">
        <f t="shared" si="44"/>
        <v>2213.41491</v>
      </c>
      <c r="L208" s="32">
        <f t="shared" si="44"/>
        <v>1624.394771</v>
      </c>
      <c r="M208" s="31">
        <f t="shared" si="45"/>
        <v>36.260898490666214</v>
      </c>
      <c r="N208" s="108">
        <f>D208/D214*100</f>
        <v>21.797536079919936</v>
      </c>
    </row>
    <row r="209" spans="1:14" ht="14.25" thickBot="1">
      <c r="A209" s="255"/>
      <c r="B209" s="204" t="s">
        <v>26</v>
      </c>
      <c r="C209" s="32">
        <f t="shared" si="46"/>
        <v>223.88176100000047</v>
      </c>
      <c r="D209" s="32">
        <f t="shared" si="46"/>
        <v>1877.6631770000004</v>
      </c>
      <c r="E209" s="32">
        <f t="shared" si="46"/>
        <v>1859.987545</v>
      </c>
      <c r="F209" s="31">
        <f t="shared" si="43"/>
        <v>0.95030915919388081</v>
      </c>
      <c r="G209" s="32">
        <f t="shared" si="47"/>
        <v>68885</v>
      </c>
      <c r="H209" s="32">
        <f t="shared" si="47"/>
        <v>26042185.828999691</v>
      </c>
      <c r="I209" s="32">
        <f t="shared" si="44"/>
        <v>1394</v>
      </c>
      <c r="J209" s="32">
        <f t="shared" si="44"/>
        <v>93.582352000000029</v>
      </c>
      <c r="K209" s="32">
        <f t="shared" si="44"/>
        <v>493.8402339999999</v>
      </c>
      <c r="L209" s="32">
        <f t="shared" si="44"/>
        <v>593.76966900000002</v>
      </c>
      <c r="M209" s="31">
        <f t="shared" si="45"/>
        <v>-16.829663119757658</v>
      </c>
      <c r="N209" s="108">
        <f>D209/D214*100</f>
        <v>6.1289604281067884</v>
      </c>
    </row>
    <row r="210" spans="1:14" ht="14.25" thickBot="1">
      <c r="A210" s="255"/>
      <c r="B210" s="204" t="s">
        <v>27</v>
      </c>
      <c r="C210" s="32">
        <f t="shared" si="46"/>
        <v>9.356603999999999</v>
      </c>
      <c r="D210" s="32">
        <f t="shared" si="46"/>
        <v>255.96525199999999</v>
      </c>
      <c r="E210" s="32">
        <f t="shared" si="46"/>
        <v>349.30575300000004</v>
      </c>
      <c r="F210" s="31">
        <f t="shared" si="43"/>
        <v>-26.721718780280163</v>
      </c>
      <c r="G210" s="32">
        <f t="shared" si="47"/>
        <v>125</v>
      </c>
      <c r="H210" s="32">
        <f t="shared" si="47"/>
        <v>95886.039918999988</v>
      </c>
      <c r="I210" s="32">
        <f t="shared" si="44"/>
        <v>1</v>
      </c>
      <c r="J210" s="32">
        <f t="shared" si="44"/>
        <v>-75</v>
      </c>
      <c r="K210" s="32">
        <f t="shared" si="44"/>
        <v>0.42</v>
      </c>
      <c r="L210" s="32">
        <f t="shared" si="44"/>
        <v>6.3800000000000008</v>
      </c>
      <c r="M210" s="31">
        <f t="shared" si="45"/>
        <v>-93.416927899686513</v>
      </c>
      <c r="N210" s="108">
        <f>D210/D214*100</f>
        <v>0.83550709184429062</v>
      </c>
    </row>
    <row r="211" spans="1:14" ht="14.25" thickBot="1">
      <c r="A211" s="255"/>
      <c r="B211" s="14" t="s">
        <v>28</v>
      </c>
      <c r="C211" s="32">
        <f t="shared" si="46"/>
        <v>9.8113220000000005</v>
      </c>
      <c r="D211" s="32">
        <f t="shared" si="46"/>
        <v>122.61318799999999</v>
      </c>
      <c r="E211" s="32">
        <f t="shared" si="46"/>
        <v>117.37</v>
      </c>
      <c r="F211" s="31">
        <f t="shared" si="43"/>
        <v>4.4672301269489552</v>
      </c>
      <c r="G211" s="32">
        <f t="shared" si="47"/>
        <v>31</v>
      </c>
      <c r="H211" s="32">
        <f t="shared" si="47"/>
        <v>28923.99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3.68</v>
      </c>
      <c r="M211" s="31">
        <f t="shared" si="45"/>
        <v>-100</v>
      </c>
      <c r="N211" s="108">
        <f>D211/D214*100</f>
        <v>0.40022693442638563</v>
      </c>
    </row>
    <row r="212" spans="1:14" ht="14.25" thickBot="1">
      <c r="A212" s="255"/>
      <c r="B212" s="14" t="s">
        <v>29</v>
      </c>
      <c r="C212" s="32">
        <f t="shared" si="46"/>
        <v>0</v>
      </c>
      <c r="D212" s="32">
        <f t="shared" si="46"/>
        <v>15.447671</v>
      </c>
      <c r="E212" s="32">
        <f t="shared" si="46"/>
        <v>23.917745</v>
      </c>
      <c r="F212" s="31">
        <f t="shared" si="43"/>
        <v>-35.413346868611569</v>
      </c>
      <c r="G212" s="32">
        <f t="shared" si="47"/>
        <v>14</v>
      </c>
      <c r="H212" s="32">
        <f t="shared" si="47"/>
        <v>4425.9498450000001</v>
      </c>
      <c r="I212" s="32">
        <f t="shared" si="44"/>
        <v>0</v>
      </c>
      <c r="J212" s="32">
        <f t="shared" si="44"/>
        <v>0</v>
      </c>
      <c r="K212" s="32">
        <f t="shared" si="44"/>
        <v>0.42</v>
      </c>
      <c r="L212" s="32">
        <f t="shared" si="44"/>
        <v>2.7</v>
      </c>
      <c r="M212" s="31">
        <f t="shared" si="45"/>
        <v>-84.444444444444443</v>
      </c>
      <c r="N212" s="108">
        <f>D212/D214*100</f>
        <v>5.0423401505206591E-2</v>
      </c>
    </row>
    <row r="213" spans="1:14" ht="14.25" thickBot="1">
      <c r="A213" s="255"/>
      <c r="B213" s="14" t="s">
        <v>30</v>
      </c>
      <c r="C213" s="32">
        <f t="shared" si="46"/>
        <v>-1.2817510000000001</v>
      </c>
      <c r="D213" s="32">
        <f t="shared" si="46"/>
        <v>115.136056</v>
      </c>
      <c r="E213" s="32">
        <f t="shared" si="46"/>
        <v>199.867492</v>
      </c>
      <c r="F213" s="31">
        <f t="shared" si="43"/>
        <v>-42.393805591956898</v>
      </c>
      <c r="G213" s="32">
        <f t="shared" si="47"/>
        <v>68</v>
      </c>
      <c r="H213" s="32">
        <f t="shared" si="47"/>
        <v>60279.000073999996</v>
      </c>
      <c r="I213" s="32">
        <f t="shared" si="44"/>
        <v>1</v>
      </c>
      <c r="J213" s="32">
        <f t="shared" si="44"/>
        <v>-75</v>
      </c>
      <c r="K213" s="32">
        <f t="shared" si="44"/>
        <v>0</v>
      </c>
      <c r="L213" s="32">
        <f t="shared" si="44"/>
        <v>0</v>
      </c>
      <c r="M213" s="31" t="e">
        <f t="shared" si="45"/>
        <v>#DIV/0!</v>
      </c>
      <c r="N213" s="108">
        <f>D213/D214*100</f>
        <v>0.37582050908605902</v>
      </c>
    </row>
    <row r="214" spans="1:14" ht="14.25" thickBot="1">
      <c r="A214" s="270"/>
      <c r="B214" s="35" t="s">
        <v>31</v>
      </c>
      <c r="C214" s="36">
        <f t="shared" ref="C214:L214" si="48">C202+C204+C205+C206+C207+C208+C209+C210</f>
        <v>3472.201251</v>
      </c>
      <c r="D214" s="36">
        <f t="shared" si="48"/>
        <v>30635.916139860004</v>
      </c>
      <c r="E214" s="36">
        <f>E202+E204+E205+E206+E207+E208+E209+E210</f>
        <v>25560.921226999999</v>
      </c>
      <c r="F214" s="36">
        <f t="shared" si="43"/>
        <v>19.854507072692236</v>
      </c>
      <c r="G214" s="36">
        <f t="shared" si="48"/>
        <v>240029</v>
      </c>
      <c r="H214" s="36">
        <f t="shared" si="48"/>
        <v>43478530.526458986</v>
      </c>
      <c r="I214" s="36">
        <f t="shared" si="48"/>
        <v>16849</v>
      </c>
      <c r="J214" s="36">
        <f t="shared" si="48"/>
        <v>2020.6702060000002</v>
      </c>
      <c r="K214" s="36">
        <f t="shared" si="48"/>
        <v>14516.377371999997</v>
      </c>
      <c r="L214" s="36">
        <f t="shared" si="48"/>
        <v>16214.430416999998</v>
      </c>
      <c r="M214" s="36">
        <f t="shared" si="45"/>
        <v>-10.472480385247939</v>
      </c>
      <c r="N214" s="114">
        <f>D214/D214*100</f>
        <v>100</v>
      </c>
    </row>
    <row r="219" spans="1:14">
      <c r="A219" s="215" t="s">
        <v>127</v>
      </c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</row>
    <row r="220" spans="1:14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</row>
    <row r="221" spans="1:14" ht="14.25" thickBot="1">
      <c r="A221" s="254" t="str">
        <f>A3</f>
        <v>财字3号表                                             （2022年1-8月）                                           单位：万元</v>
      </c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</row>
    <row r="222" spans="1:14" ht="14.25" thickBot="1">
      <c r="A222" s="271" t="s">
        <v>2</v>
      </c>
      <c r="B222" s="37" t="s">
        <v>3</v>
      </c>
      <c r="C222" s="222" t="s">
        <v>4</v>
      </c>
      <c r="D222" s="222"/>
      <c r="E222" s="222"/>
      <c r="F222" s="258"/>
      <c r="G222" s="217" t="s">
        <v>5</v>
      </c>
      <c r="H222" s="258"/>
      <c r="I222" s="217" t="s">
        <v>6</v>
      </c>
      <c r="J222" s="223"/>
      <c r="K222" s="223"/>
      <c r="L222" s="223"/>
      <c r="M222" s="223"/>
      <c r="N222" s="275" t="s">
        <v>7</v>
      </c>
    </row>
    <row r="223" spans="1:14" ht="14.25" thickBot="1">
      <c r="A223" s="271"/>
      <c r="B223" s="24" t="s">
        <v>8</v>
      </c>
      <c r="C223" s="224" t="s">
        <v>9</v>
      </c>
      <c r="D223" s="224" t="s">
        <v>10</v>
      </c>
      <c r="E223" s="224" t="s">
        <v>11</v>
      </c>
      <c r="F223" s="204" t="s">
        <v>12</v>
      </c>
      <c r="G223" s="224" t="s">
        <v>13</v>
      </c>
      <c r="H223" s="218" t="s">
        <v>14</v>
      </c>
      <c r="I223" s="204" t="s">
        <v>13</v>
      </c>
      <c r="J223" s="259" t="s">
        <v>15</v>
      </c>
      <c r="K223" s="260"/>
      <c r="L223" s="261"/>
      <c r="M223" s="96" t="s">
        <v>12</v>
      </c>
      <c r="N223" s="276"/>
    </row>
    <row r="224" spans="1:14" ht="14.25" thickBot="1">
      <c r="A224" s="271"/>
      <c r="B224" s="38" t="s">
        <v>16</v>
      </c>
      <c r="C224" s="225"/>
      <c r="D224" s="225"/>
      <c r="E224" s="225"/>
      <c r="F224" s="207" t="s">
        <v>17</v>
      </c>
      <c r="G224" s="262"/>
      <c r="H224" s="218"/>
      <c r="I224" s="24" t="s">
        <v>18</v>
      </c>
      <c r="J224" s="205" t="s">
        <v>9</v>
      </c>
      <c r="K224" s="25" t="s">
        <v>10</v>
      </c>
      <c r="L224" s="205" t="s">
        <v>11</v>
      </c>
      <c r="M224" s="204" t="s">
        <v>17</v>
      </c>
      <c r="N224" s="115" t="s">
        <v>17</v>
      </c>
    </row>
    <row r="225" spans="1:14" ht="14.25" thickBot="1">
      <c r="A225" s="255"/>
      <c r="B225" s="204" t="s">
        <v>19</v>
      </c>
      <c r="C225" s="71">
        <v>408.65597300000002</v>
      </c>
      <c r="D225" s="71">
        <v>2986.7567960000001</v>
      </c>
      <c r="E225" s="71">
        <v>2196.7199999999998</v>
      </c>
      <c r="F225" s="31">
        <f t="shared" ref="F225:F232" si="49">(D225-E225)/E225*100</f>
        <v>35.964383080228721</v>
      </c>
      <c r="G225" s="75">
        <v>20420</v>
      </c>
      <c r="H225" s="75">
        <v>1977554.13</v>
      </c>
      <c r="I225" s="75">
        <v>1539</v>
      </c>
      <c r="J225" s="72">
        <v>297.83697199999995</v>
      </c>
      <c r="K225" s="72">
        <v>1036.21011</v>
      </c>
      <c r="L225" s="72">
        <v>1422.96</v>
      </c>
      <c r="M225" s="31">
        <f t="shared" ref="M225:M232" si="50">(K225-L225)/L225*100</f>
        <v>-27.179252403440717</v>
      </c>
      <c r="N225" s="108">
        <f t="shared" ref="N225:N233" si="51">D225/D394*100</f>
        <v>34.511796848998301</v>
      </c>
    </row>
    <row r="226" spans="1:14" ht="14.25" thickBot="1">
      <c r="A226" s="255"/>
      <c r="B226" s="204" t="s">
        <v>20</v>
      </c>
      <c r="C226" s="71">
        <v>138.91807</v>
      </c>
      <c r="D226" s="71">
        <v>1009.859413</v>
      </c>
      <c r="E226" s="71">
        <v>610.08000000000004</v>
      </c>
      <c r="F226" s="31">
        <f t="shared" si="49"/>
        <v>65.529014719381053</v>
      </c>
      <c r="G226" s="75">
        <v>11821</v>
      </c>
      <c r="H226" s="75">
        <v>236420</v>
      </c>
      <c r="I226" s="75">
        <v>892</v>
      </c>
      <c r="J226" s="72">
        <v>118.82766900000001</v>
      </c>
      <c r="K226" s="72">
        <v>443.305789</v>
      </c>
      <c r="L226" s="72">
        <v>527.19000000000005</v>
      </c>
      <c r="M226" s="31">
        <f t="shared" si="50"/>
        <v>-15.911570970617811</v>
      </c>
      <c r="N226" s="108">
        <f t="shared" si="51"/>
        <v>33.432013093587045</v>
      </c>
    </row>
    <row r="227" spans="1:14" ht="14.25" thickBot="1">
      <c r="A227" s="255"/>
      <c r="B227" s="204" t="s">
        <v>21</v>
      </c>
      <c r="C227" s="71">
        <v>9.2668709999999805</v>
      </c>
      <c r="D227" s="71">
        <v>166.86081300000001</v>
      </c>
      <c r="E227" s="71">
        <v>637.97</v>
      </c>
      <c r="F227" s="31">
        <f t="shared" si="49"/>
        <v>-73.845037697697379</v>
      </c>
      <c r="G227" s="75">
        <v>149</v>
      </c>
      <c r="H227" s="75">
        <v>137256.19</v>
      </c>
      <c r="I227" s="75">
        <v>5</v>
      </c>
      <c r="J227" s="72">
        <v>0</v>
      </c>
      <c r="K227" s="72">
        <v>25.148088999999999</v>
      </c>
      <c r="L227" s="72">
        <v>475.78</v>
      </c>
      <c r="M227" s="31">
        <f t="shared" si="50"/>
        <v>-94.714345075455029</v>
      </c>
      <c r="N227" s="108">
        <f t="shared" si="51"/>
        <v>71.177599188632229</v>
      </c>
    </row>
    <row r="228" spans="1:14" ht="14.25" thickBot="1">
      <c r="A228" s="255"/>
      <c r="B228" s="204" t="s">
        <v>22</v>
      </c>
      <c r="C228" s="71">
        <v>6.5146230000000003</v>
      </c>
      <c r="D228" s="71">
        <v>118.00449399999999</v>
      </c>
      <c r="E228" s="71">
        <v>60.28</v>
      </c>
      <c r="F228" s="31">
        <f t="shared" si="49"/>
        <v>95.760607166556056</v>
      </c>
      <c r="G228" s="75">
        <v>10315</v>
      </c>
      <c r="H228" s="75">
        <v>123295.21</v>
      </c>
      <c r="I228" s="75">
        <v>110</v>
      </c>
      <c r="J228" s="72">
        <v>3.065199999999999</v>
      </c>
      <c r="K228" s="72">
        <v>18.850899999999999</v>
      </c>
      <c r="L228" s="72">
        <v>13.94</v>
      </c>
      <c r="M228" s="31">
        <f t="shared" si="50"/>
        <v>35.228837876614058</v>
      </c>
      <c r="N228" s="108">
        <f t="shared" si="51"/>
        <v>54.121975637571929</v>
      </c>
    </row>
    <row r="229" spans="1:14" ht="14.25" thickBot="1">
      <c r="A229" s="255"/>
      <c r="B229" s="204" t="s">
        <v>23</v>
      </c>
      <c r="C229" s="71">
        <v>1.06604999999999</v>
      </c>
      <c r="D229" s="71">
        <v>33.859690000000001</v>
      </c>
      <c r="E229" s="71">
        <v>13.9</v>
      </c>
      <c r="F229" s="31">
        <f t="shared" si="49"/>
        <v>143.59489208633093</v>
      </c>
      <c r="G229" s="75">
        <v>307</v>
      </c>
      <c r="H229" s="75">
        <v>52566.28</v>
      </c>
      <c r="I229" s="75">
        <v>0</v>
      </c>
      <c r="J229" s="72"/>
      <c r="K229" s="72"/>
      <c r="L229" s="72">
        <v>0</v>
      </c>
      <c r="M229" s="31" t="e">
        <f t="shared" si="50"/>
        <v>#DIV/0!</v>
      </c>
      <c r="N229" s="108">
        <f t="shared" si="51"/>
        <v>64.780335066245485</v>
      </c>
    </row>
    <row r="230" spans="1:14" ht="14.25" thickBot="1">
      <c r="A230" s="255"/>
      <c r="B230" s="204" t="s">
        <v>24</v>
      </c>
      <c r="C230" s="71">
        <v>25.808564000000001</v>
      </c>
      <c r="D230" s="71">
        <v>309.38348200000001</v>
      </c>
      <c r="E230" s="71">
        <v>188.13</v>
      </c>
      <c r="F230" s="31">
        <f t="shared" si="49"/>
        <v>64.451965130494884</v>
      </c>
      <c r="G230" s="75">
        <v>654</v>
      </c>
      <c r="H230" s="75">
        <v>792300.28</v>
      </c>
      <c r="I230" s="75">
        <v>49</v>
      </c>
      <c r="J230" s="72">
        <v>83.328007000000014</v>
      </c>
      <c r="K230" s="72">
        <v>161.57998900000001</v>
      </c>
      <c r="L230" s="72">
        <v>65.430000000000007</v>
      </c>
      <c r="M230" s="31">
        <f t="shared" si="50"/>
        <v>146.95092312394925</v>
      </c>
      <c r="N230" s="108">
        <f t="shared" si="51"/>
        <v>43.023592039210939</v>
      </c>
    </row>
    <row r="231" spans="1:14" ht="14.25" thickBot="1">
      <c r="A231" s="255"/>
      <c r="B231" s="204" t="s">
        <v>25</v>
      </c>
      <c r="C231" s="71">
        <v>35.5484000000001</v>
      </c>
      <c r="D231" s="71">
        <v>1921.15381</v>
      </c>
      <c r="E231" s="71">
        <v>1576.99</v>
      </c>
      <c r="F231" s="31">
        <f t="shared" si="49"/>
        <v>21.824095904222602</v>
      </c>
      <c r="G231" s="75">
        <v>625</v>
      </c>
      <c r="H231" s="75">
        <v>72423.100000000006</v>
      </c>
      <c r="I231" s="75">
        <v>1933</v>
      </c>
      <c r="J231" s="72">
        <v>38.474999999999966</v>
      </c>
      <c r="K231" s="72">
        <v>423.27947399999999</v>
      </c>
      <c r="L231" s="72">
        <v>713.91</v>
      </c>
      <c r="M231" s="31">
        <f t="shared" si="50"/>
        <v>-40.70968693532798</v>
      </c>
      <c r="N231" s="108">
        <f t="shared" si="51"/>
        <v>38.14970070937531</v>
      </c>
    </row>
    <row r="232" spans="1:14" ht="14.25" thickBot="1">
      <c r="A232" s="255"/>
      <c r="B232" s="204" t="s">
        <v>26</v>
      </c>
      <c r="C232" s="71">
        <v>42.695259999999998</v>
      </c>
      <c r="D232" s="71">
        <v>390.352465</v>
      </c>
      <c r="E232" s="71">
        <v>265.19</v>
      </c>
      <c r="F232" s="31">
        <f t="shared" si="49"/>
        <v>47.197279309174554</v>
      </c>
      <c r="G232" s="75">
        <v>9368</v>
      </c>
      <c r="H232" s="75">
        <v>2814963.31</v>
      </c>
      <c r="I232" s="75">
        <v>299</v>
      </c>
      <c r="J232" s="72">
        <v>11.085032000000012</v>
      </c>
      <c r="K232" s="72">
        <v>88.094468000000006</v>
      </c>
      <c r="L232" s="72">
        <v>47.47</v>
      </c>
      <c r="M232" s="31">
        <f t="shared" si="50"/>
        <v>85.579245839477579</v>
      </c>
      <c r="N232" s="108">
        <f t="shared" si="51"/>
        <v>31.118819230674593</v>
      </c>
    </row>
    <row r="233" spans="1:14" ht="14.25" thickBot="1">
      <c r="A233" s="255"/>
      <c r="B233" s="204" t="s">
        <v>27</v>
      </c>
      <c r="C233" s="11">
        <v>5.3686999999999797E-2</v>
      </c>
      <c r="D233" s="11">
        <v>3.8081070000000001</v>
      </c>
      <c r="E233" s="11">
        <v>20.14</v>
      </c>
      <c r="F233" s="31"/>
      <c r="G233" s="13">
        <v>6</v>
      </c>
      <c r="H233" s="13">
        <v>2151.7800000000002</v>
      </c>
      <c r="I233" s="13">
        <v>0</v>
      </c>
      <c r="J233" s="23"/>
      <c r="K233" s="23"/>
      <c r="L233" s="23"/>
      <c r="M233" s="31"/>
      <c r="N233" s="108">
        <f t="shared" si="51"/>
        <v>11.138111954125371</v>
      </c>
    </row>
    <row r="234" spans="1:14" ht="14.25" thickBot="1">
      <c r="A234" s="255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8"/>
    </row>
    <row r="235" spans="1:14" ht="14.25" thickBot="1">
      <c r="A235" s="255"/>
      <c r="B235" s="14" t="s">
        <v>29</v>
      </c>
      <c r="C235" s="11"/>
      <c r="D235" s="11"/>
      <c r="E235" s="11">
        <v>4</v>
      </c>
      <c r="F235" s="31"/>
      <c r="G235" s="13">
        <v>0</v>
      </c>
      <c r="H235" s="13">
        <v>0</v>
      </c>
      <c r="I235" s="13">
        <v>0</v>
      </c>
      <c r="J235" s="23"/>
      <c r="K235" s="23"/>
      <c r="L235" s="23"/>
      <c r="M235" s="31"/>
      <c r="N235" s="108"/>
    </row>
    <row r="236" spans="1:14" ht="14.25" thickBot="1">
      <c r="A236" s="255"/>
      <c r="B236" s="14" t="s">
        <v>30</v>
      </c>
      <c r="C236" s="11">
        <v>5.3686999999999797E-2</v>
      </c>
      <c r="D236" s="11">
        <v>3.8081070000000001</v>
      </c>
      <c r="E236" s="11">
        <v>16.14</v>
      </c>
      <c r="F236" s="31"/>
      <c r="G236" s="13">
        <v>6</v>
      </c>
      <c r="H236" s="13">
        <v>2151.7800000000002</v>
      </c>
      <c r="I236" s="13">
        <v>0</v>
      </c>
      <c r="J236" s="23"/>
      <c r="K236" s="23"/>
      <c r="L236" s="23"/>
      <c r="M236" s="31"/>
      <c r="N236" s="108">
        <f>D236/D405*100</f>
        <v>14.144647990907266</v>
      </c>
    </row>
    <row r="237" spans="1:14" ht="14.25" thickBot="1">
      <c r="A237" s="256"/>
      <c r="B237" s="15" t="s">
        <v>31</v>
      </c>
      <c r="C237" s="16">
        <f t="shared" ref="C237:K237" si="52">C225+C227+C228+C229+C230+C231+C232+C233</f>
        <v>529.60942799999998</v>
      </c>
      <c r="D237" s="16">
        <f t="shared" si="52"/>
        <v>5930.1796569999997</v>
      </c>
      <c r="E237" s="16">
        <v>4959.32</v>
      </c>
      <c r="F237" s="16">
        <f>(D237-E237)/E237*100</f>
        <v>19.576467277771954</v>
      </c>
      <c r="G237" s="16">
        <f t="shared" si="52"/>
        <v>41844</v>
      </c>
      <c r="H237" s="16">
        <f t="shared" si="52"/>
        <v>5972510.2800000003</v>
      </c>
      <c r="I237" s="16">
        <f t="shared" si="52"/>
        <v>3935</v>
      </c>
      <c r="J237" s="16">
        <f t="shared" si="52"/>
        <v>433.79021099999994</v>
      </c>
      <c r="K237" s="16">
        <f t="shared" si="52"/>
        <v>1753.1630299999999</v>
      </c>
      <c r="L237" s="16">
        <v>2739.49</v>
      </c>
      <c r="M237" s="16">
        <f t="shared" ref="M237:M239" si="53">(K237-L237)/L237*100</f>
        <v>-36.004036152714555</v>
      </c>
      <c r="N237" s="109">
        <f>D237/D406*100</f>
        <v>36.600278950764917</v>
      </c>
    </row>
    <row r="238" spans="1:14" ht="15" thickTop="1" thickBot="1">
      <c r="A238" s="255" t="s">
        <v>32</v>
      </c>
      <c r="B238" s="204" t="s">
        <v>19</v>
      </c>
      <c r="C238" s="19">
        <v>133.940495</v>
      </c>
      <c r="D238" s="19">
        <v>1154.843269</v>
      </c>
      <c r="E238" s="19">
        <v>1103.1283759999999</v>
      </c>
      <c r="F238" s="31">
        <f>(D238-E238)/E238*100</f>
        <v>4.6880212788579447</v>
      </c>
      <c r="G238" s="20">
        <v>9285</v>
      </c>
      <c r="H238" s="20">
        <v>1248142.534</v>
      </c>
      <c r="I238" s="20">
        <v>656</v>
      </c>
      <c r="J238" s="19">
        <v>44.601317999999999</v>
      </c>
      <c r="K238" s="20">
        <v>424.23728</v>
      </c>
      <c r="L238" s="20">
        <v>619.59021099999995</v>
      </c>
      <c r="M238" s="31">
        <f t="shared" si="53"/>
        <v>-31.529376599527971</v>
      </c>
      <c r="N238" s="108">
        <f>D238/D394*100</f>
        <v>13.344145176312203</v>
      </c>
    </row>
    <row r="239" spans="1:14" ht="14.25" thickBot="1">
      <c r="A239" s="255"/>
      <c r="B239" s="204" t="s">
        <v>20</v>
      </c>
      <c r="C239" s="20">
        <v>43.403540999999997</v>
      </c>
      <c r="D239" s="20">
        <v>407.22255899999999</v>
      </c>
      <c r="E239" s="20">
        <v>205.11161899999999</v>
      </c>
      <c r="F239" s="31">
        <f>(D239-E239)/E239*100</f>
        <v>98.53705069725963</v>
      </c>
      <c r="G239" s="20">
        <v>4859</v>
      </c>
      <c r="H239" s="20">
        <v>97020</v>
      </c>
      <c r="I239" s="20">
        <v>286</v>
      </c>
      <c r="J239" s="20">
        <v>22.020944</v>
      </c>
      <c r="K239" s="20">
        <v>152.01071999999999</v>
      </c>
      <c r="L239" s="20">
        <v>176.27411699999999</v>
      </c>
      <c r="M239" s="31">
        <f t="shared" si="53"/>
        <v>-13.764582919453797</v>
      </c>
      <c r="N239" s="108">
        <f>D239/D395*100</f>
        <v>13.481351710183073</v>
      </c>
    </row>
    <row r="240" spans="1:14" ht="14.25" thickBot="1">
      <c r="A240" s="255"/>
      <c r="B240" s="204" t="s">
        <v>21</v>
      </c>
      <c r="C240" s="20">
        <v>9.4339999999999993E-2</v>
      </c>
      <c r="D240" s="20">
        <v>9.5569609999999994</v>
      </c>
      <c r="E240" s="20">
        <v>8.6817849999999996</v>
      </c>
      <c r="F240" s="31">
        <f>(D240-E240)/E240*100</f>
        <v>10.080599784491321</v>
      </c>
      <c r="G240" s="20">
        <v>11</v>
      </c>
      <c r="H240" s="20">
        <v>16760.937399999999</v>
      </c>
      <c r="I240" s="20">
        <v>1</v>
      </c>
      <c r="J240" s="20"/>
      <c r="K240" s="20">
        <v>0.13</v>
      </c>
      <c r="L240" s="20">
        <v>1.1074999999999999</v>
      </c>
      <c r="M240" s="31"/>
      <c r="N240" s="108">
        <f>D240/D396*100</f>
        <v>4.0767003785327933</v>
      </c>
    </row>
    <row r="241" spans="1:14" ht="14.25" thickBot="1">
      <c r="A241" s="255"/>
      <c r="B241" s="204" t="s">
        <v>22</v>
      </c>
      <c r="C241" s="21">
        <v>6.6864460000000001</v>
      </c>
      <c r="D241" s="21">
        <v>44.628324999999997</v>
      </c>
      <c r="E241" s="20">
        <v>20.778081</v>
      </c>
      <c r="F241" s="31">
        <f>(D241-E241)/E241*100</f>
        <v>114.78559545513369</v>
      </c>
      <c r="G241" s="20">
        <v>4916</v>
      </c>
      <c r="H241" s="20">
        <v>141244.31</v>
      </c>
      <c r="I241" s="20">
        <v>6</v>
      </c>
      <c r="J241" s="21"/>
      <c r="K241" s="20">
        <v>6.63605</v>
      </c>
      <c r="L241" s="20">
        <v>12.22372</v>
      </c>
      <c r="M241" s="31"/>
      <c r="N241" s="108">
        <f>D241/D397*100</f>
        <v>20.46848417820123</v>
      </c>
    </row>
    <row r="242" spans="1:14" ht="14.25" thickBot="1">
      <c r="A242" s="255"/>
      <c r="B242" s="204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8"/>
    </row>
    <row r="243" spans="1:14" ht="14.25" thickBot="1">
      <c r="A243" s="255"/>
      <c r="B243" s="204" t="s">
        <v>24</v>
      </c>
      <c r="C243" s="20">
        <v>0.24018800000000001</v>
      </c>
      <c r="D243" s="20">
        <v>32.424585999999998</v>
      </c>
      <c r="E243" s="20">
        <v>8.7320969999999996</v>
      </c>
      <c r="F243" s="31">
        <f>(D243-E243)/E243*100</f>
        <v>271.32645228288237</v>
      </c>
      <c r="G243" s="20">
        <v>1201</v>
      </c>
      <c r="H243" s="20">
        <v>14727</v>
      </c>
      <c r="I243" s="20">
        <v>6</v>
      </c>
      <c r="J243" s="20"/>
      <c r="K243" s="20">
        <v>0.36080000000000001</v>
      </c>
      <c r="L243" s="20">
        <v>0.2747</v>
      </c>
      <c r="M243" s="31">
        <f>(K243-L243)/L243*100</f>
        <v>31.343283582089555</v>
      </c>
      <c r="N243" s="108">
        <f>D243/D399*100</f>
        <v>4.5090389153494312</v>
      </c>
    </row>
    <row r="244" spans="1:14" ht="14.25" thickBot="1">
      <c r="A244" s="255"/>
      <c r="B244" s="204" t="s">
        <v>25</v>
      </c>
      <c r="C244" s="39"/>
      <c r="D244" s="39"/>
      <c r="E244" s="22">
        <v>1.8792</v>
      </c>
      <c r="F244" s="31"/>
      <c r="G244" s="22"/>
      <c r="H244" s="22"/>
      <c r="I244" s="22">
        <v>3</v>
      </c>
      <c r="J244" s="39"/>
      <c r="K244" s="22">
        <v>2.1</v>
      </c>
      <c r="L244" s="22">
        <v>11.251200000000001</v>
      </c>
      <c r="M244" s="31"/>
      <c r="N244" s="108">
        <f>D244/D400*100</f>
        <v>0</v>
      </c>
    </row>
    <row r="245" spans="1:14" ht="14.25" thickBot="1">
      <c r="A245" s="255"/>
      <c r="B245" s="204" t="s">
        <v>26</v>
      </c>
      <c r="C245" s="20">
        <v>5.98</v>
      </c>
      <c r="D245" s="20">
        <v>276.88</v>
      </c>
      <c r="E245" s="20">
        <v>278.89999999999998</v>
      </c>
      <c r="F245" s="31">
        <f>(D245-E245)/E245*100</f>
        <v>-0.72427393330942347</v>
      </c>
      <c r="G245" s="20">
        <v>24631</v>
      </c>
      <c r="H245" s="20">
        <v>2534598.0249999999</v>
      </c>
      <c r="I245" s="20">
        <v>1177</v>
      </c>
      <c r="J245" s="20">
        <v>5.3537850000000402</v>
      </c>
      <c r="K245" s="20">
        <v>149.779797</v>
      </c>
      <c r="L245" s="20">
        <v>82.809444999999997</v>
      </c>
      <c r="M245" s="31">
        <f>(K245-L245)/L245*100</f>
        <v>80.872842463803508</v>
      </c>
      <c r="N245" s="108">
        <f>D245/D401*100</f>
        <v>22.072817366707753</v>
      </c>
    </row>
    <row r="246" spans="1:14" ht="14.25" thickBot="1">
      <c r="A246" s="255"/>
      <c r="B246" s="204" t="s">
        <v>27</v>
      </c>
      <c r="C246" s="20"/>
      <c r="D246" s="20">
        <v>6.8144489999999998</v>
      </c>
      <c r="E246" s="20"/>
      <c r="F246" s="31"/>
      <c r="G246" s="20">
        <v>3</v>
      </c>
      <c r="H246" s="40">
        <v>3613.4720000000002</v>
      </c>
      <c r="I246" s="20"/>
      <c r="J246" s="20"/>
      <c r="K246" s="20"/>
      <c r="L246" s="20"/>
      <c r="M246" s="31"/>
      <c r="N246" s="108"/>
    </row>
    <row r="247" spans="1:14" ht="14.25" thickBot="1">
      <c r="A247" s="255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8"/>
    </row>
    <row r="248" spans="1:14" ht="14.25" thickBot="1">
      <c r="A248" s="255"/>
      <c r="B248" s="14" t="s">
        <v>29</v>
      </c>
      <c r="C248" s="40"/>
      <c r="D248" s="40">
        <v>6.8144489999999998</v>
      </c>
      <c r="E248" s="40"/>
      <c r="F248" s="31"/>
      <c r="G248" s="40">
        <v>3</v>
      </c>
      <c r="H248" s="40">
        <v>3613.4720000000002</v>
      </c>
      <c r="I248" s="40"/>
      <c r="J248" s="40"/>
      <c r="K248" s="40"/>
      <c r="L248" s="40"/>
      <c r="M248" s="31"/>
      <c r="N248" s="108"/>
    </row>
    <row r="249" spans="1:14" ht="14.25" thickBot="1">
      <c r="A249" s="255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8"/>
    </row>
    <row r="250" spans="1:14" ht="14.25" thickBot="1">
      <c r="A250" s="256"/>
      <c r="B250" s="15" t="s">
        <v>31</v>
      </c>
      <c r="C250" s="16">
        <f t="shared" ref="C250:K250" si="54">C238+C240+C241+C242+C243+C244+C245+C246</f>
        <v>146.94146899999996</v>
      </c>
      <c r="D250" s="16">
        <f t="shared" si="54"/>
        <v>1525.14759</v>
      </c>
      <c r="E250" s="16">
        <v>1422.0995389999998</v>
      </c>
      <c r="F250" s="16">
        <f>(D250-E250)/E250*100</f>
        <v>7.2461911542747659</v>
      </c>
      <c r="G250" s="16">
        <f t="shared" si="54"/>
        <v>40047</v>
      </c>
      <c r="H250" s="16">
        <f t="shared" si="54"/>
        <v>3959086.2784000002</v>
      </c>
      <c r="I250" s="16">
        <f t="shared" si="54"/>
        <v>1849</v>
      </c>
      <c r="J250" s="16">
        <f t="shared" si="54"/>
        <v>49.955103000000037</v>
      </c>
      <c r="K250" s="16">
        <f t="shared" si="54"/>
        <v>583.24392699999999</v>
      </c>
      <c r="L250" s="16">
        <v>727.25677599999995</v>
      </c>
      <c r="M250" s="16">
        <f t="shared" ref="M250:M252" si="55">(K250-L250)/L250*100</f>
        <v>-19.802201059175829</v>
      </c>
      <c r="N250" s="109">
        <f>D250/D406*100</f>
        <v>9.4130077777990735</v>
      </c>
    </row>
    <row r="251" spans="1:14" ht="15" thickTop="1" thickBot="1">
      <c r="A251" s="255" t="s">
        <v>97</v>
      </c>
      <c r="B251" s="204" t="s">
        <v>19</v>
      </c>
      <c r="C251" s="104">
        <v>227.73886600000014</v>
      </c>
      <c r="D251" s="104">
        <v>1902.793829</v>
      </c>
      <c r="E251" s="72">
        <v>1525.7048159999999</v>
      </c>
      <c r="F251" s="31">
        <f>(D251-E251)/E251*100</f>
        <v>24.71572541722907</v>
      </c>
      <c r="G251" s="72">
        <v>15172</v>
      </c>
      <c r="H251" s="72">
        <v>2549497.9840979953</v>
      </c>
      <c r="I251" s="72">
        <v>811</v>
      </c>
      <c r="J251" s="72">
        <v>237.2</v>
      </c>
      <c r="K251" s="72">
        <v>1036</v>
      </c>
      <c r="L251" s="72">
        <v>738.20999999999992</v>
      </c>
      <c r="M251" s="31">
        <f t="shared" si="55"/>
        <v>40.339469798566817</v>
      </c>
      <c r="N251" s="108">
        <f>D251/D394*100</f>
        <v>21.986669339774259</v>
      </c>
    </row>
    <row r="252" spans="1:14" ht="14.25" thickBot="1">
      <c r="A252" s="255"/>
      <c r="B252" s="204" t="s">
        <v>20</v>
      </c>
      <c r="C252" s="104">
        <v>75.704179000000067</v>
      </c>
      <c r="D252" s="104">
        <v>643.17932800000005</v>
      </c>
      <c r="E252" s="72">
        <v>327.05451899999997</v>
      </c>
      <c r="F252" s="31">
        <f>(D252-E252)/E252*100</f>
        <v>96.6581382108957</v>
      </c>
      <c r="G252" s="72">
        <v>7674</v>
      </c>
      <c r="H252" s="72">
        <v>153480</v>
      </c>
      <c r="I252" s="72">
        <v>608</v>
      </c>
      <c r="J252" s="72">
        <v>90.6</v>
      </c>
      <c r="K252" s="72">
        <v>301</v>
      </c>
      <c r="L252" s="72">
        <v>222.19</v>
      </c>
      <c r="M252" s="31">
        <f t="shared" si="55"/>
        <v>35.46964309824925</v>
      </c>
      <c r="N252" s="108">
        <f>D252/D395*100</f>
        <v>21.292844764740064</v>
      </c>
    </row>
    <row r="253" spans="1:14" ht="14.25" thickBot="1">
      <c r="A253" s="255"/>
      <c r="B253" s="204" t="s">
        <v>21</v>
      </c>
      <c r="C253" s="104">
        <v>6.0262200000000057</v>
      </c>
      <c r="D253" s="104">
        <v>30.077866000000004</v>
      </c>
      <c r="E253" s="72">
        <v>24.012376999999997</v>
      </c>
      <c r="F253" s="31">
        <f>(D253-E253)/E253*100</f>
        <v>25.259844121221349</v>
      </c>
      <c r="G253" s="72">
        <v>316</v>
      </c>
      <c r="H253" s="72">
        <v>51932.195820000001</v>
      </c>
      <c r="I253" s="72">
        <v>13</v>
      </c>
      <c r="J253" s="72">
        <v>2</v>
      </c>
      <c r="K253" s="72">
        <v>7</v>
      </c>
      <c r="L253" s="72">
        <v>13</v>
      </c>
      <c r="M253" s="31"/>
      <c r="N253" s="108">
        <f>D253/D396*100</f>
        <v>12.83027603729456</v>
      </c>
    </row>
    <row r="254" spans="1:14" ht="14.25" thickBot="1">
      <c r="A254" s="255"/>
      <c r="B254" s="204" t="s">
        <v>22</v>
      </c>
      <c r="C254" s="104">
        <v>4.7439980000000013</v>
      </c>
      <c r="D254" s="104">
        <v>15.258194</v>
      </c>
      <c r="E254" s="72">
        <v>4.7874679999999996</v>
      </c>
      <c r="F254" s="31">
        <f>(D254-E254)/E254*100</f>
        <v>218.71114334341243</v>
      </c>
      <c r="G254" s="72">
        <v>806</v>
      </c>
      <c r="H254" s="72">
        <v>93727.32</v>
      </c>
      <c r="I254" s="72">
        <v>116</v>
      </c>
      <c r="J254" s="72">
        <v>4</v>
      </c>
      <c r="K254" s="72">
        <v>14</v>
      </c>
      <c r="L254" s="72">
        <v>14</v>
      </c>
      <c r="M254" s="31">
        <f>(K254-L254)/L254*100</f>
        <v>0</v>
      </c>
      <c r="N254" s="108">
        <f>D254/D397*100</f>
        <v>6.998069106938809</v>
      </c>
    </row>
    <row r="255" spans="1:14" ht="14.25" thickBot="1">
      <c r="A255" s="255"/>
      <c r="B255" s="204" t="s">
        <v>23</v>
      </c>
      <c r="C255" s="104">
        <v>1.4150999999999999E-2</v>
      </c>
      <c r="D255" s="104">
        <v>1.4150999999999999E-2</v>
      </c>
      <c r="E255" s="72">
        <v>0</v>
      </c>
      <c r="F255" s="31"/>
      <c r="G255" s="72">
        <v>1</v>
      </c>
      <c r="H255" s="72">
        <v>3130.4349000000002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8"/>
    </row>
    <row r="256" spans="1:14" ht="14.25" thickBot="1">
      <c r="A256" s="255"/>
      <c r="B256" s="204" t="s">
        <v>24</v>
      </c>
      <c r="C256" s="104">
        <v>22.370749999999997</v>
      </c>
      <c r="D256" s="104">
        <v>53.492674999999998</v>
      </c>
      <c r="E256" s="72">
        <v>44.057307000000002</v>
      </c>
      <c r="F256" s="31">
        <f>(D256-E256)/E256*100</f>
        <v>21.416125139014959</v>
      </c>
      <c r="G256" s="72">
        <v>53</v>
      </c>
      <c r="H256" s="72">
        <v>60476.5</v>
      </c>
      <c r="I256" s="72">
        <v>15</v>
      </c>
      <c r="J256" s="72">
        <v>1</v>
      </c>
      <c r="K256" s="72">
        <v>15</v>
      </c>
      <c r="L256" s="72">
        <v>14</v>
      </c>
      <c r="M256" s="31">
        <f>(K256-L256)/L256*100</f>
        <v>7.1428571428571423</v>
      </c>
      <c r="N256" s="108">
        <f>D256/D399*100</f>
        <v>7.4388167442180961</v>
      </c>
    </row>
    <row r="257" spans="1:14" ht="14.25" thickBot="1">
      <c r="A257" s="255"/>
      <c r="B257" s="204" t="s">
        <v>25</v>
      </c>
      <c r="C257" s="104">
        <v>0</v>
      </c>
      <c r="D257" s="104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8"/>
    </row>
    <row r="258" spans="1:14" ht="14.25" thickBot="1">
      <c r="A258" s="255"/>
      <c r="B258" s="204" t="s">
        <v>26</v>
      </c>
      <c r="C258" s="104">
        <v>48.996145999999868</v>
      </c>
      <c r="D258" s="104">
        <v>257.11668000000003</v>
      </c>
      <c r="E258" s="72">
        <v>271.27282899999989</v>
      </c>
      <c r="F258" s="31">
        <f>(D258-E258)/E258*100</f>
        <v>-5.2184175806268689</v>
      </c>
      <c r="G258" s="72">
        <v>6675</v>
      </c>
      <c r="H258" s="72">
        <v>4629204.6500001475</v>
      </c>
      <c r="I258" s="72">
        <v>77</v>
      </c>
      <c r="J258" s="72">
        <v>2.8</v>
      </c>
      <c r="K258" s="72">
        <v>14.8</v>
      </c>
      <c r="L258" s="72">
        <v>30</v>
      </c>
      <c r="M258" s="31">
        <f>(K258-L258)/L258*100</f>
        <v>-50.666666666666657</v>
      </c>
      <c r="N258" s="108">
        <f>D258/D401*100</f>
        <v>20.497289510164119</v>
      </c>
    </row>
    <row r="259" spans="1:14" ht="14.25" thickBot="1">
      <c r="A259" s="255"/>
      <c r="B259" s="204" t="s">
        <v>27</v>
      </c>
      <c r="C259" s="104">
        <v>0</v>
      </c>
      <c r="D259" s="104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8"/>
    </row>
    <row r="260" spans="1:14" ht="14.25" thickBot="1">
      <c r="A260" s="255"/>
      <c r="B260" s="14" t="s">
        <v>28</v>
      </c>
      <c r="C260" s="104">
        <v>0</v>
      </c>
      <c r="D260" s="104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8"/>
    </row>
    <row r="261" spans="1:14" ht="14.25" thickBot="1">
      <c r="A261" s="255"/>
      <c r="B261" s="14" t="s">
        <v>29</v>
      </c>
      <c r="C261" s="104">
        <v>0</v>
      </c>
      <c r="D261" s="104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8"/>
    </row>
    <row r="262" spans="1:14" ht="14.25" thickBot="1">
      <c r="A262" s="255"/>
      <c r="B262" s="14" t="s">
        <v>30</v>
      </c>
      <c r="C262" s="104">
        <v>0</v>
      </c>
      <c r="D262" s="104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8"/>
    </row>
    <row r="263" spans="1:14" ht="14.25" thickBot="1">
      <c r="A263" s="256"/>
      <c r="B263" s="15" t="s">
        <v>31</v>
      </c>
      <c r="C263" s="16">
        <f t="shared" ref="C263:K263" si="56">C251+C253+C254+C255+C256+C257+C258+C259</f>
        <v>309.890131</v>
      </c>
      <c r="D263" s="16">
        <f t="shared" si="56"/>
        <v>2258.7533950000002</v>
      </c>
      <c r="E263" s="16">
        <v>1869.834797</v>
      </c>
      <c r="F263" s="16">
        <f>(D263-E263)/E263*100</f>
        <v>20.799623508129645</v>
      </c>
      <c r="G263" s="16">
        <f t="shared" si="56"/>
        <v>23023</v>
      </c>
      <c r="H263" s="16">
        <f t="shared" si="56"/>
        <v>7387969.0848181434</v>
      </c>
      <c r="I263" s="16">
        <f t="shared" si="56"/>
        <v>1032</v>
      </c>
      <c r="J263" s="16">
        <f t="shared" si="56"/>
        <v>247</v>
      </c>
      <c r="K263" s="16">
        <f t="shared" si="56"/>
        <v>1086.8</v>
      </c>
      <c r="L263" s="16">
        <v>809.20999999999992</v>
      </c>
      <c r="M263" s="16">
        <f t="shared" ref="M263:M265" si="57">(K263-L263)/L263*100</f>
        <v>34.303827189481105</v>
      </c>
      <c r="N263" s="109">
        <f>D263/D406*100</f>
        <v>13.940725090917308</v>
      </c>
    </row>
    <row r="264" spans="1:14" ht="14.25" thickTop="1">
      <c r="A264" s="257" t="s">
        <v>98</v>
      </c>
      <c r="B264" s="18" t="s">
        <v>19</v>
      </c>
      <c r="C264" s="120">
        <v>43.05</v>
      </c>
      <c r="D264" s="120">
        <v>526.84</v>
      </c>
      <c r="E264" s="120">
        <v>457.70249999999999</v>
      </c>
      <c r="F264" s="110">
        <f>(D264-E264)/E264*100</f>
        <v>15.105335889578939</v>
      </c>
      <c r="G264" s="121">
        <v>2541</v>
      </c>
      <c r="H264" s="121">
        <v>239123.26</v>
      </c>
      <c r="I264" s="121">
        <v>83</v>
      </c>
      <c r="J264" s="121">
        <v>13.74</v>
      </c>
      <c r="K264" s="121">
        <v>135.11000000000001</v>
      </c>
      <c r="L264" s="121">
        <v>433.8673</v>
      </c>
      <c r="M264" s="110">
        <f t="shared" si="57"/>
        <v>-68.859141954233465</v>
      </c>
      <c r="N264" s="111">
        <f t="shared" ref="N264:N272" si="58">D264/D394*100</f>
        <v>6.0876048147866211</v>
      </c>
    </row>
    <row r="265" spans="1:14">
      <c r="A265" s="266"/>
      <c r="B265" s="204" t="s">
        <v>20</v>
      </c>
      <c r="C265" s="121">
        <v>13.69</v>
      </c>
      <c r="D265" s="121">
        <v>156.99</v>
      </c>
      <c r="E265" s="121">
        <v>81.584299999999999</v>
      </c>
      <c r="F265" s="31">
        <f>(D265-E265)/E265*100</f>
        <v>92.426729162351108</v>
      </c>
      <c r="G265" s="121">
        <v>1342</v>
      </c>
      <c r="H265" s="121">
        <v>26780</v>
      </c>
      <c r="I265" s="121">
        <v>37</v>
      </c>
      <c r="J265" s="121">
        <v>2.77</v>
      </c>
      <c r="K265" s="121">
        <v>23.49</v>
      </c>
      <c r="L265" s="121">
        <v>156.18770000000001</v>
      </c>
      <c r="M265" s="31">
        <f t="shared" si="57"/>
        <v>-84.96040341204845</v>
      </c>
      <c r="N265" s="108">
        <f t="shared" si="58"/>
        <v>5.1972499023111363</v>
      </c>
    </row>
    <row r="266" spans="1:14">
      <c r="A266" s="266"/>
      <c r="B266" s="204" t="s">
        <v>21</v>
      </c>
      <c r="C266" s="121">
        <v>0</v>
      </c>
      <c r="D266" s="121">
        <v>2.4500000000000002</v>
      </c>
      <c r="E266" s="121">
        <v>4.6795999999999998</v>
      </c>
      <c r="F266" s="31">
        <f>(D266-E266)/E266*100</f>
        <v>-47.645097871612954</v>
      </c>
      <c r="G266" s="121">
        <v>14</v>
      </c>
      <c r="H266" s="121">
        <v>6044.52</v>
      </c>
      <c r="I266" s="121">
        <v>0</v>
      </c>
      <c r="J266" s="121">
        <v>0</v>
      </c>
      <c r="K266" s="121">
        <v>0</v>
      </c>
      <c r="L266" s="121">
        <v>0</v>
      </c>
      <c r="M266" s="31"/>
      <c r="N266" s="108">
        <f t="shared" si="58"/>
        <v>1.0450933018775892</v>
      </c>
    </row>
    <row r="267" spans="1:14">
      <c r="A267" s="266"/>
      <c r="B267" s="204" t="s">
        <v>22</v>
      </c>
      <c r="C267" s="121">
        <v>0</v>
      </c>
      <c r="D267" s="121">
        <v>0.79</v>
      </c>
      <c r="E267" s="121">
        <v>0</v>
      </c>
      <c r="F267" s="31" t="e">
        <f>(D267-E267)/E267*100</f>
        <v>#DIV/0!</v>
      </c>
      <c r="G267" s="121">
        <v>39</v>
      </c>
      <c r="H267" s="121">
        <v>20397.7</v>
      </c>
      <c r="I267" s="121">
        <v>0</v>
      </c>
      <c r="J267" s="121">
        <v>0</v>
      </c>
      <c r="K267" s="121">
        <v>0</v>
      </c>
      <c r="L267" s="121">
        <v>0</v>
      </c>
      <c r="M267" s="31"/>
      <c r="N267" s="108">
        <f t="shared" si="58"/>
        <v>0.36232824110649403</v>
      </c>
    </row>
    <row r="268" spans="1:14">
      <c r="A268" s="266"/>
      <c r="B268" s="204" t="s">
        <v>23</v>
      </c>
      <c r="C268" s="121">
        <v>0</v>
      </c>
      <c r="D268" s="121">
        <v>0.01</v>
      </c>
      <c r="E268" s="121">
        <v>0</v>
      </c>
      <c r="F268" s="31"/>
      <c r="G268" s="121">
        <v>2</v>
      </c>
      <c r="H268" s="121">
        <v>1</v>
      </c>
      <c r="I268" s="121">
        <v>0</v>
      </c>
      <c r="J268" s="121">
        <v>0</v>
      </c>
      <c r="K268" s="121">
        <v>0</v>
      </c>
      <c r="L268" s="121">
        <v>0</v>
      </c>
      <c r="M268" s="31"/>
      <c r="N268" s="108">
        <f t="shared" si="58"/>
        <v>1.9131992958661314E-2</v>
      </c>
    </row>
    <row r="269" spans="1:14">
      <c r="A269" s="266"/>
      <c r="B269" s="204" t="s">
        <v>24</v>
      </c>
      <c r="C269" s="121">
        <v>0.78</v>
      </c>
      <c r="D269" s="121">
        <v>72.36</v>
      </c>
      <c r="E269" s="121">
        <v>138.91999999999999</v>
      </c>
      <c r="F269" s="31">
        <f>(D269-E269)/E269*100</f>
        <v>-47.912467607255969</v>
      </c>
      <c r="G269" s="121">
        <v>21</v>
      </c>
      <c r="H269" s="121">
        <v>126686.2</v>
      </c>
      <c r="I269" s="121">
        <v>19</v>
      </c>
      <c r="J269" s="121">
        <v>2.97</v>
      </c>
      <c r="K269" s="121">
        <v>40.229999999999997</v>
      </c>
      <c r="L269" s="121">
        <v>150.8192</v>
      </c>
      <c r="M269" s="31">
        <f>(K269-L269)/L269*100</f>
        <v>-73.325677367337846</v>
      </c>
      <c r="N269" s="108">
        <f t="shared" si="58"/>
        <v>10.062551173812516</v>
      </c>
    </row>
    <row r="270" spans="1:14">
      <c r="A270" s="266"/>
      <c r="B270" s="204" t="s">
        <v>25</v>
      </c>
      <c r="C270" s="123">
        <v>0</v>
      </c>
      <c r="D270" s="123">
        <v>1822.99</v>
      </c>
      <c r="E270" s="123">
        <v>1233.94</v>
      </c>
      <c r="F270" s="31">
        <f>(D270-E270)/E270*100</f>
        <v>47.737329205633976</v>
      </c>
      <c r="G270" s="123">
        <v>322</v>
      </c>
      <c r="H270" s="123">
        <v>144301.74</v>
      </c>
      <c r="I270" s="123">
        <v>17</v>
      </c>
      <c r="J270" s="123">
        <v>42.08</v>
      </c>
      <c r="K270" s="121">
        <v>202.5</v>
      </c>
      <c r="L270" s="121">
        <v>246.50809999999998</v>
      </c>
      <c r="M270" s="31">
        <f>(K270-L270)/L270*100</f>
        <v>-17.852597947085709</v>
      </c>
      <c r="N270" s="108">
        <f t="shared" si="58"/>
        <v>36.200392979562686</v>
      </c>
    </row>
    <row r="271" spans="1:14">
      <c r="A271" s="266"/>
      <c r="B271" s="204" t="s">
        <v>26</v>
      </c>
      <c r="C271" s="121">
        <v>2.99</v>
      </c>
      <c r="D271" s="121">
        <v>48.51</v>
      </c>
      <c r="E271" s="121">
        <v>32.757199999999997</v>
      </c>
      <c r="F271" s="31">
        <f>(D271-E271)/E271*100</f>
        <v>48.089580306009069</v>
      </c>
      <c r="G271" s="121">
        <v>188</v>
      </c>
      <c r="H271" s="121">
        <v>44151.8</v>
      </c>
      <c r="I271" s="121">
        <v>7</v>
      </c>
      <c r="J271" s="121">
        <v>0.62</v>
      </c>
      <c r="K271" s="121">
        <v>8.35</v>
      </c>
      <c r="L271" s="121">
        <v>61.5717</v>
      </c>
      <c r="M271" s="31">
        <f>(K271-L271)/L271*100</f>
        <v>-86.438574864751175</v>
      </c>
      <c r="N271" s="108">
        <f t="shared" si="58"/>
        <v>3.8672073478004663</v>
      </c>
    </row>
    <row r="272" spans="1:14">
      <c r="A272" s="266"/>
      <c r="B272" s="204" t="s">
        <v>27</v>
      </c>
      <c r="C272" s="121">
        <v>0.47</v>
      </c>
      <c r="D272" s="121">
        <v>0.47</v>
      </c>
      <c r="E272" s="121">
        <v>0</v>
      </c>
      <c r="F272" s="31"/>
      <c r="G272" s="121"/>
      <c r="H272" s="121">
        <v>0</v>
      </c>
      <c r="I272" s="121"/>
      <c r="J272" s="121">
        <v>0</v>
      </c>
      <c r="K272" s="121">
        <v>0</v>
      </c>
      <c r="L272" s="121">
        <v>0</v>
      </c>
      <c r="M272" s="31"/>
      <c r="N272" s="108">
        <f t="shared" si="58"/>
        <v>1.3746758214616668</v>
      </c>
    </row>
    <row r="273" spans="1:14">
      <c r="A273" s="266"/>
      <c r="B273" s="14" t="s">
        <v>28</v>
      </c>
      <c r="C273" s="122">
        <v>0</v>
      </c>
      <c r="D273" s="122">
        <v>0</v>
      </c>
      <c r="E273" s="122">
        <v>0</v>
      </c>
      <c r="F273" s="31"/>
      <c r="G273" s="122"/>
      <c r="H273" s="122">
        <v>0</v>
      </c>
      <c r="I273" s="122"/>
      <c r="J273" s="122">
        <v>0</v>
      </c>
      <c r="K273" s="122">
        <v>0</v>
      </c>
      <c r="L273" s="122">
        <v>0</v>
      </c>
      <c r="M273" s="31"/>
      <c r="N273" s="108"/>
    </row>
    <row r="274" spans="1:14">
      <c r="A274" s="266"/>
      <c r="B274" s="14" t="s">
        <v>29</v>
      </c>
      <c r="C274" s="122">
        <v>0</v>
      </c>
      <c r="D274" s="122">
        <v>0</v>
      </c>
      <c r="E274" s="122">
        <v>0</v>
      </c>
      <c r="F274" s="31"/>
      <c r="G274" s="122"/>
      <c r="H274" s="122">
        <v>0</v>
      </c>
      <c r="I274" s="122"/>
      <c r="J274" s="122">
        <v>0</v>
      </c>
      <c r="K274" s="122">
        <v>0</v>
      </c>
      <c r="L274" s="122">
        <v>0</v>
      </c>
      <c r="M274" s="31"/>
      <c r="N274" s="108"/>
    </row>
    <row r="275" spans="1:14">
      <c r="A275" s="266"/>
      <c r="B275" s="14" t="s">
        <v>30</v>
      </c>
      <c r="C275" s="122">
        <v>0.47</v>
      </c>
      <c r="D275" s="122">
        <v>0.47</v>
      </c>
      <c r="E275" s="122">
        <v>0</v>
      </c>
      <c r="F275" s="31"/>
      <c r="G275" s="122"/>
      <c r="H275" s="122">
        <v>0</v>
      </c>
      <c r="I275" s="122"/>
      <c r="J275" s="122"/>
      <c r="K275" s="122"/>
      <c r="L275" s="122">
        <v>0</v>
      </c>
      <c r="M275" s="31"/>
      <c r="N275" s="108">
        <f>D275/D405*100</f>
        <v>1.7457452103437257</v>
      </c>
    </row>
    <row r="276" spans="1:14" ht="14.25" thickBot="1">
      <c r="A276" s="253"/>
      <c r="B276" s="15" t="s">
        <v>31</v>
      </c>
      <c r="C276" s="16">
        <f t="shared" ref="C276:K276" si="59">C264+C266+C267+C268+C269+C270+C271+C272</f>
        <v>47.29</v>
      </c>
      <c r="D276" s="16">
        <f t="shared" si="59"/>
        <v>2474.42</v>
      </c>
      <c r="E276" s="16">
        <v>1867.9992999999999</v>
      </c>
      <c r="F276" s="16">
        <f>(D276-E276)/E276*100</f>
        <v>32.463647068818503</v>
      </c>
      <c r="G276" s="16">
        <f t="shared" si="59"/>
        <v>3127</v>
      </c>
      <c r="H276" s="16">
        <f t="shared" si="59"/>
        <v>580706.22</v>
      </c>
      <c r="I276" s="16">
        <f t="shared" si="59"/>
        <v>126</v>
      </c>
      <c r="J276" s="16">
        <f t="shared" si="59"/>
        <v>59.41</v>
      </c>
      <c r="K276" s="16">
        <f t="shared" si="59"/>
        <v>386.19000000000005</v>
      </c>
      <c r="L276" s="16">
        <v>892.7663</v>
      </c>
      <c r="M276" s="16">
        <f t="shared" ref="M276:M278" si="60">(K276-L276)/L276*100</f>
        <v>-56.742318790483012</v>
      </c>
      <c r="N276" s="109">
        <f>D276/D406*100</f>
        <v>15.271790650465233</v>
      </c>
    </row>
    <row r="277" spans="1:14" ht="15" thickTop="1" thickBot="1">
      <c r="A277" s="255" t="s">
        <v>35</v>
      </c>
      <c r="B277" s="204" t="s">
        <v>19</v>
      </c>
      <c r="C277" s="67">
        <v>14.581211</v>
      </c>
      <c r="D277" s="67">
        <v>93.804456999999999</v>
      </c>
      <c r="E277" s="67">
        <v>69.123947000000001</v>
      </c>
      <c r="F277" s="31">
        <f>(D277-E277)/E277*100</f>
        <v>35.70471749826438</v>
      </c>
      <c r="G277" s="68">
        <v>952</v>
      </c>
      <c r="H277" s="68">
        <v>75053.773497000002</v>
      </c>
      <c r="I277" s="68">
        <v>51</v>
      </c>
      <c r="J277" s="68">
        <v>7.1078229999999998</v>
      </c>
      <c r="K277" s="68">
        <v>10.939723000000001</v>
      </c>
      <c r="L277" s="68">
        <v>35.011778</v>
      </c>
      <c r="M277" s="31">
        <f t="shared" si="60"/>
        <v>-68.754163241866777</v>
      </c>
      <c r="N277" s="108">
        <f>D277/D394*100</f>
        <v>1.0839049124623124</v>
      </c>
    </row>
    <row r="278" spans="1:14" ht="14.25" thickBot="1">
      <c r="A278" s="255"/>
      <c r="B278" s="204" t="s">
        <v>20</v>
      </c>
      <c r="C278" s="68">
        <v>5.4564950000000003</v>
      </c>
      <c r="D278" s="68">
        <v>40.078726000000003</v>
      </c>
      <c r="E278" s="68">
        <v>10.255775</v>
      </c>
      <c r="F278" s="31">
        <f>(D278-E278)/E278*100</f>
        <v>290.79178316606988</v>
      </c>
      <c r="G278" s="68">
        <v>523</v>
      </c>
      <c r="H278" s="68">
        <v>10400</v>
      </c>
      <c r="I278" s="68">
        <v>24</v>
      </c>
      <c r="J278" s="68">
        <v>0.90467500000000001</v>
      </c>
      <c r="K278" s="68">
        <v>3.7474799999999999</v>
      </c>
      <c r="L278" s="68">
        <v>3.0396000000000001</v>
      </c>
      <c r="M278" s="31">
        <f t="shared" si="60"/>
        <v>23.28859060402684</v>
      </c>
      <c r="N278" s="108">
        <f>D278/D395*100</f>
        <v>1.3268307203532379</v>
      </c>
    </row>
    <row r="279" spans="1:14" ht="14.25" thickBot="1">
      <c r="A279" s="255"/>
      <c r="B279" s="204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8"/>
    </row>
    <row r="280" spans="1:14" ht="14.25" thickBot="1">
      <c r="A280" s="255"/>
      <c r="B280" s="204" t="s">
        <v>22</v>
      </c>
      <c r="C280" s="68">
        <v>0.38683499999999998</v>
      </c>
      <c r="D280" s="68">
        <v>0.52836000000000005</v>
      </c>
      <c r="E280" s="68"/>
      <c r="F280" s="31"/>
      <c r="G280" s="68">
        <v>57</v>
      </c>
      <c r="H280" s="68">
        <v>4284</v>
      </c>
      <c r="I280" s="68"/>
      <c r="J280" s="68"/>
      <c r="K280" s="68"/>
      <c r="L280" s="68"/>
      <c r="M280" s="31"/>
      <c r="N280" s="108">
        <f>D280/D397*100</f>
        <v>0.24232879679876856</v>
      </c>
    </row>
    <row r="281" spans="1:14" ht="14.25" thickBot="1">
      <c r="A281" s="255"/>
      <c r="B281" s="204" t="s">
        <v>23</v>
      </c>
      <c r="C281" s="68"/>
      <c r="D281" s="68"/>
      <c r="E281" s="68"/>
      <c r="F281" s="31"/>
      <c r="G281" s="68"/>
      <c r="H281" s="68"/>
      <c r="I281" s="68"/>
      <c r="J281" s="68"/>
      <c r="K281" s="68"/>
      <c r="L281" s="68"/>
      <c r="M281" s="31"/>
      <c r="N281" s="108"/>
    </row>
    <row r="282" spans="1:14" ht="14.25" thickBot="1">
      <c r="A282" s="255"/>
      <c r="B282" s="204" t="s">
        <v>24</v>
      </c>
      <c r="C282" s="68"/>
      <c r="D282" s="68">
        <v>14.830161</v>
      </c>
      <c r="E282" s="68">
        <v>18.387</v>
      </c>
      <c r="F282" s="31">
        <f>(D282-E282)/E282*100</f>
        <v>-19.344313917441671</v>
      </c>
      <c r="G282" s="68">
        <v>3</v>
      </c>
      <c r="H282" s="68">
        <v>34099.925300000003</v>
      </c>
      <c r="I282" s="68">
        <v>4</v>
      </c>
      <c r="J282" s="68"/>
      <c r="K282" s="68">
        <v>0.79469999999999996</v>
      </c>
      <c r="L282" s="68">
        <v>0.36149599999999998</v>
      </c>
      <c r="M282" s="31"/>
      <c r="N282" s="108">
        <f>D282/D399*100</f>
        <v>2.0623169427636623</v>
      </c>
    </row>
    <row r="283" spans="1:14" ht="14.25" thickBot="1">
      <c r="A283" s="255"/>
      <c r="B283" s="204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8"/>
    </row>
    <row r="284" spans="1:14" ht="14.25" thickBot="1">
      <c r="A284" s="255"/>
      <c r="B284" s="204" t="s">
        <v>26</v>
      </c>
      <c r="C284" s="68">
        <v>3.9320000000000001E-2</v>
      </c>
      <c r="D284" s="68">
        <v>3.427759</v>
      </c>
      <c r="E284" s="68">
        <v>5.210394</v>
      </c>
      <c r="F284" s="31">
        <f>(D284-E284)/E284*100</f>
        <v>-34.21305567294911</v>
      </c>
      <c r="G284" s="68">
        <v>248</v>
      </c>
      <c r="H284" s="68">
        <v>15521.1</v>
      </c>
      <c r="I284" s="68">
        <v>15</v>
      </c>
      <c r="J284" s="68">
        <v>0.23463999999999999</v>
      </c>
      <c r="K284" s="68">
        <v>2.2313559999999999</v>
      </c>
      <c r="L284" s="68">
        <v>4.4873329999999996</v>
      </c>
      <c r="M284" s="31">
        <f>(K284-L284)/L284*100</f>
        <v>-50.274338900188596</v>
      </c>
      <c r="N284" s="108">
        <f>D284/D401*100</f>
        <v>0.27326025131496967</v>
      </c>
    </row>
    <row r="285" spans="1:14" ht="14.25" thickBot="1">
      <c r="A285" s="255"/>
      <c r="B285" s="204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8"/>
    </row>
    <row r="286" spans="1:14" ht="14.25" thickBot="1">
      <c r="A286" s="255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8"/>
    </row>
    <row r="287" spans="1:14" ht="14.25" thickBot="1">
      <c r="A287" s="255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8"/>
    </row>
    <row r="288" spans="1:14" ht="14.25" thickBot="1">
      <c r="A288" s="255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8"/>
    </row>
    <row r="289" spans="1:14" ht="14.25" thickBot="1">
      <c r="A289" s="256"/>
      <c r="B289" s="15" t="s">
        <v>31</v>
      </c>
      <c r="C289" s="16">
        <f t="shared" ref="C289:K289" si="61">C277+C279+C280+C281+C282+C283+C284+C285</f>
        <v>15.007365999999999</v>
      </c>
      <c r="D289" s="16">
        <f t="shared" si="61"/>
        <v>112.590737</v>
      </c>
      <c r="E289" s="16">
        <v>92.721340999999995</v>
      </c>
      <c r="F289" s="16">
        <f t="shared" ref="F289:F295" si="62">(D289-E289)/E289*100</f>
        <v>21.429150814374019</v>
      </c>
      <c r="G289" s="16">
        <f t="shared" si="61"/>
        <v>1260</v>
      </c>
      <c r="H289" s="16">
        <f t="shared" si="61"/>
        <v>128958.79879700001</v>
      </c>
      <c r="I289" s="16">
        <f t="shared" si="61"/>
        <v>70</v>
      </c>
      <c r="J289" s="16">
        <f t="shared" si="61"/>
        <v>7.3424629999999995</v>
      </c>
      <c r="K289" s="16">
        <f t="shared" si="61"/>
        <v>13.965779000000001</v>
      </c>
      <c r="L289" s="16">
        <v>39.860607000000002</v>
      </c>
      <c r="M289" s="16">
        <f t="shared" ref="M289:M292" si="63">(K289-L289)/L289*100</f>
        <v>-64.963456276518812</v>
      </c>
      <c r="N289" s="109">
        <f>D289/D406*100</f>
        <v>0.6948950318238577</v>
      </c>
    </row>
    <row r="290" spans="1:14" ht="15" thickTop="1" thickBot="1">
      <c r="A290" s="257" t="s">
        <v>36</v>
      </c>
      <c r="B290" s="18" t="s">
        <v>19</v>
      </c>
      <c r="C290" s="32">
        <v>12.724112</v>
      </c>
      <c r="D290" s="32">
        <v>98.775785999999997</v>
      </c>
      <c r="E290" s="32">
        <v>99.581500000000005</v>
      </c>
      <c r="F290" s="110">
        <f t="shared" si="62"/>
        <v>-0.80910008385092513</v>
      </c>
      <c r="G290" s="31">
        <v>872</v>
      </c>
      <c r="H290" s="31">
        <v>88431.64632</v>
      </c>
      <c r="I290" s="33">
        <v>66</v>
      </c>
      <c r="J290" s="31">
        <v>3.0674869999999999</v>
      </c>
      <c r="K290" s="31">
        <v>55.778077000000003</v>
      </c>
      <c r="L290" s="31">
        <v>60.6188</v>
      </c>
      <c r="M290" s="110">
        <f t="shared" si="63"/>
        <v>-7.9855143948741922</v>
      </c>
      <c r="N290" s="111">
        <f t="shared" ref="N290:N295" si="64">D290/D394*100</f>
        <v>1.1413483229024617</v>
      </c>
    </row>
    <row r="291" spans="1:14" ht="14.25" thickBot="1">
      <c r="A291" s="255"/>
      <c r="B291" s="204" t="s">
        <v>20</v>
      </c>
      <c r="C291" s="31">
        <v>5.8061970000000001</v>
      </c>
      <c r="D291" s="31">
        <v>46.840384999999998</v>
      </c>
      <c r="E291" s="31">
        <v>23.352399999999999</v>
      </c>
      <c r="F291" s="31">
        <f t="shared" si="62"/>
        <v>100.58060413490691</v>
      </c>
      <c r="G291" s="31">
        <v>503</v>
      </c>
      <c r="H291" s="31">
        <v>10060</v>
      </c>
      <c r="I291" s="33">
        <v>30</v>
      </c>
      <c r="J291" s="31">
        <v>1.59</v>
      </c>
      <c r="K291" s="31">
        <v>34.174047000000002</v>
      </c>
      <c r="L291" s="31">
        <v>22.311299999999999</v>
      </c>
      <c r="M291" s="31">
        <f t="shared" si="63"/>
        <v>53.16923263099865</v>
      </c>
      <c r="N291" s="108">
        <f t="shared" si="64"/>
        <v>1.5506795742752149</v>
      </c>
    </row>
    <row r="292" spans="1:14" ht="14.25" thickBot="1">
      <c r="A292" s="255"/>
      <c r="B292" s="204" t="s">
        <v>21</v>
      </c>
      <c r="C292" s="31">
        <v>1.4119250000000001</v>
      </c>
      <c r="D292" s="31">
        <v>2.3520210000000001</v>
      </c>
      <c r="E292" s="31">
        <v>4.4164000000000003</v>
      </c>
      <c r="F292" s="31">
        <f t="shared" si="62"/>
        <v>-46.743478851553299</v>
      </c>
      <c r="G292" s="31">
        <v>8</v>
      </c>
      <c r="H292" s="31">
        <v>3266.8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8">
        <f t="shared" si="64"/>
        <v>1.003298527745073</v>
      </c>
    </row>
    <row r="293" spans="1:14" ht="14.25" thickBot="1">
      <c r="A293" s="255"/>
      <c r="B293" s="204" t="s">
        <v>22</v>
      </c>
      <c r="C293" s="31">
        <v>5.3963999999999998E-2</v>
      </c>
      <c r="D293" s="31">
        <v>0.31640600000000002</v>
      </c>
      <c r="E293" s="31">
        <v>0.95079999999999998</v>
      </c>
      <c r="F293" s="31">
        <f t="shared" si="62"/>
        <v>-66.722128733697929</v>
      </c>
      <c r="G293" s="31">
        <v>39</v>
      </c>
      <c r="H293" s="31">
        <v>2752.1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8">
        <f t="shared" si="64"/>
        <v>0.14511750563992576</v>
      </c>
    </row>
    <row r="294" spans="1:14" ht="14.25" thickBot="1">
      <c r="A294" s="255"/>
      <c r="B294" s="204" t="s">
        <v>23</v>
      </c>
      <c r="C294" s="31">
        <v>1.9056679999999999</v>
      </c>
      <c r="D294" s="31">
        <v>14.594621</v>
      </c>
      <c r="E294" s="31">
        <v>12.855700000000001</v>
      </c>
      <c r="F294" s="31">
        <f t="shared" si="62"/>
        <v>13.526459080407907</v>
      </c>
      <c r="G294" s="31">
        <v>150</v>
      </c>
      <c r="H294" s="31">
        <v>138176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8">
        <f t="shared" si="64"/>
        <v>27.922418620633056</v>
      </c>
    </row>
    <row r="295" spans="1:14" ht="14.25" thickBot="1">
      <c r="A295" s="255"/>
      <c r="B295" s="204" t="s">
        <v>24</v>
      </c>
      <c r="C295" s="31">
        <v>0.127697</v>
      </c>
      <c r="D295" s="31">
        <v>5.0534350000000003</v>
      </c>
      <c r="E295" s="31">
        <v>8.3679000000000006</v>
      </c>
      <c r="F295" s="31">
        <f t="shared" si="62"/>
        <v>-39.609280703641296</v>
      </c>
      <c r="G295" s="31">
        <v>12</v>
      </c>
      <c r="H295" s="31">
        <v>11402.775432</v>
      </c>
      <c r="I295" s="33">
        <v>0</v>
      </c>
      <c r="J295" s="31">
        <v>0</v>
      </c>
      <c r="K295" s="31">
        <v>0</v>
      </c>
      <c r="L295" s="31">
        <v>0.20610000000000001</v>
      </c>
      <c r="M295" s="31"/>
      <c r="N295" s="108">
        <f t="shared" si="64"/>
        <v>0.70274251369589913</v>
      </c>
    </row>
    <row r="296" spans="1:14" ht="14.25" thickBot="1">
      <c r="A296" s="255"/>
      <c r="B296" s="204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8"/>
    </row>
    <row r="297" spans="1:14" ht="14.25" thickBot="1">
      <c r="A297" s="255"/>
      <c r="B297" s="204" t="s">
        <v>26</v>
      </c>
      <c r="C297" s="31">
        <v>11.298277000000001</v>
      </c>
      <c r="D297" s="31">
        <v>82.149766</v>
      </c>
      <c r="E297" s="31">
        <v>96.074299999999994</v>
      </c>
      <c r="F297" s="31">
        <f>(D297-E297)/E297*100</f>
        <v>-14.493505547269139</v>
      </c>
      <c r="G297" s="31">
        <v>639</v>
      </c>
      <c r="H297" s="31">
        <v>241506.9</v>
      </c>
      <c r="I297" s="33">
        <v>69</v>
      </c>
      <c r="J297" s="31">
        <v>1.1981820000000001</v>
      </c>
      <c r="K297" s="31">
        <v>28.054489</v>
      </c>
      <c r="L297" s="31">
        <v>37.046799999999998</v>
      </c>
      <c r="M297" s="31">
        <f>(K297-L297)/L297*100</f>
        <v>-24.272841379012487</v>
      </c>
      <c r="N297" s="108">
        <f>D297/D401*100</f>
        <v>6.5489626612098313</v>
      </c>
    </row>
    <row r="298" spans="1:14" ht="14.25" thickBot="1">
      <c r="A298" s="255"/>
      <c r="B298" s="204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8">
        <f>D298/D402*100</f>
        <v>0</v>
      </c>
    </row>
    <row r="299" spans="1:14" ht="14.25" thickBot="1">
      <c r="A299" s="255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8"/>
    </row>
    <row r="300" spans="1:14" ht="14.25" thickBot="1">
      <c r="A300" s="255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8"/>
    </row>
    <row r="301" spans="1:14" ht="14.25" thickBot="1">
      <c r="A301" s="255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8"/>
    </row>
    <row r="302" spans="1:14" ht="14.25" thickBot="1">
      <c r="A302" s="256"/>
      <c r="B302" s="15" t="s">
        <v>31</v>
      </c>
      <c r="C302" s="16">
        <f t="shared" ref="C302:K302" si="65">C290+C292+C293+C294+C295+C296+C297+C298</f>
        <v>27.521643000000005</v>
      </c>
      <c r="D302" s="16">
        <f t="shared" si="65"/>
        <v>203.24203499999999</v>
      </c>
      <c r="E302" s="16">
        <v>222.2466</v>
      </c>
      <c r="F302" s="16">
        <f>(D302-E302)/E302*100</f>
        <v>-8.5511161925536836</v>
      </c>
      <c r="G302" s="16">
        <f t="shared" si="65"/>
        <v>1720</v>
      </c>
      <c r="H302" s="16">
        <f t="shared" si="65"/>
        <v>485536.22175200004</v>
      </c>
      <c r="I302" s="16">
        <f t="shared" si="65"/>
        <v>135</v>
      </c>
      <c r="J302" s="16">
        <f t="shared" si="65"/>
        <v>4.2656689999999999</v>
      </c>
      <c r="K302" s="16">
        <f t="shared" si="65"/>
        <v>83.832566</v>
      </c>
      <c r="L302" s="16">
        <v>97.871700000000004</v>
      </c>
      <c r="M302" s="16">
        <f t="shared" ref="M302:M304" si="66">(K302-L302)/L302*100</f>
        <v>-14.34442642765989</v>
      </c>
      <c r="N302" s="109">
        <f>D302/D406*100</f>
        <v>1.2543827684445352</v>
      </c>
    </row>
    <row r="303" spans="1:14" ht="14.25" thickTop="1">
      <c r="A303" s="266" t="s">
        <v>99</v>
      </c>
      <c r="B303" s="204" t="s">
        <v>19</v>
      </c>
      <c r="C303" s="28">
        <v>26.368134000000001</v>
      </c>
      <c r="D303" s="28">
        <v>220.228229</v>
      </c>
      <c r="E303" s="28">
        <v>54.265314999999994</v>
      </c>
      <c r="F303" s="31">
        <f>(D303-E303)/E303*100</f>
        <v>305.83608332504843</v>
      </c>
      <c r="G303" s="28">
        <v>2237</v>
      </c>
      <c r="H303" s="28">
        <v>153320.36742</v>
      </c>
      <c r="I303" s="28">
        <v>300</v>
      </c>
      <c r="J303" s="28">
        <v>5.8438970000000054</v>
      </c>
      <c r="K303" s="28">
        <v>43.553009000000003</v>
      </c>
      <c r="L303" s="28">
        <v>48.051978999999996</v>
      </c>
      <c r="M303" s="31">
        <f t="shared" si="66"/>
        <v>-9.3627153212565783</v>
      </c>
      <c r="N303" s="108">
        <f>D303/D394*100</f>
        <v>2.5447240665331612</v>
      </c>
    </row>
    <row r="304" spans="1:14">
      <c r="A304" s="266"/>
      <c r="B304" s="204" t="s">
        <v>20</v>
      </c>
      <c r="C304" s="28">
        <v>12.861980000000001</v>
      </c>
      <c r="D304" s="28">
        <v>104.624763</v>
      </c>
      <c r="E304" s="28">
        <v>12.705786999999999</v>
      </c>
      <c r="F304" s="31">
        <f>(D304-E304)/E304*100</f>
        <v>723.44181434806046</v>
      </c>
      <c r="G304" s="28">
        <v>1248</v>
      </c>
      <c r="H304" s="28">
        <v>24960</v>
      </c>
      <c r="I304" s="28">
        <v>172</v>
      </c>
      <c r="J304" s="28">
        <v>3.0758969999999941</v>
      </c>
      <c r="K304" s="28">
        <v>26.587496999999995</v>
      </c>
      <c r="L304" s="28">
        <v>2.2259009999999999</v>
      </c>
      <c r="M304" s="31">
        <f t="shared" si="66"/>
        <v>1094.4599961992917</v>
      </c>
      <c r="N304" s="108">
        <f>D304/D395*100</f>
        <v>3.4636667257855644</v>
      </c>
    </row>
    <row r="305" spans="1:14">
      <c r="A305" s="266"/>
      <c r="B305" s="204" t="s">
        <v>21</v>
      </c>
      <c r="C305" s="28">
        <v>1.448623</v>
      </c>
      <c r="D305" s="28">
        <v>5.373151</v>
      </c>
      <c r="E305" s="28">
        <v>1.188679</v>
      </c>
      <c r="F305" s="31"/>
      <c r="G305" s="28">
        <v>7</v>
      </c>
      <c r="H305" s="28">
        <v>3706.6</v>
      </c>
      <c r="I305" s="28">
        <v>0</v>
      </c>
      <c r="J305" s="28"/>
      <c r="K305" s="28"/>
      <c r="L305" s="31"/>
      <c r="M305" s="31"/>
      <c r="N305" s="108"/>
    </row>
    <row r="306" spans="1:14">
      <c r="A306" s="266"/>
      <c r="B306" s="204" t="s">
        <v>22</v>
      </c>
      <c r="C306" s="28">
        <v>0</v>
      </c>
      <c r="D306" s="28">
        <v>5.5659999999999998E-3</v>
      </c>
      <c r="E306" s="28">
        <v>0</v>
      </c>
      <c r="F306" s="31"/>
      <c r="G306" s="28">
        <v>1</v>
      </c>
      <c r="H306" s="28">
        <v>64.099999999999994</v>
      </c>
      <c r="I306" s="28">
        <v>0</v>
      </c>
      <c r="J306" s="28"/>
      <c r="K306" s="28"/>
      <c r="L306" s="31"/>
      <c r="M306" s="31"/>
      <c r="N306" s="108"/>
    </row>
    <row r="307" spans="1:14">
      <c r="A307" s="266"/>
      <c r="B307" s="204" t="s">
        <v>23</v>
      </c>
      <c r="C307" s="28">
        <v>0</v>
      </c>
      <c r="D307" s="28">
        <v>0.37735799999999997</v>
      </c>
      <c r="E307" s="28"/>
      <c r="F307" s="31"/>
      <c r="G307" s="28">
        <v>1</v>
      </c>
      <c r="H307" s="28">
        <v>1000</v>
      </c>
      <c r="I307" s="28">
        <v>2</v>
      </c>
      <c r="J307" s="28"/>
      <c r="K307" s="28">
        <v>0.2</v>
      </c>
      <c r="L307" s="31"/>
      <c r="M307" s="31"/>
      <c r="N307" s="108"/>
    </row>
    <row r="308" spans="1:14">
      <c r="A308" s="266"/>
      <c r="B308" s="204" t="s">
        <v>24</v>
      </c>
      <c r="C308" s="28">
        <v>3.4529230000000002</v>
      </c>
      <c r="D308" s="28">
        <v>18.817966000000002</v>
      </c>
      <c r="E308" s="28">
        <v>7.0863210000000008</v>
      </c>
      <c r="F308" s="31"/>
      <c r="G308" s="28">
        <v>56</v>
      </c>
      <c r="H308" s="28">
        <v>48428.027800000003</v>
      </c>
      <c r="I308" s="28">
        <v>1</v>
      </c>
      <c r="J308" s="28">
        <v>0</v>
      </c>
      <c r="K308" s="28">
        <v>0</v>
      </c>
      <c r="L308" s="31">
        <v>3.6828440000000002</v>
      </c>
      <c r="M308" s="31"/>
      <c r="N308" s="108">
        <f>D308/D399*100</f>
        <v>2.616870451382864</v>
      </c>
    </row>
    <row r="309" spans="1:14">
      <c r="A309" s="266"/>
      <c r="B309" s="204" t="s">
        <v>25</v>
      </c>
      <c r="C309" s="28">
        <v>4.3920000000000003</v>
      </c>
      <c r="D309" s="28">
        <v>24.05</v>
      </c>
      <c r="E309" s="28"/>
      <c r="F309" s="31"/>
      <c r="G309" s="28">
        <v>6</v>
      </c>
      <c r="H309" s="28">
        <v>605</v>
      </c>
      <c r="I309" s="28">
        <v>24</v>
      </c>
      <c r="J309" s="28">
        <v>9.501100000000001</v>
      </c>
      <c r="K309" s="28">
        <v>17.2956</v>
      </c>
      <c r="L309" s="28"/>
      <c r="M309" s="31"/>
      <c r="N309" s="108"/>
    </row>
    <row r="310" spans="1:14">
      <c r="A310" s="266"/>
      <c r="B310" s="204" t="s">
        <v>26</v>
      </c>
      <c r="C310" s="28">
        <v>0.946017</v>
      </c>
      <c r="D310" s="28">
        <v>24.059297000000001</v>
      </c>
      <c r="E310" s="28">
        <v>9.9949080000000006</v>
      </c>
      <c r="F310" s="31">
        <f>(D310-E310)/E310*100</f>
        <v>140.71554235416676</v>
      </c>
      <c r="G310" s="28">
        <v>536</v>
      </c>
      <c r="H310" s="28">
        <v>38634.877999999997</v>
      </c>
      <c r="I310" s="28">
        <v>45</v>
      </c>
      <c r="J310" s="28">
        <v>6.0998000000000019</v>
      </c>
      <c r="K310" s="28">
        <v>34.322290000000002</v>
      </c>
      <c r="L310" s="31"/>
      <c r="M310" s="31"/>
      <c r="N310" s="108">
        <f>D310/D401*100</f>
        <v>1.9180022704867805</v>
      </c>
    </row>
    <row r="311" spans="1:14">
      <c r="A311" s="266"/>
      <c r="B311" s="204" t="s">
        <v>27</v>
      </c>
      <c r="C311" s="28">
        <v>0</v>
      </c>
      <c r="D311" s="28">
        <v>16.132134000000001</v>
      </c>
      <c r="E311" s="28"/>
      <c r="F311" s="31"/>
      <c r="G311" s="28">
        <v>6</v>
      </c>
      <c r="H311" s="28">
        <v>896.87047900000005</v>
      </c>
      <c r="I311" s="28"/>
      <c r="J311" s="28"/>
      <c r="K311" s="28"/>
      <c r="L311" s="31"/>
      <c r="M311" s="31"/>
      <c r="N311" s="108"/>
    </row>
    <row r="312" spans="1:14">
      <c r="A312" s="266"/>
      <c r="B312" s="14" t="s">
        <v>28</v>
      </c>
      <c r="C312" s="31">
        <v>0</v>
      </c>
      <c r="D312" s="31">
        <v>0</v>
      </c>
      <c r="E312" s="31"/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8"/>
    </row>
    <row r="313" spans="1:14">
      <c r="A313" s="266"/>
      <c r="B313" s="14" t="s">
        <v>29</v>
      </c>
      <c r="C313" s="31">
        <v>0</v>
      </c>
      <c r="D313" s="31">
        <v>0.45283000000000001</v>
      </c>
      <c r="E313" s="31"/>
      <c r="F313" s="31"/>
      <c r="G313" s="31">
        <v>1</v>
      </c>
      <c r="H313" s="31">
        <v>143</v>
      </c>
      <c r="I313" s="31"/>
      <c r="J313" s="31"/>
      <c r="K313" s="31"/>
      <c r="L313" s="31"/>
      <c r="M313" s="31"/>
      <c r="N313" s="108"/>
    </row>
    <row r="314" spans="1:14">
      <c r="A314" s="266"/>
      <c r="B314" s="14" t="s">
        <v>30</v>
      </c>
      <c r="C314" s="31">
        <v>0</v>
      </c>
      <c r="D314" s="31">
        <v>15.679304</v>
      </c>
      <c r="E314" s="31"/>
      <c r="F314" s="31"/>
      <c r="G314" s="31">
        <v>5</v>
      </c>
      <c r="H314" s="31">
        <v>753.87047900000005</v>
      </c>
      <c r="I314" s="31"/>
      <c r="J314" s="31"/>
      <c r="K314" s="31"/>
      <c r="L314" s="31"/>
      <c r="M314" s="31"/>
      <c r="N314" s="108"/>
    </row>
    <row r="315" spans="1:14" ht="14.25" thickBot="1">
      <c r="A315" s="253"/>
      <c r="B315" s="15" t="s">
        <v>31</v>
      </c>
      <c r="C315" s="16">
        <f t="shared" ref="C315:K315" si="67">C303+C305+C306+C307+C308+C309+C310+C311</f>
        <v>36.607697000000002</v>
      </c>
      <c r="D315" s="16">
        <f t="shared" si="67"/>
        <v>309.043701</v>
      </c>
      <c r="E315" s="16">
        <v>72.535222999999988</v>
      </c>
      <c r="F315" s="16">
        <f>(D315-E315)/E315*100</f>
        <v>326.06017906638277</v>
      </c>
      <c r="G315" s="16">
        <f t="shared" si="67"/>
        <v>2850</v>
      </c>
      <c r="H315" s="16">
        <f t="shared" si="67"/>
        <v>246655.84369900002</v>
      </c>
      <c r="I315" s="16">
        <f t="shared" si="67"/>
        <v>372</v>
      </c>
      <c r="J315" s="16">
        <f t="shared" si="67"/>
        <v>21.444797000000008</v>
      </c>
      <c r="K315" s="16">
        <f t="shared" si="67"/>
        <v>95.370899000000009</v>
      </c>
      <c r="L315" s="16">
        <v>51.734822999999999</v>
      </c>
      <c r="M315" s="16">
        <f t="shared" ref="M315:M317" si="68">(K315-L315)/L315*100</f>
        <v>84.345656309677551</v>
      </c>
      <c r="N315" s="109">
        <f>D315/D406*100</f>
        <v>1.9073765583518452</v>
      </c>
    </row>
    <row r="316" spans="1:14" ht="14.25" thickTop="1">
      <c r="A316" s="266" t="s">
        <v>40</v>
      </c>
      <c r="B316" s="204" t="s">
        <v>19</v>
      </c>
      <c r="C316" s="34">
        <v>35.085385000000002</v>
      </c>
      <c r="D316" s="34">
        <v>411.74488900000006</v>
      </c>
      <c r="E316" s="34">
        <v>513.80962799999998</v>
      </c>
      <c r="F316" s="34">
        <f>(D316-E316)/E316*100</f>
        <v>-19.86431032779322</v>
      </c>
      <c r="G316" s="34">
        <v>3439</v>
      </c>
      <c r="H316" s="34">
        <v>326384.43546999997</v>
      </c>
      <c r="I316" s="31">
        <v>321</v>
      </c>
      <c r="J316" s="34">
        <v>8.44</v>
      </c>
      <c r="K316" s="34">
        <v>154.12</v>
      </c>
      <c r="L316" s="34">
        <v>226.55</v>
      </c>
      <c r="M316" s="31">
        <f t="shared" si="68"/>
        <v>-31.970867358199072</v>
      </c>
      <c r="N316" s="108">
        <f>D316/D394*100</f>
        <v>4.7576876636933099</v>
      </c>
    </row>
    <row r="317" spans="1:14">
      <c r="A317" s="266"/>
      <c r="B317" s="204" t="s">
        <v>20</v>
      </c>
      <c r="C317" s="34">
        <v>14.101432000000001</v>
      </c>
      <c r="D317" s="34">
        <v>145.80908700000001</v>
      </c>
      <c r="E317" s="34">
        <v>141.729333</v>
      </c>
      <c r="F317" s="31">
        <f>(D317-E317)/E317*100</f>
        <v>2.8785530233180512</v>
      </c>
      <c r="G317" s="34">
        <v>1735</v>
      </c>
      <c r="H317" s="34">
        <v>34700</v>
      </c>
      <c r="I317" s="31">
        <v>161</v>
      </c>
      <c r="J317" s="34">
        <v>3.43</v>
      </c>
      <c r="K317" s="34">
        <v>62.31</v>
      </c>
      <c r="L317" s="34">
        <v>87.99</v>
      </c>
      <c r="M317" s="31">
        <f t="shared" si="68"/>
        <v>-29.18513467439481</v>
      </c>
      <c r="N317" s="108">
        <f>D317/D395*100</f>
        <v>4.8270989436704621</v>
      </c>
    </row>
    <row r="318" spans="1:14">
      <c r="A318" s="266"/>
      <c r="B318" s="204" t="s">
        <v>21</v>
      </c>
      <c r="C318" s="34">
        <v>0</v>
      </c>
      <c r="D318" s="34">
        <v>8.9103759999999994</v>
      </c>
      <c r="E318" s="34">
        <v>5.453773</v>
      </c>
      <c r="F318" s="31">
        <f>(D318-E318)/E318*100</f>
        <v>63.380030668676525</v>
      </c>
      <c r="G318" s="34">
        <v>3</v>
      </c>
      <c r="H318" s="34">
        <v>19296.559852000002</v>
      </c>
      <c r="I318" s="31"/>
      <c r="J318" s="34"/>
      <c r="K318" s="34"/>
      <c r="L318" s="34"/>
      <c r="M318" s="31"/>
      <c r="N318" s="108">
        <f>D318/D396*100</f>
        <v>3.8008874591064585</v>
      </c>
    </row>
    <row r="319" spans="1:14">
      <c r="A319" s="266"/>
      <c r="B319" s="204" t="s">
        <v>22</v>
      </c>
      <c r="C319" s="34">
        <v>0.70866200000000001</v>
      </c>
      <c r="D319" s="34">
        <v>36.167834000000006</v>
      </c>
      <c r="E319" s="34">
        <v>25.504904999999997</v>
      </c>
      <c r="F319" s="31">
        <f>(D319-E319)/E319*100</f>
        <v>41.807366073310256</v>
      </c>
      <c r="G319" s="34">
        <v>852</v>
      </c>
      <c r="H319" s="34">
        <v>45859.223810000003</v>
      </c>
      <c r="I319" s="31">
        <v>34</v>
      </c>
      <c r="J319" s="34">
        <v>1.26</v>
      </c>
      <c r="K319" s="34">
        <v>5.64</v>
      </c>
      <c r="L319" s="34">
        <v>4.16</v>
      </c>
      <c r="M319" s="31">
        <f>(K319-L319)/L319*100</f>
        <v>35.576923076923066</v>
      </c>
      <c r="N319" s="108">
        <f>D319/D397*100</f>
        <v>16.588136301078041</v>
      </c>
    </row>
    <row r="320" spans="1:14">
      <c r="A320" s="266"/>
      <c r="B320" s="204" t="s">
        <v>23</v>
      </c>
      <c r="C320" s="34">
        <v>0</v>
      </c>
      <c r="D320" s="34">
        <v>3.1566140000000003</v>
      </c>
      <c r="E320" s="34">
        <v>6.4528559999999997</v>
      </c>
      <c r="F320" s="31"/>
      <c r="G320" s="34">
        <v>38</v>
      </c>
      <c r="H320" s="34">
        <v>26004.280000000002</v>
      </c>
      <c r="I320" s="31"/>
      <c r="J320" s="34"/>
      <c r="K320" s="34"/>
      <c r="L320" s="34"/>
      <c r="M320" s="31"/>
      <c r="N320" s="108"/>
    </row>
    <row r="321" spans="1:14">
      <c r="A321" s="266"/>
      <c r="B321" s="204" t="s">
        <v>24</v>
      </c>
      <c r="C321" s="34">
        <v>2.5379700000000001</v>
      </c>
      <c r="D321" s="34">
        <v>26.536502000000002</v>
      </c>
      <c r="E321" s="34">
        <v>35.900894999999998</v>
      </c>
      <c r="F321" s="31">
        <f>(D321-E321)/E321*100</f>
        <v>-26.084009883319055</v>
      </c>
      <c r="G321" s="34">
        <v>43</v>
      </c>
      <c r="H321" s="34">
        <v>62270.400000000001</v>
      </c>
      <c r="I321" s="31">
        <v>140</v>
      </c>
      <c r="J321" s="34">
        <v>5.6</v>
      </c>
      <c r="K321" s="34">
        <v>38.22</v>
      </c>
      <c r="L321" s="34">
        <v>0.97</v>
      </c>
      <c r="M321" s="31"/>
      <c r="N321" s="108">
        <f>D321/D399*100</f>
        <v>3.6902281557349119</v>
      </c>
    </row>
    <row r="322" spans="1:14">
      <c r="A322" s="266"/>
      <c r="B322" s="204" t="s">
        <v>25</v>
      </c>
      <c r="C322" s="34">
        <v>0</v>
      </c>
      <c r="D322" s="34">
        <v>30.593</v>
      </c>
      <c r="E322" s="34">
        <v>30.949000000000002</v>
      </c>
      <c r="F322" s="31"/>
      <c r="G322" s="34">
        <v>5</v>
      </c>
      <c r="H322" s="34">
        <v>1411.71</v>
      </c>
      <c r="I322" s="31"/>
      <c r="J322" s="34"/>
      <c r="K322" s="34"/>
      <c r="L322" s="34"/>
      <c r="M322" s="31"/>
      <c r="N322" s="108">
        <f>D322/D400*100</f>
        <v>0.60750669088901266</v>
      </c>
    </row>
    <row r="323" spans="1:14">
      <c r="A323" s="266"/>
      <c r="B323" s="204" t="s">
        <v>26</v>
      </c>
      <c r="C323" s="34">
        <v>3.2652549999999998</v>
      </c>
      <c r="D323" s="34">
        <v>84.364213000000007</v>
      </c>
      <c r="E323" s="34">
        <v>49.951135000000001</v>
      </c>
      <c r="F323" s="31">
        <f>(D323-E323)/E323*100</f>
        <v>68.893485603480286</v>
      </c>
      <c r="G323" s="34">
        <v>1041</v>
      </c>
      <c r="H323" s="34">
        <v>174739.04</v>
      </c>
      <c r="I323" s="31">
        <v>39</v>
      </c>
      <c r="J323" s="34">
        <v>0.88</v>
      </c>
      <c r="K323" s="34">
        <v>15.29</v>
      </c>
      <c r="L323" s="34">
        <v>29.45</v>
      </c>
      <c r="M323" s="31">
        <f>(K323-L323)/L323*100</f>
        <v>-48.08149405772496</v>
      </c>
      <c r="N323" s="108">
        <f>D323/D401*100</f>
        <v>6.7254979263039303</v>
      </c>
    </row>
    <row r="324" spans="1:14">
      <c r="A324" s="266"/>
      <c r="B324" s="204" t="s">
        <v>27</v>
      </c>
      <c r="C324" s="34">
        <v>0</v>
      </c>
      <c r="D324" s="34">
        <v>5.9651890000000005</v>
      </c>
      <c r="E324" s="31">
        <v>0.67443399999999998</v>
      </c>
      <c r="F324" s="31">
        <f>(D324-E324)/E324*100</f>
        <v>784.47335098764313</v>
      </c>
      <c r="G324" s="34">
        <v>2</v>
      </c>
      <c r="H324" s="34">
        <v>313.34044599999999</v>
      </c>
      <c r="I324" s="31"/>
      <c r="J324" s="31"/>
      <c r="K324" s="31"/>
      <c r="L324" s="31">
        <v>0.06</v>
      </c>
      <c r="M324" s="31"/>
      <c r="N324" s="108">
        <f>D324/D402*100</f>
        <v>17.447236359040637</v>
      </c>
    </row>
    <row r="325" spans="1:14">
      <c r="A325" s="266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8"/>
    </row>
    <row r="326" spans="1:14">
      <c r="A326" s="266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8"/>
    </row>
    <row r="327" spans="1:14">
      <c r="A327" s="266"/>
      <c r="B327" s="14" t="s">
        <v>30</v>
      </c>
      <c r="C327" s="31">
        <v>0</v>
      </c>
      <c r="D327" s="31">
        <v>5.9651890000000005</v>
      </c>
      <c r="E327" s="31">
        <v>0</v>
      </c>
      <c r="F327" s="31"/>
      <c r="G327" s="31">
        <v>2</v>
      </c>
      <c r="H327" s="31">
        <v>313.34044599999999</v>
      </c>
      <c r="I327" s="31"/>
      <c r="J327" s="31"/>
      <c r="K327" s="31"/>
      <c r="L327" s="31"/>
      <c r="M327" s="31"/>
      <c r="N327" s="108"/>
    </row>
    <row r="328" spans="1:14" ht="14.25" thickBot="1">
      <c r="A328" s="253"/>
      <c r="B328" s="15" t="s">
        <v>31</v>
      </c>
      <c r="C328" s="16">
        <f t="shared" ref="C328:K328" si="69">C316+C318+C319+C320+C321+C322+C323+C324</f>
        <v>41.597272000000004</v>
      </c>
      <c r="D328" s="16">
        <f t="shared" si="69"/>
        <v>607.43861700000002</v>
      </c>
      <c r="E328" s="16">
        <v>668.69662599999992</v>
      </c>
      <c r="F328" s="16">
        <f>(D328-E328)/E328*100</f>
        <v>-9.1608072507307536</v>
      </c>
      <c r="G328" s="16">
        <f t="shared" si="69"/>
        <v>5423</v>
      </c>
      <c r="H328" s="16">
        <f t="shared" si="69"/>
        <v>656278.98957800004</v>
      </c>
      <c r="I328" s="16">
        <f t="shared" si="69"/>
        <v>534</v>
      </c>
      <c r="J328" s="16">
        <f t="shared" si="69"/>
        <v>16.18</v>
      </c>
      <c r="K328" s="16">
        <f t="shared" si="69"/>
        <v>213.26999999999998</v>
      </c>
      <c r="L328" s="16">
        <v>261.19</v>
      </c>
      <c r="M328" s="16">
        <f t="shared" ref="M328:M330" si="70">(K328-L328)/L328*100</f>
        <v>-18.3467973505877</v>
      </c>
      <c r="N328" s="109">
        <f>D328/D406*100</f>
        <v>3.7490302340880408</v>
      </c>
    </row>
    <row r="329" spans="1:14" ht="14.25" thickTop="1">
      <c r="A329" s="266" t="s">
        <v>41</v>
      </c>
      <c r="B329" s="204" t="s">
        <v>19</v>
      </c>
      <c r="C329" s="71">
        <v>30.11</v>
      </c>
      <c r="D329" s="105">
        <v>227.24</v>
      </c>
      <c r="E329" s="105">
        <v>181.38</v>
      </c>
      <c r="F329" s="110">
        <f>(D329-E329)/E329*100</f>
        <v>25.283934281618709</v>
      </c>
      <c r="G329" s="72">
        <v>2814</v>
      </c>
      <c r="H329" s="72">
        <v>149057.66</v>
      </c>
      <c r="I329" s="72">
        <v>258</v>
      </c>
      <c r="J329" s="72">
        <v>24.275595000000003</v>
      </c>
      <c r="K329" s="106">
        <v>78.879092</v>
      </c>
      <c r="L329" s="106">
        <v>82.08</v>
      </c>
      <c r="M329" s="34">
        <f t="shared" si="70"/>
        <v>-3.8997417153996081</v>
      </c>
      <c r="N329" s="108">
        <f>D329/D394*100</f>
        <v>2.6257446627289345</v>
      </c>
    </row>
    <row r="330" spans="1:14">
      <c r="A330" s="266"/>
      <c r="B330" s="204" t="s">
        <v>20</v>
      </c>
      <c r="C330" s="72">
        <v>13.74</v>
      </c>
      <c r="D330" s="106">
        <v>109.41</v>
      </c>
      <c r="E330" s="106">
        <v>73.36</v>
      </c>
      <c r="F330" s="116">
        <f>(D330-E330)/E330*100</f>
        <v>49.141221374045799</v>
      </c>
      <c r="G330" s="72">
        <v>1876</v>
      </c>
      <c r="H330" s="72">
        <v>37520</v>
      </c>
      <c r="I330" s="72">
        <v>139</v>
      </c>
      <c r="J330" s="72">
        <v>23.542538</v>
      </c>
      <c r="K330" s="106">
        <v>50.312609999999999</v>
      </c>
      <c r="L330" s="106">
        <v>18.86</v>
      </c>
      <c r="M330" s="31">
        <f t="shared" si="70"/>
        <v>166.76887592788972</v>
      </c>
      <c r="N330" s="108">
        <f>D330/D395*100</f>
        <v>3.6220849214081237</v>
      </c>
    </row>
    <row r="331" spans="1:14">
      <c r="A331" s="266"/>
      <c r="B331" s="204" t="s">
        <v>21</v>
      </c>
      <c r="C331" s="72">
        <v>7.96</v>
      </c>
      <c r="D331" s="106">
        <v>7.96</v>
      </c>
      <c r="E331" s="106"/>
      <c r="F331" s="31"/>
      <c r="G331" s="72">
        <v>1</v>
      </c>
      <c r="H331" s="72">
        <v>12066</v>
      </c>
      <c r="I331" s="72"/>
      <c r="J331" s="72"/>
      <c r="K331" s="72"/>
      <c r="L331" s="106"/>
      <c r="M331" s="31"/>
      <c r="N331" s="108"/>
    </row>
    <row r="332" spans="1:14">
      <c r="A332" s="266"/>
      <c r="B332" s="204" t="s">
        <v>22</v>
      </c>
      <c r="C332" s="72"/>
      <c r="D332" s="106"/>
      <c r="E332" s="106"/>
      <c r="F332" s="31"/>
      <c r="G332" s="72"/>
      <c r="H332" s="72"/>
      <c r="I332" s="72"/>
      <c r="J332" s="72"/>
      <c r="K332" s="72"/>
      <c r="L332" s="106"/>
      <c r="M332" s="31"/>
      <c r="N332" s="108"/>
    </row>
    <row r="333" spans="1:14">
      <c r="A333" s="266"/>
      <c r="B333" s="204" t="s">
        <v>23</v>
      </c>
      <c r="C333" s="72"/>
      <c r="D333" s="106"/>
      <c r="E333" s="106"/>
      <c r="F333" s="31"/>
      <c r="G333" s="72"/>
      <c r="H333" s="72"/>
      <c r="I333" s="72"/>
      <c r="J333" s="72"/>
      <c r="K333" s="72"/>
      <c r="L333" s="106"/>
      <c r="M333" s="31"/>
      <c r="N333" s="108"/>
    </row>
    <row r="334" spans="1:14">
      <c r="A334" s="266"/>
      <c r="B334" s="204" t="s">
        <v>24</v>
      </c>
      <c r="C334" s="72"/>
      <c r="D334" s="106">
        <v>0.24</v>
      </c>
      <c r="E334" s="106">
        <v>3.35</v>
      </c>
      <c r="F334" s="116">
        <f>(D334-E334)/E334*100</f>
        <v>-92.835820895522389</v>
      </c>
      <c r="G334" s="72">
        <v>1</v>
      </c>
      <c r="H334" s="72">
        <v>33.97</v>
      </c>
      <c r="I334" s="72">
        <v>3</v>
      </c>
      <c r="J334" s="72"/>
      <c r="K334" s="72">
        <v>1.0900000000000001</v>
      </c>
      <c r="L334" s="106"/>
      <c r="M334" s="31" t="e">
        <f>(K334-L334)/L334*100</f>
        <v>#DIV/0!</v>
      </c>
      <c r="N334" s="108">
        <f>D334/D399*100</f>
        <v>3.3374962433872363E-2</v>
      </c>
    </row>
    <row r="335" spans="1:14">
      <c r="A335" s="266"/>
      <c r="B335" s="204" t="s">
        <v>25</v>
      </c>
      <c r="C335" s="72"/>
      <c r="D335" s="106"/>
      <c r="E335" s="106"/>
      <c r="F335" s="31"/>
      <c r="G335" s="72"/>
      <c r="H335" s="72"/>
      <c r="I335" s="74"/>
      <c r="J335" s="74"/>
      <c r="K335" s="74"/>
      <c r="L335" s="139"/>
      <c r="M335" s="31"/>
      <c r="N335" s="108"/>
    </row>
    <row r="336" spans="1:14">
      <c r="A336" s="266"/>
      <c r="B336" s="204" t="s">
        <v>26</v>
      </c>
      <c r="C336" s="72">
        <v>1.03</v>
      </c>
      <c r="D336" s="106">
        <v>20.059999999999999</v>
      </c>
      <c r="E336" s="106">
        <v>13.33</v>
      </c>
      <c r="F336" s="116">
        <f>(D336-E336)/E336*100</f>
        <v>50.487621905476352</v>
      </c>
      <c r="G336" s="72">
        <v>754</v>
      </c>
      <c r="H336" s="72">
        <v>38054.5</v>
      </c>
      <c r="I336" s="72">
        <v>17</v>
      </c>
      <c r="J336" s="72">
        <v>0.51</v>
      </c>
      <c r="K336" s="106">
        <v>3.29</v>
      </c>
      <c r="L336" s="106">
        <v>6.7</v>
      </c>
      <c r="M336" s="31">
        <f>(K336-L336)/L336*100</f>
        <v>-50.895522388059703</v>
      </c>
      <c r="N336" s="108">
        <f>D336/D401*100</f>
        <v>1.5991791258890404</v>
      </c>
    </row>
    <row r="337" spans="1:14">
      <c r="A337" s="266"/>
      <c r="B337" s="204" t="s">
        <v>27</v>
      </c>
      <c r="C337" s="72"/>
      <c r="D337" s="106"/>
      <c r="E337" s="106"/>
      <c r="F337" s="31"/>
      <c r="G337" s="72"/>
      <c r="H337" s="72"/>
      <c r="I337" s="72"/>
      <c r="J337" s="72"/>
      <c r="K337" s="72"/>
      <c r="L337" s="106"/>
      <c r="M337" s="31"/>
      <c r="N337" s="108"/>
    </row>
    <row r="338" spans="1:14">
      <c r="A338" s="266"/>
      <c r="B338" s="14" t="s">
        <v>28</v>
      </c>
      <c r="C338" s="72"/>
      <c r="D338" s="106"/>
      <c r="E338" s="106"/>
      <c r="F338" s="31"/>
      <c r="G338" s="72"/>
      <c r="H338" s="72"/>
      <c r="I338" s="75"/>
      <c r="J338" s="75"/>
      <c r="K338" s="75"/>
      <c r="L338" s="131"/>
      <c r="M338" s="31"/>
      <c r="N338" s="108"/>
    </row>
    <row r="339" spans="1:14">
      <c r="A339" s="266"/>
      <c r="B339" s="14" t="s">
        <v>29</v>
      </c>
      <c r="C339" s="72"/>
      <c r="D339" s="106"/>
      <c r="E339" s="106"/>
      <c r="F339" s="31"/>
      <c r="G339" s="72"/>
      <c r="H339" s="72"/>
      <c r="I339" s="75"/>
      <c r="J339" s="75"/>
      <c r="K339" s="75"/>
      <c r="L339" s="131"/>
      <c r="M339" s="31"/>
      <c r="N339" s="108"/>
    </row>
    <row r="340" spans="1:14">
      <c r="A340" s="266"/>
      <c r="B340" s="14" t="s">
        <v>30</v>
      </c>
      <c r="C340" s="72"/>
      <c r="D340" s="106"/>
      <c r="E340" s="106"/>
      <c r="F340" s="31"/>
      <c r="G340" s="72"/>
      <c r="H340" s="72"/>
      <c r="I340" s="75"/>
      <c r="J340" s="75"/>
      <c r="K340" s="75"/>
      <c r="L340" s="131"/>
      <c r="M340" s="31"/>
      <c r="N340" s="108"/>
    </row>
    <row r="341" spans="1:14" ht="14.25" thickBot="1">
      <c r="A341" s="253"/>
      <c r="B341" s="15" t="s">
        <v>31</v>
      </c>
      <c r="C341" s="16">
        <f t="shared" ref="C341:K341" si="71">C329+C331+C332+C333+C334+C335+C336+C337</f>
        <v>39.1</v>
      </c>
      <c r="D341" s="16">
        <f t="shared" si="71"/>
        <v>255.50000000000003</v>
      </c>
      <c r="E341" s="16">
        <v>198.06</v>
      </c>
      <c r="F341" s="16">
        <f>(D341-E341)/E341*100</f>
        <v>29.00131273351511</v>
      </c>
      <c r="G341" s="16">
        <f t="shared" si="71"/>
        <v>3570</v>
      </c>
      <c r="H341" s="16">
        <f t="shared" si="71"/>
        <v>199212.13</v>
      </c>
      <c r="I341" s="16">
        <f t="shared" si="71"/>
        <v>278</v>
      </c>
      <c r="J341" s="16">
        <f t="shared" si="71"/>
        <v>24.785595000000004</v>
      </c>
      <c r="K341" s="16">
        <f t="shared" si="71"/>
        <v>83.25909200000001</v>
      </c>
      <c r="L341" s="16">
        <v>88.78</v>
      </c>
      <c r="M341" s="16">
        <f t="shared" ref="M341:M343" si="72">(K341-L341)/L341*100</f>
        <v>-6.2186393331831393</v>
      </c>
      <c r="N341" s="109">
        <f>D341/D406*100</f>
        <v>1.5769119677313741</v>
      </c>
    </row>
    <row r="342" spans="1:14" ht="14.25" thickTop="1">
      <c r="A342" s="257" t="s">
        <v>67</v>
      </c>
      <c r="B342" s="18" t="s">
        <v>19</v>
      </c>
      <c r="C342" s="32">
        <v>43.555235999999979</v>
      </c>
      <c r="D342" s="32">
        <v>400.81851699999999</v>
      </c>
      <c r="E342" s="32">
        <v>273.10192000000001</v>
      </c>
      <c r="F342" s="110">
        <f>(D342-E342)/E342*100</f>
        <v>46.765177264224278</v>
      </c>
      <c r="G342" s="31">
        <v>3480</v>
      </c>
      <c r="H342" s="31">
        <v>277193.28625200002</v>
      </c>
      <c r="I342" s="31">
        <v>307</v>
      </c>
      <c r="J342" s="34">
        <v>10.319796000000011</v>
      </c>
      <c r="K342" s="31">
        <v>130.81273100000001</v>
      </c>
      <c r="L342" s="31">
        <v>168.50434100000001</v>
      </c>
      <c r="M342" s="110">
        <f t="shared" si="72"/>
        <v>-22.368331745233789</v>
      </c>
      <c r="N342" s="111">
        <f>D342/D394*100</f>
        <v>4.631434086145382</v>
      </c>
    </row>
    <row r="343" spans="1:14">
      <c r="A343" s="266"/>
      <c r="B343" s="204" t="s">
        <v>20</v>
      </c>
      <c r="C343" s="32">
        <v>15.836366999999996</v>
      </c>
      <c r="D343" s="32">
        <v>158.85473500000001</v>
      </c>
      <c r="E343" s="31">
        <v>90.925286</v>
      </c>
      <c r="F343" s="31">
        <f>(D343-E343)/E343*100</f>
        <v>74.709084775383602</v>
      </c>
      <c r="G343" s="31">
        <v>1887</v>
      </c>
      <c r="H343" s="31">
        <v>37740</v>
      </c>
      <c r="I343" s="31">
        <v>146</v>
      </c>
      <c r="J343" s="34">
        <v>5.6177360000000007</v>
      </c>
      <c r="K343" s="31">
        <v>62.657736</v>
      </c>
      <c r="L343" s="31">
        <v>75.358956000000006</v>
      </c>
      <c r="M343" s="31">
        <f t="shared" si="72"/>
        <v>-16.854294000569762</v>
      </c>
      <c r="N343" s="108">
        <f>D343/D395*100</f>
        <v>5.2589830942124429</v>
      </c>
    </row>
    <row r="344" spans="1:14">
      <c r="A344" s="266"/>
      <c r="B344" s="204" t="s">
        <v>21</v>
      </c>
      <c r="C344" s="32">
        <v>0</v>
      </c>
      <c r="D344" s="32">
        <v>9.4339999999999993E-2</v>
      </c>
      <c r="E344" s="31">
        <v>0</v>
      </c>
      <c r="F344" s="31" t="e">
        <f>(D344-E344)/E344*100</f>
        <v>#DIV/0!</v>
      </c>
      <c r="G344" s="31">
        <v>2</v>
      </c>
      <c r="H344" s="31">
        <v>113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8">
        <f>D344/D396*100</f>
        <v>4.0242490652706832E-2</v>
      </c>
    </row>
    <row r="345" spans="1:14">
      <c r="A345" s="266"/>
      <c r="B345" s="204" t="s">
        <v>22</v>
      </c>
      <c r="C345" s="32">
        <v>4.716999999999999E-2</v>
      </c>
      <c r="D345" s="32">
        <v>-0.103772</v>
      </c>
      <c r="E345" s="31">
        <v>11.760293000000001</v>
      </c>
      <c r="F345" s="31">
        <f>(D345-E345)/E345*100</f>
        <v>-100.88239298119528</v>
      </c>
      <c r="G345" s="31">
        <v>43</v>
      </c>
      <c r="H345" s="31">
        <v>3492.5</v>
      </c>
      <c r="I345" s="31">
        <v>1</v>
      </c>
      <c r="J345" s="34">
        <v>0</v>
      </c>
      <c r="K345" s="31">
        <v>0.06</v>
      </c>
      <c r="L345" s="31">
        <v>0</v>
      </c>
      <c r="M345" s="31"/>
      <c r="N345" s="108">
        <f>D345/D397*100</f>
        <v>-4.7594337007725439E-2</v>
      </c>
    </row>
    <row r="346" spans="1:14">
      <c r="A346" s="266"/>
      <c r="B346" s="204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8"/>
    </row>
    <row r="347" spans="1:14">
      <c r="A347" s="266"/>
      <c r="B347" s="204" t="s">
        <v>24</v>
      </c>
      <c r="C347" s="32">
        <v>1.8358089999999976</v>
      </c>
      <c r="D347" s="32">
        <v>89.999433999999994</v>
      </c>
      <c r="E347" s="31">
        <v>93.369795999999994</v>
      </c>
      <c r="F347" s="31">
        <f>(D347-E347)/E347*100</f>
        <v>-3.609691939350494</v>
      </c>
      <c r="G347" s="31">
        <v>121</v>
      </c>
      <c r="H347" s="31">
        <v>164228.166127</v>
      </c>
      <c r="I347" s="31">
        <v>9</v>
      </c>
      <c r="J347" s="34">
        <v>0.77600000000000002</v>
      </c>
      <c r="K347" s="31">
        <v>2.6715</v>
      </c>
      <c r="L347" s="31">
        <v>12.206799999999999</v>
      </c>
      <c r="M347" s="31"/>
      <c r="N347" s="108">
        <f>D347/D399*100</f>
        <v>12.515532203415727</v>
      </c>
    </row>
    <row r="348" spans="1:14">
      <c r="A348" s="266"/>
      <c r="B348" s="204" t="s">
        <v>25</v>
      </c>
      <c r="C348" s="32">
        <v>0</v>
      </c>
      <c r="D348" s="32">
        <v>9.0525000000000002</v>
      </c>
      <c r="E348" s="33">
        <v>0</v>
      </c>
      <c r="F348" s="31"/>
      <c r="G348" s="31">
        <v>1</v>
      </c>
      <c r="H348" s="31">
        <v>301.75</v>
      </c>
      <c r="I348" s="31">
        <v>8</v>
      </c>
      <c r="J348" s="34">
        <v>0.75</v>
      </c>
      <c r="K348" s="31">
        <v>5.1040000000000001</v>
      </c>
      <c r="L348" s="33">
        <v>0</v>
      </c>
      <c r="M348" s="31"/>
      <c r="N348" s="108"/>
    </row>
    <row r="349" spans="1:14">
      <c r="A349" s="266"/>
      <c r="B349" s="204" t="s">
        <v>26</v>
      </c>
      <c r="C349" s="32">
        <v>3.151845999999999</v>
      </c>
      <c r="D349" s="32">
        <v>35.361390999999998</v>
      </c>
      <c r="E349" s="31">
        <v>50.143704</v>
      </c>
      <c r="F349" s="31">
        <f>(D349-E349)/E349*100</f>
        <v>-29.47989841356754</v>
      </c>
      <c r="G349" s="31">
        <v>614</v>
      </c>
      <c r="H349" s="31">
        <v>168358.1</v>
      </c>
      <c r="I349" s="31">
        <v>44</v>
      </c>
      <c r="J349" s="34">
        <v>2.1228210000000001</v>
      </c>
      <c r="K349" s="31">
        <v>10.672817</v>
      </c>
      <c r="L349" s="31">
        <v>20.296719</v>
      </c>
      <c r="M349" s="31">
        <f>(K349-L349)/L349*100</f>
        <v>-47.416047884389592</v>
      </c>
      <c r="N349" s="108">
        <f>D349/D401*100</f>
        <v>2.8190029087537676</v>
      </c>
    </row>
    <row r="350" spans="1:14">
      <c r="A350" s="266"/>
      <c r="B350" s="204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8">
        <f>D350/D402*100</f>
        <v>0</v>
      </c>
    </row>
    <row r="351" spans="1:14">
      <c r="A351" s="266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8"/>
    </row>
    <row r="352" spans="1:14">
      <c r="A352" s="266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8"/>
    </row>
    <row r="353" spans="1:14">
      <c r="A353" s="266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8"/>
    </row>
    <row r="354" spans="1:14" ht="14.25" thickBot="1">
      <c r="A354" s="253"/>
      <c r="B354" s="15" t="s">
        <v>31</v>
      </c>
      <c r="C354" s="16">
        <f t="shared" ref="C354:K354" si="73">C342+C344+C345+C346+C347+C348+C349+C350</f>
        <v>48.590060999999977</v>
      </c>
      <c r="D354" s="16">
        <f t="shared" si="73"/>
        <v>535.22240999999997</v>
      </c>
      <c r="E354" s="16">
        <v>428.37571300000002</v>
      </c>
      <c r="F354" s="16">
        <f>(D354-E354)/E354*100</f>
        <v>24.942286352261046</v>
      </c>
      <c r="G354" s="16">
        <f t="shared" si="73"/>
        <v>4261</v>
      </c>
      <c r="H354" s="16">
        <f t="shared" si="73"/>
        <v>613686.802379</v>
      </c>
      <c r="I354" s="16">
        <f t="shared" si="73"/>
        <v>369</v>
      </c>
      <c r="J354" s="16">
        <f t="shared" si="73"/>
        <v>13.968617000000011</v>
      </c>
      <c r="K354" s="16">
        <f t="shared" si="73"/>
        <v>149.32104800000005</v>
      </c>
      <c r="L354" s="16">
        <v>201.00785999999999</v>
      </c>
      <c r="M354" s="16">
        <f t="shared" ref="M354:M356" si="74">(K354-L354)/L354*100</f>
        <v>-25.713826315050543</v>
      </c>
      <c r="N354" s="109">
        <f>D354/D406*100</f>
        <v>3.3033214235891522</v>
      </c>
    </row>
    <row r="355" spans="1:14" ht="15" thickTop="1" thickBot="1">
      <c r="A355" s="257" t="s">
        <v>43</v>
      </c>
      <c r="B355" s="18" t="s">
        <v>19</v>
      </c>
      <c r="C355" s="94">
        <v>6.93</v>
      </c>
      <c r="D355" s="94">
        <v>74.16</v>
      </c>
      <c r="E355" s="94">
        <v>47.92</v>
      </c>
      <c r="F355" s="110">
        <f>(D355-E355)/E355*100</f>
        <v>54.757929883138559</v>
      </c>
      <c r="G355" s="95">
        <v>734</v>
      </c>
      <c r="H355" s="95">
        <v>55374.74</v>
      </c>
      <c r="I355" s="95">
        <v>50</v>
      </c>
      <c r="J355" s="95">
        <v>5.97</v>
      </c>
      <c r="K355" s="95">
        <v>9.9</v>
      </c>
      <c r="L355" s="95">
        <v>27.45</v>
      </c>
      <c r="M355" s="110">
        <f t="shared" si="74"/>
        <v>-63.93442622950819</v>
      </c>
      <c r="N355" s="111">
        <f>D355/D394*100</f>
        <v>0.85691438209812421</v>
      </c>
    </row>
    <row r="356" spans="1:14" ht="14.25" thickBot="1">
      <c r="A356" s="255"/>
      <c r="B356" s="204" t="s">
        <v>20</v>
      </c>
      <c r="C356" s="95">
        <v>2.88</v>
      </c>
      <c r="D356" s="95">
        <v>30.87</v>
      </c>
      <c r="E356" s="95">
        <v>5.41</v>
      </c>
      <c r="F356" s="31">
        <f>(D356-E356)/E356*100</f>
        <v>470.60998151571158</v>
      </c>
      <c r="G356" s="95">
        <v>398</v>
      </c>
      <c r="H356" s="95">
        <v>7960</v>
      </c>
      <c r="I356" s="95">
        <v>21</v>
      </c>
      <c r="J356" s="95">
        <v>0.56999999999999995</v>
      </c>
      <c r="K356" s="95">
        <v>2.21</v>
      </c>
      <c r="L356" s="95">
        <v>1.01</v>
      </c>
      <c r="M356" s="31">
        <f t="shared" si="74"/>
        <v>118.8118811881188</v>
      </c>
      <c r="N356" s="108">
        <f>D356/D395*100</f>
        <v>1.0219702177485495</v>
      </c>
    </row>
    <row r="357" spans="1:14" ht="14.25" thickBot="1">
      <c r="A357" s="255"/>
      <c r="B357" s="204" t="s">
        <v>21</v>
      </c>
      <c r="C357" s="95">
        <v>0.74</v>
      </c>
      <c r="D357" s="95">
        <v>0.74</v>
      </c>
      <c r="E357" s="95"/>
      <c r="F357" s="31" t="e">
        <f>(D357-E357)/E357*100</f>
        <v>#DIV/0!</v>
      </c>
      <c r="G357" s="95">
        <v>1</v>
      </c>
      <c r="H357" s="95">
        <v>780</v>
      </c>
      <c r="I357" s="95">
        <v>0</v>
      </c>
      <c r="J357" s="95">
        <v>0</v>
      </c>
      <c r="K357" s="95">
        <v>0</v>
      </c>
      <c r="L357" s="95"/>
      <c r="M357" s="31"/>
      <c r="N357" s="108">
        <f>D357/D396*100</f>
        <v>0.31566083403649625</v>
      </c>
    </row>
    <row r="358" spans="1:14" ht="14.25" thickBot="1">
      <c r="A358" s="255"/>
      <c r="B358" s="204" t="s">
        <v>22</v>
      </c>
      <c r="C358" s="95">
        <v>1.4E-2</v>
      </c>
      <c r="D358" s="95">
        <v>1.4E-2</v>
      </c>
      <c r="E358" s="95">
        <v>0.35</v>
      </c>
      <c r="F358" s="31">
        <f>(D358-E358)/E358*100</f>
        <v>-96</v>
      </c>
      <c r="G358" s="95">
        <v>2</v>
      </c>
      <c r="H358" s="95">
        <v>50</v>
      </c>
      <c r="I358" s="95">
        <v>0</v>
      </c>
      <c r="J358" s="95">
        <v>0</v>
      </c>
      <c r="K358" s="95">
        <v>0</v>
      </c>
      <c r="L358" s="95">
        <v>0.37</v>
      </c>
      <c r="M358" s="31"/>
      <c r="N358" s="108">
        <f>D358/D397*100</f>
        <v>6.4210068044188813E-3</v>
      </c>
    </row>
    <row r="359" spans="1:14" ht="14.25" thickBot="1">
      <c r="A359" s="255"/>
      <c r="B359" s="204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8"/>
    </row>
    <row r="360" spans="1:14" ht="14.25" thickBot="1">
      <c r="A360" s="255"/>
      <c r="B360" s="204" t="s">
        <v>24</v>
      </c>
      <c r="C360" s="95">
        <v>0</v>
      </c>
      <c r="D360" s="95">
        <v>0.73</v>
      </c>
      <c r="E360" s="95">
        <v>1.2</v>
      </c>
      <c r="F360" s="31">
        <f>(D360-E360)/E360*100</f>
        <v>-39.166666666666664</v>
      </c>
      <c r="G360" s="95">
        <v>2</v>
      </c>
      <c r="H360" s="95">
        <v>198.22</v>
      </c>
      <c r="I360" s="95">
        <v>2</v>
      </c>
      <c r="J360" s="95">
        <v>0.7</v>
      </c>
      <c r="K360" s="95">
        <v>0.78</v>
      </c>
      <c r="L360" s="95">
        <v>0.4</v>
      </c>
      <c r="M360" s="31">
        <f>(K360-L360)/L360*100</f>
        <v>95</v>
      </c>
      <c r="N360" s="108">
        <f>D360/D399*100</f>
        <v>0.10151551073636175</v>
      </c>
    </row>
    <row r="361" spans="1:14" ht="14.25" thickBot="1">
      <c r="A361" s="255"/>
      <c r="B361" s="204" t="s">
        <v>25</v>
      </c>
      <c r="C361" s="95">
        <v>0</v>
      </c>
      <c r="D361" s="95">
        <v>1227.99</v>
      </c>
      <c r="E361" s="95">
        <v>1241.67</v>
      </c>
      <c r="F361" s="31">
        <f>(D361-E361)/E361*100</f>
        <v>-1.1017420087462904</v>
      </c>
      <c r="G361" s="95">
        <v>155</v>
      </c>
      <c r="H361" s="95">
        <v>21601.8</v>
      </c>
      <c r="I361" s="95">
        <v>65</v>
      </c>
      <c r="J361" s="95">
        <v>44.08</v>
      </c>
      <c r="K361" s="95">
        <v>49.78</v>
      </c>
      <c r="L361" s="95">
        <v>375.08</v>
      </c>
      <c r="M361" s="31">
        <f>(K361-L361)/L361*100</f>
        <v>-86.728164658206239</v>
      </c>
      <c r="N361" s="108">
        <f>D361/D400*100</f>
        <v>24.385060024999138</v>
      </c>
    </row>
    <row r="362" spans="1:14" ht="14.25" thickBot="1">
      <c r="A362" s="255"/>
      <c r="B362" s="204" t="s">
        <v>26</v>
      </c>
      <c r="C362" s="95">
        <v>0</v>
      </c>
      <c r="D362" s="95">
        <v>1.26</v>
      </c>
      <c r="E362" s="95">
        <v>10.28</v>
      </c>
      <c r="F362" s="31">
        <f>(D362-E362)/E362*100</f>
        <v>-87.743190661478593</v>
      </c>
      <c r="G362" s="95">
        <v>3</v>
      </c>
      <c r="H362" s="95">
        <v>1137.17</v>
      </c>
      <c r="I362" s="95">
        <v>4</v>
      </c>
      <c r="J362" s="95">
        <v>0</v>
      </c>
      <c r="K362" s="95">
        <v>0.63</v>
      </c>
      <c r="L362" s="95">
        <v>5.17</v>
      </c>
      <c r="M362" s="31">
        <f>(K362-L362)/L362*100</f>
        <v>-87.814313346228246</v>
      </c>
      <c r="N362" s="108">
        <f>D362/D401*100</f>
        <v>0.10044694409871342</v>
      </c>
    </row>
    <row r="363" spans="1:14" ht="14.25" thickBot="1">
      <c r="A363" s="255"/>
      <c r="B363" s="204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8">
        <f>D363/D402*100</f>
        <v>0</v>
      </c>
    </row>
    <row r="364" spans="1:14" ht="14.25" thickBot="1">
      <c r="A364" s="255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8"/>
    </row>
    <row r="365" spans="1:14" ht="14.25" thickBot="1">
      <c r="A365" s="255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8"/>
    </row>
    <row r="366" spans="1:14" ht="14.25" thickBot="1">
      <c r="A366" s="255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8"/>
    </row>
    <row r="367" spans="1:14" ht="14.25" thickBot="1">
      <c r="A367" s="256"/>
      <c r="B367" s="15" t="s">
        <v>31</v>
      </c>
      <c r="C367" s="16">
        <f t="shared" ref="C367:K367" si="75">C355+C357+C358+C359+C360+C361+C362+C363</f>
        <v>7.6840000000000002</v>
      </c>
      <c r="D367" s="16">
        <f t="shared" si="75"/>
        <v>1304.894</v>
      </c>
      <c r="E367" s="16">
        <v>1301.42</v>
      </c>
      <c r="F367" s="16">
        <f>(D367-E367)/E367*100</f>
        <v>0.26693918950069406</v>
      </c>
      <c r="G367" s="16">
        <f t="shared" si="75"/>
        <v>897</v>
      </c>
      <c r="H367" s="16">
        <f t="shared" si="75"/>
        <v>79141.929999999993</v>
      </c>
      <c r="I367" s="16">
        <f t="shared" si="75"/>
        <v>121</v>
      </c>
      <c r="J367" s="16">
        <f t="shared" si="75"/>
        <v>50.75</v>
      </c>
      <c r="K367" s="16">
        <f t="shared" si="75"/>
        <v>61.09</v>
      </c>
      <c r="L367" s="16">
        <v>408.46999999999997</v>
      </c>
      <c r="M367" s="16">
        <f>(K367-L367)/L367*100</f>
        <v>-85.044189291747259</v>
      </c>
      <c r="N367" s="109">
        <f>D367/D406*100</f>
        <v>8.0536319578116</v>
      </c>
    </row>
    <row r="368" spans="1:14" ht="14.25" thickTop="1">
      <c r="A368" s="251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3"/>
    </row>
    <row r="369" spans="1:14">
      <c r="A369" s="252"/>
      <c r="B369" s="204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3"/>
    </row>
    <row r="370" spans="1:14">
      <c r="A370" s="252"/>
      <c r="B370" s="204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3"/>
    </row>
    <row r="371" spans="1:14">
      <c r="A371" s="252"/>
      <c r="B371" s="204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3"/>
    </row>
    <row r="372" spans="1:14">
      <c r="A372" s="252"/>
      <c r="B372" s="204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3"/>
    </row>
    <row r="373" spans="1:14">
      <c r="A373" s="252"/>
      <c r="B373" s="204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3"/>
    </row>
    <row r="374" spans="1:14">
      <c r="A374" s="252"/>
      <c r="B374" s="204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3">
        <f>D374/D400*100</f>
        <v>0</v>
      </c>
    </row>
    <row r="375" spans="1:14">
      <c r="A375" s="252"/>
      <c r="B375" s="204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3"/>
    </row>
    <row r="376" spans="1:14">
      <c r="A376" s="252"/>
      <c r="B376" s="204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3"/>
    </row>
    <row r="377" spans="1:14">
      <c r="A377" s="252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3"/>
    </row>
    <row r="378" spans="1:14">
      <c r="A378" s="252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3"/>
    </row>
    <row r="379" spans="1:14">
      <c r="A379" s="252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3"/>
    </row>
    <row r="380" spans="1:14" ht="14.25" thickBot="1">
      <c r="A380" s="253"/>
      <c r="B380" s="15" t="s">
        <v>31</v>
      </c>
      <c r="C380" s="16">
        <f t="shared" ref="C380:K380" si="76">C368+C370+C371+C372+C373+C374+C375+C376</f>
        <v>0</v>
      </c>
      <c r="D380" s="16">
        <f t="shared" si="76"/>
        <v>0</v>
      </c>
      <c r="E380" s="16">
        <v>0</v>
      </c>
      <c r="F380" s="16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v>0</v>
      </c>
      <c r="M380" s="16" t="e">
        <f>(K380-L380)/L380*100</f>
        <v>#DIV/0!</v>
      </c>
      <c r="N380" s="109">
        <f>D380/D406*100</f>
        <v>0</v>
      </c>
    </row>
    <row r="381" spans="1:14" ht="14.25" thickTop="1">
      <c r="A381" s="251" t="s">
        <v>121</v>
      </c>
      <c r="B381" s="18" t="s">
        <v>19</v>
      </c>
      <c r="C381" s="34">
        <v>61.474988999999994</v>
      </c>
      <c r="D381" s="34">
        <v>556.30106999999998</v>
      </c>
      <c r="E381" s="34">
        <v>0</v>
      </c>
      <c r="F381" s="34" t="e">
        <f>(D381-E381)/E381*100</f>
        <v>#DIV/0!</v>
      </c>
      <c r="G381" s="34">
        <v>3955</v>
      </c>
      <c r="H381" s="34">
        <v>389981.22925499995</v>
      </c>
      <c r="I381" s="34">
        <v>507</v>
      </c>
      <c r="J381" s="34">
        <v>68.079712000000001</v>
      </c>
      <c r="K381" s="34">
        <v>264.51604299999997</v>
      </c>
      <c r="L381" s="34">
        <v>0</v>
      </c>
      <c r="M381" s="34" t="e">
        <f>(K381-L381)/L381*100</f>
        <v>#DIV/0!</v>
      </c>
      <c r="N381" s="113" t="e">
        <f>D381/D407*100</f>
        <v>#DIV/0!</v>
      </c>
    </row>
    <row r="382" spans="1:14">
      <c r="A382" s="252"/>
      <c r="B382" s="204" t="s">
        <v>20</v>
      </c>
      <c r="C382" s="34">
        <v>18.129158</v>
      </c>
      <c r="D382" s="34">
        <v>166.896974</v>
      </c>
      <c r="E382" s="34">
        <v>0</v>
      </c>
      <c r="F382" s="31" t="e">
        <f>(D382-E382)/E382*100</f>
        <v>#DIV/0!</v>
      </c>
      <c r="G382" s="34">
        <v>1952</v>
      </c>
      <c r="H382" s="34">
        <v>38920</v>
      </c>
      <c r="I382" s="34">
        <v>163</v>
      </c>
      <c r="J382" s="34">
        <v>20.0717</v>
      </c>
      <c r="K382" s="34">
        <v>41.399856</v>
      </c>
      <c r="L382" s="34">
        <v>0</v>
      </c>
      <c r="M382" s="31" t="e">
        <f>(K382-L382)/L382*100</f>
        <v>#DIV/0!</v>
      </c>
      <c r="N382" s="113"/>
    </row>
    <row r="383" spans="1:14">
      <c r="A383" s="252"/>
      <c r="B383" s="204" t="s">
        <v>21</v>
      </c>
      <c r="C383" s="34">
        <v>0</v>
      </c>
      <c r="D383" s="34">
        <v>5.3302000000000002E-2</v>
      </c>
      <c r="E383" s="34">
        <v>0</v>
      </c>
      <c r="F383" s="31" t="e">
        <f>(D383-E383)/E383*100</f>
        <v>#DIV/0!</v>
      </c>
      <c r="G383" s="34">
        <v>2</v>
      </c>
      <c r="H383" s="34">
        <v>37.700000000000003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3"/>
    </row>
    <row r="384" spans="1:14">
      <c r="A384" s="252"/>
      <c r="B384" s="204" t="s">
        <v>22</v>
      </c>
      <c r="C384" s="34">
        <v>2.3168000000000001E-2</v>
      </c>
      <c r="D384" s="34">
        <v>2.4249360000000002</v>
      </c>
      <c r="E384" s="34">
        <v>0</v>
      </c>
      <c r="F384" s="31" t="e">
        <f>(D384-E384)/E384*100</f>
        <v>#DIV/0!</v>
      </c>
      <c r="G384" s="34">
        <v>227</v>
      </c>
      <c r="H384" s="34">
        <v>51838</v>
      </c>
      <c r="I384" s="34">
        <v>1</v>
      </c>
      <c r="J384" s="34">
        <v>0</v>
      </c>
      <c r="K384" s="34">
        <v>0.15</v>
      </c>
      <c r="L384" s="34">
        <v>0</v>
      </c>
      <c r="M384" s="31" t="e">
        <f>(K384-L384)/L384*100</f>
        <v>#DIV/0!</v>
      </c>
      <c r="N384" s="113"/>
    </row>
    <row r="385" spans="1:14">
      <c r="A385" s="252"/>
      <c r="B385" s="204" t="s">
        <v>23</v>
      </c>
      <c r="C385" s="34">
        <v>0</v>
      </c>
      <c r="D385" s="34">
        <v>0.25603599999999999</v>
      </c>
      <c r="E385" s="34">
        <v>0</v>
      </c>
      <c r="F385" s="34" t="e">
        <f t="shared" ref="F385:F392" si="78">(D385-E385)/E385*100</f>
        <v>#DIV/0!</v>
      </c>
      <c r="G385" s="34">
        <v>46</v>
      </c>
      <c r="H385" s="34">
        <v>13.8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79">(K385-L385)/L385*100</f>
        <v>#DIV/0!</v>
      </c>
      <c r="N385" s="113"/>
    </row>
    <row r="386" spans="1:14">
      <c r="A386" s="252"/>
      <c r="B386" s="204" t="s">
        <v>24</v>
      </c>
      <c r="C386" s="34">
        <v>13.235455</v>
      </c>
      <c r="D386" s="34">
        <v>95.233692000000005</v>
      </c>
      <c r="E386" s="34">
        <v>0</v>
      </c>
      <c r="F386" s="31" t="e">
        <f t="shared" si="78"/>
        <v>#DIV/0!</v>
      </c>
      <c r="G386" s="34">
        <v>417</v>
      </c>
      <c r="H386" s="34">
        <v>15303.5</v>
      </c>
      <c r="I386" s="34">
        <v>5</v>
      </c>
      <c r="J386" s="34">
        <v>4.3388999999999997E-2</v>
      </c>
      <c r="K386" s="34">
        <v>7.3693690000000007</v>
      </c>
      <c r="L386" s="34">
        <v>0</v>
      </c>
      <c r="M386" s="31" t="e">
        <f t="shared" si="79"/>
        <v>#DIV/0!</v>
      </c>
      <c r="N386" s="113"/>
    </row>
    <row r="387" spans="1:14">
      <c r="A387" s="252"/>
      <c r="B387" s="204" t="s">
        <v>25</v>
      </c>
      <c r="C387" s="33"/>
      <c r="D387" s="33"/>
      <c r="E387" s="33">
        <v>0</v>
      </c>
      <c r="F387" s="31" t="e">
        <f t="shared" si="78"/>
        <v>#DIV/0!</v>
      </c>
      <c r="G387" s="33"/>
      <c r="H387" s="33"/>
      <c r="I387" s="33"/>
      <c r="J387" s="33"/>
      <c r="K387" s="33"/>
      <c r="L387" s="33">
        <v>0</v>
      </c>
      <c r="M387" s="31" t="e">
        <f t="shared" si="79"/>
        <v>#DIV/0!</v>
      </c>
      <c r="N387" s="113" t="e">
        <f>D387/D413*100</f>
        <v>#VALUE!</v>
      </c>
    </row>
    <row r="388" spans="1:14">
      <c r="A388" s="252"/>
      <c r="B388" s="204" t="s">
        <v>26</v>
      </c>
      <c r="C388" s="34">
        <v>1.6106819999999999</v>
      </c>
      <c r="D388" s="34">
        <v>30.851990999999995</v>
      </c>
      <c r="E388" s="34">
        <v>0</v>
      </c>
      <c r="F388" s="31" t="e">
        <f t="shared" si="78"/>
        <v>#DIV/0!</v>
      </c>
      <c r="G388" s="34">
        <v>1706</v>
      </c>
      <c r="H388" s="34">
        <v>201983.3</v>
      </c>
      <c r="I388" s="34">
        <v>39</v>
      </c>
      <c r="J388" s="34">
        <v>0.59448699999999999</v>
      </c>
      <c r="K388" s="34">
        <v>6.9119130000000002</v>
      </c>
      <c r="L388" s="34">
        <v>0</v>
      </c>
      <c r="M388" s="31" t="e">
        <f t="shared" si="79"/>
        <v>#DIV/0!</v>
      </c>
      <c r="N388" s="113"/>
    </row>
    <row r="389" spans="1:14">
      <c r="A389" s="252"/>
      <c r="B389" s="204" t="s">
        <v>27</v>
      </c>
      <c r="C389" s="34">
        <v>0</v>
      </c>
      <c r="D389" s="34">
        <v>1</v>
      </c>
      <c r="E389" s="34">
        <v>0</v>
      </c>
      <c r="F389" s="34" t="e">
        <f t="shared" si="78"/>
        <v>#DIV/0!</v>
      </c>
      <c r="G389" s="34">
        <v>3</v>
      </c>
      <c r="H389" s="34">
        <v>70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79"/>
        <v>#DIV/0!</v>
      </c>
      <c r="N389" s="113"/>
    </row>
    <row r="390" spans="1:14">
      <c r="A390" s="252"/>
      <c r="B390" s="14" t="s">
        <v>28</v>
      </c>
      <c r="C390" s="34"/>
      <c r="D390" s="34"/>
      <c r="E390" s="34">
        <v>0</v>
      </c>
      <c r="F390" s="31" t="e">
        <f t="shared" si="78"/>
        <v>#DIV/0!</v>
      </c>
      <c r="G390" s="34"/>
      <c r="H390" s="34"/>
      <c r="I390" s="34"/>
      <c r="J390" s="34"/>
      <c r="K390" s="34"/>
      <c r="L390" s="34">
        <v>0</v>
      </c>
      <c r="M390" s="31" t="e">
        <f t="shared" si="79"/>
        <v>#DIV/0!</v>
      </c>
      <c r="N390" s="113"/>
    </row>
    <row r="391" spans="1:14">
      <c r="A391" s="252"/>
      <c r="B391" s="14" t="s">
        <v>29</v>
      </c>
      <c r="C391" s="34"/>
      <c r="D391" s="34"/>
      <c r="E391" s="34">
        <v>0</v>
      </c>
      <c r="F391" s="31" t="e">
        <f t="shared" si="78"/>
        <v>#DIV/0!</v>
      </c>
      <c r="G391" s="34"/>
      <c r="H391" s="34"/>
      <c r="I391" s="34"/>
      <c r="J391" s="34"/>
      <c r="K391" s="34"/>
      <c r="L391" s="34">
        <v>0</v>
      </c>
      <c r="M391" s="31" t="e">
        <f t="shared" si="79"/>
        <v>#DIV/0!</v>
      </c>
      <c r="N391" s="113"/>
    </row>
    <row r="392" spans="1:14">
      <c r="A392" s="252"/>
      <c r="B392" s="14" t="s">
        <v>30</v>
      </c>
      <c r="C392" s="34">
        <v>0</v>
      </c>
      <c r="D392" s="34">
        <v>1</v>
      </c>
      <c r="E392" s="34">
        <v>0</v>
      </c>
      <c r="F392" s="31" t="e">
        <f t="shared" si="78"/>
        <v>#DIV/0!</v>
      </c>
      <c r="G392" s="34">
        <v>3</v>
      </c>
      <c r="H392" s="34">
        <v>70</v>
      </c>
      <c r="I392" s="34">
        <v>0</v>
      </c>
      <c r="J392" s="34"/>
      <c r="K392" s="34"/>
      <c r="L392" s="34">
        <v>0</v>
      </c>
      <c r="M392" s="31" t="e">
        <f t="shared" si="79"/>
        <v>#DIV/0!</v>
      </c>
      <c r="N392" s="113"/>
    </row>
    <row r="393" spans="1:14" ht="14.25" thickBot="1">
      <c r="A393" s="253"/>
      <c r="B393" s="15" t="s">
        <v>31</v>
      </c>
      <c r="C393" s="16">
        <f t="shared" ref="C393:D393" si="80">C381+C383+C384+C385+C386+C387+C388+C389</f>
        <v>76.344293999999991</v>
      </c>
      <c r="D393" s="16">
        <f t="shared" si="80"/>
        <v>686.12102700000003</v>
      </c>
      <c r="E393" s="16">
        <f t="shared" ref="E393" si="81">E381+E383+E384+E385+E386+E387+E388+E389</f>
        <v>0</v>
      </c>
      <c r="F393" s="16" t="e">
        <f t="shared" ref="F393" si="82">(D393-E393)/E393*100</f>
        <v>#DIV/0!</v>
      </c>
      <c r="G393" s="16">
        <f t="shared" ref="G393:K393" si="83">G381+G383+G384+G385+G386+G387+G388+G389</f>
        <v>6356</v>
      </c>
      <c r="H393" s="16">
        <f t="shared" si="83"/>
        <v>659227.52925499994</v>
      </c>
      <c r="I393" s="16">
        <f t="shared" si="83"/>
        <v>552</v>
      </c>
      <c r="J393" s="16">
        <f t="shared" si="83"/>
        <v>68.717588000000006</v>
      </c>
      <c r="K393" s="16">
        <f t="shared" si="83"/>
        <v>278.94732499999998</v>
      </c>
      <c r="L393" s="16">
        <f t="shared" ref="L393" si="84">L381+L383+L384+L385+L386+L387+L388+L389</f>
        <v>0</v>
      </c>
      <c r="M393" s="16" t="e">
        <f>(K393-L393)/L393*100</f>
        <v>#DIV/0!</v>
      </c>
      <c r="N393" s="109">
        <f>D393/D419*100</f>
        <v>5099.1883018796407</v>
      </c>
    </row>
    <row r="394" spans="1:14" ht="15" thickTop="1" thickBot="1">
      <c r="A394" s="266" t="s">
        <v>49</v>
      </c>
      <c r="B394" s="206" t="s">
        <v>19</v>
      </c>
      <c r="C394" s="32">
        <f>C225+C238+C251+C264+C277+C290+C303+C316+C329+C342+C355+C368+C381</f>
        <v>1044.214401</v>
      </c>
      <c r="D394" s="32">
        <f t="shared" ref="D394:E394" si="85">D225+D238+D251+D264+D277+D290+D303+D316+D329+D342+D355+D368+D381</f>
        <v>8654.306842</v>
      </c>
      <c r="E394" s="32">
        <f t="shared" si="85"/>
        <v>6522.4380019999999</v>
      </c>
      <c r="F394" s="32">
        <f t="shared" si="77"/>
        <v>32.68515299564821</v>
      </c>
      <c r="G394" s="32">
        <f>G225+G238+G251+G264+G277+G290+G303+G316+G329+G342+G355+G368+G381</f>
        <v>65901</v>
      </c>
      <c r="H394" s="32">
        <f t="shared" ref="H394:I394" si="86">H225+H238+H251+H264+H277+H290+H303+H316+H329+H342+H355+H368+H381</f>
        <v>7529115.0463119969</v>
      </c>
      <c r="I394" s="32">
        <f t="shared" si="86"/>
        <v>4949</v>
      </c>
      <c r="J394" s="32">
        <f>J225+J238+J251+J264+J277+J290+J303+J316+J329+J342+J355+J368+J381</f>
        <v>726.48259999999993</v>
      </c>
      <c r="K394" s="32">
        <f t="shared" ref="K394" si="87">K225+K238+K251+K264+K277+K290+K303+K316+K329+K342+K355+K368+K381</f>
        <v>3380.0560650000007</v>
      </c>
      <c r="L394" s="32">
        <f>L225+L238+L251+L264+L277+L290+L303+L316+L329+L342+L355+L368+L381</f>
        <v>3862.8944089999995</v>
      </c>
      <c r="M394" s="32">
        <f t="shared" ref="M394:M406" si="88">(K394-L394)/L394*100</f>
        <v>-12.499392757799788</v>
      </c>
      <c r="N394" s="112">
        <f>D394/D406*100</f>
        <v>53.413229086376965</v>
      </c>
    </row>
    <row r="395" spans="1:14" ht="14.25" thickBot="1">
      <c r="A395" s="255"/>
      <c r="B395" s="204" t="s">
        <v>20</v>
      </c>
      <c r="C395" s="32">
        <f>C226+C239+C252+C265+C278+C291+C304+C317+C330+C343+C356+C369+C382</f>
        <v>360.52741900000007</v>
      </c>
      <c r="D395" s="32">
        <f t="shared" ref="D395:E395" si="89">D226+D239+D252+D265+D278+D291+D304+D317+D330+D343+D356+D369+D382</f>
        <v>3020.6359699999994</v>
      </c>
      <c r="E395" s="32">
        <f t="shared" si="89"/>
        <v>1581.569019</v>
      </c>
      <c r="F395" s="31">
        <f t="shared" si="77"/>
        <v>90.989829322143507</v>
      </c>
      <c r="G395" s="32">
        <f>G226+G239+G252+G265+G278+G291+G304+G317+G330+G343+G356+G369+G382</f>
        <v>35818</v>
      </c>
      <c r="H395" s="32">
        <f t="shared" ref="H395:I395" si="90">H226+H239+H252+H265+H278+H291+H304+H317+H330+H343+H356+H369+H382</f>
        <v>715960</v>
      </c>
      <c r="I395" s="32">
        <f t="shared" si="90"/>
        <v>2679</v>
      </c>
      <c r="J395" s="32">
        <f>J226+J239+J252+J265+J278+J291+J304+J317+J330+J343+J356+J369+J382</f>
        <v>293.02115900000001</v>
      </c>
      <c r="K395" s="32">
        <f t="shared" ref="K395" si="91">K226+K239+K252+K265+K278+K291+K304+K317+K330+K343+K356+K369+K382</f>
        <v>1203.205735</v>
      </c>
      <c r="L395" s="32">
        <f>L226+L239+L252+L265+L278+L291+L304+L317+L330+L343+L356+L369+L382</f>
        <v>1292.6375740000001</v>
      </c>
      <c r="M395" s="31">
        <f t="shared" si="88"/>
        <v>-6.9185548059892676</v>
      </c>
      <c r="N395" s="108">
        <f>D395/D406*100</f>
        <v>18.642962862046446</v>
      </c>
    </row>
    <row r="396" spans="1:14" ht="14.25" thickBot="1">
      <c r="A396" s="255"/>
      <c r="B396" s="204" t="s">
        <v>21</v>
      </c>
      <c r="C396" s="32">
        <f t="shared" ref="C396:E405" si="92">C227+C240+C253+C266+C279+C292+C305+C318+C331+C344+C357+C370+C383</f>
        <v>26.947978999999989</v>
      </c>
      <c r="D396" s="32">
        <f t="shared" si="92"/>
        <v>234.42883</v>
      </c>
      <c r="E396" s="32">
        <f t="shared" si="92"/>
        <v>686.40261399999997</v>
      </c>
      <c r="F396" s="31">
        <f t="shared" si="77"/>
        <v>-65.846745740977028</v>
      </c>
      <c r="G396" s="32">
        <f t="shared" ref="G396:I396" si="93">G227+G240+G253+G266+G279+G292+G305+G318+G331+G344+G357+G370+G383</f>
        <v>514</v>
      </c>
      <c r="H396" s="32">
        <f t="shared" si="93"/>
        <v>251260.50307199999</v>
      </c>
      <c r="I396" s="32">
        <f t="shared" si="93"/>
        <v>19</v>
      </c>
      <c r="J396" s="32">
        <f t="shared" ref="J396:L396" si="94">J227+J240+J253+J266+J279+J292+J305+J318+J331+J344+J357+J370+J383</f>
        <v>2</v>
      </c>
      <c r="K396" s="32">
        <f t="shared" si="94"/>
        <v>32.278088999999994</v>
      </c>
      <c r="L396" s="32">
        <f t="shared" si="94"/>
        <v>489.88749999999999</v>
      </c>
      <c r="M396" s="31">
        <f t="shared" si="88"/>
        <v>-93.411122145390536</v>
      </c>
      <c r="N396" s="108">
        <f>D396/D406*100</f>
        <v>1.4468635131438896</v>
      </c>
    </row>
    <row r="397" spans="1:14" ht="14.25" thickBot="1">
      <c r="A397" s="255"/>
      <c r="B397" s="204" t="s">
        <v>22</v>
      </c>
      <c r="C397" s="32">
        <f t="shared" si="92"/>
        <v>19.178866000000003</v>
      </c>
      <c r="D397" s="32">
        <f t="shared" si="92"/>
        <v>218.03434299999998</v>
      </c>
      <c r="E397" s="32">
        <f t="shared" si="92"/>
        <v>124.411547</v>
      </c>
      <c r="F397" s="31">
        <f t="shared" si="77"/>
        <v>75.252497262171318</v>
      </c>
      <c r="G397" s="32">
        <f t="shared" ref="G397:I397" si="95">G228+G241+G254+G267+G280+G293+G306+G319+G332+G345+G358+G371+G384</f>
        <v>17297</v>
      </c>
      <c r="H397" s="32">
        <f t="shared" si="95"/>
        <v>487004.46380999999</v>
      </c>
      <c r="I397" s="32">
        <f t="shared" si="95"/>
        <v>268</v>
      </c>
      <c r="J397" s="32">
        <f t="shared" ref="J397:L397" si="96">J228+J241+J254+J267+J280+J293+J306+J319+J332+J345+J358+J371+J384</f>
        <v>8.3251999999999988</v>
      </c>
      <c r="K397" s="32">
        <f t="shared" si="96"/>
        <v>45.336950000000002</v>
      </c>
      <c r="L397" s="32">
        <f t="shared" si="96"/>
        <v>44.693719999999992</v>
      </c>
      <c r="M397" s="31">
        <f t="shared" si="88"/>
        <v>1.4391954842873</v>
      </c>
      <c r="N397" s="108">
        <f>D397/D406*100</f>
        <v>1.3456789231042949</v>
      </c>
    </row>
    <row r="398" spans="1:14" ht="14.25" thickBot="1">
      <c r="A398" s="255"/>
      <c r="B398" s="204" t="s">
        <v>23</v>
      </c>
      <c r="C398" s="32">
        <f t="shared" si="92"/>
        <v>2.9858689999999899</v>
      </c>
      <c r="D398" s="32">
        <f t="shared" si="92"/>
        <v>52.268469999999994</v>
      </c>
      <c r="E398" s="32">
        <f t="shared" si="92"/>
        <v>33.208556000000002</v>
      </c>
      <c r="F398" s="31">
        <f t="shared" si="77"/>
        <v>57.394588310313729</v>
      </c>
      <c r="G398" s="32">
        <f t="shared" ref="G398:I398" si="97">G229+G242+G255+G268+G281+G294+G307+G320+G333+G346+G359+G372+G385</f>
        <v>545</v>
      </c>
      <c r="H398" s="32">
        <f t="shared" si="97"/>
        <v>220891.79489999998</v>
      </c>
      <c r="I398" s="32">
        <f t="shared" si="97"/>
        <v>2</v>
      </c>
      <c r="J398" s="32">
        <f t="shared" ref="J398:L398" si="98">J229+J242+J255+J268+J281+J294+J307+J320+J333+J346+J359+J372+J385</f>
        <v>0</v>
      </c>
      <c r="K398" s="32">
        <f t="shared" si="98"/>
        <v>0.2</v>
      </c>
      <c r="L398" s="32">
        <f t="shared" si="98"/>
        <v>0</v>
      </c>
      <c r="M398" s="31" t="e">
        <f t="shared" si="88"/>
        <v>#DIV/0!</v>
      </c>
      <c r="N398" s="108">
        <f>D398/D406*100</f>
        <v>0.32259403474758624</v>
      </c>
    </row>
    <row r="399" spans="1:14" ht="14.25" thickBot="1">
      <c r="A399" s="255"/>
      <c r="B399" s="204" t="s">
        <v>24</v>
      </c>
      <c r="C399" s="32">
        <f t="shared" si="92"/>
        <v>70.389355999999992</v>
      </c>
      <c r="D399" s="32">
        <f t="shared" si="92"/>
        <v>719.10193300000003</v>
      </c>
      <c r="E399" s="32">
        <f t="shared" si="92"/>
        <v>547.50131600000009</v>
      </c>
      <c r="F399" s="31">
        <f t="shared" si="77"/>
        <v>31.342503110987941</v>
      </c>
      <c r="G399" s="32">
        <f t="shared" ref="G399:I399" si="99">G230+G243+G256+G269+G282+G295+G308+G321+G334+G347+G360+G373+G386</f>
        <v>2584</v>
      </c>
      <c r="H399" s="32">
        <f t="shared" si="99"/>
        <v>1330154.9646589998</v>
      </c>
      <c r="I399" s="32">
        <f t="shared" si="99"/>
        <v>253</v>
      </c>
      <c r="J399" s="32">
        <f t="shared" ref="J399:L399" si="100">J230+J243+J256+J269+J282+J295+J308+J321+J334+J347+J360+J373+J386</f>
        <v>94.417396000000011</v>
      </c>
      <c r="K399" s="32">
        <f t="shared" si="100"/>
        <v>268.09635799999995</v>
      </c>
      <c r="L399" s="32">
        <f t="shared" si="100"/>
        <v>248.35113999999996</v>
      </c>
      <c r="M399" s="31">
        <f t="shared" si="88"/>
        <v>7.9505244066928773</v>
      </c>
      <c r="N399" s="108">
        <f>D399/D406*100</f>
        <v>4.438201347031173</v>
      </c>
    </row>
    <row r="400" spans="1:14" ht="14.25" thickBot="1">
      <c r="A400" s="255"/>
      <c r="B400" s="204" t="s">
        <v>25</v>
      </c>
      <c r="C400" s="32">
        <f t="shared" si="92"/>
        <v>39.940400000000103</v>
      </c>
      <c r="D400" s="32">
        <f t="shared" si="92"/>
        <v>5035.8293100000001</v>
      </c>
      <c r="E400" s="32">
        <f t="shared" si="92"/>
        <v>4085.4282000000003</v>
      </c>
      <c r="F400" s="31">
        <f t="shared" si="77"/>
        <v>23.263194541027541</v>
      </c>
      <c r="G400" s="32">
        <f t="shared" ref="G400:I400" si="101">G231+G244+G257+G270+G283+G296+G309+G322+G335+G348+G361+G374+G387</f>
        <v>1114</v>
      </c>
      <c r="H400" s="32">
        <f t="shared" si="101"/>
        <v>240645.09999999998</v>
      </c>
      <c r="I400" s="32">
        <f t="shared" si="101"/>
        <v>2050</v>
      </c>
      <c r="J400" s="32">
        <f t="shared" ref="J400:L400" si="102">J231+J244+J257+J270+J283+J296+J309+J322+J335+J348+J361+J374+J387</f>
        <v>134.88609999999994</v>
      </c>
      <c r="K400" s="32">
        <f t="shared" si="102"/>
        <v>700.05907400000012</v>
      </c>
      <c r="L400" s="32">
        <f t="shared" si="102"/>
        <v>1346.7492999999999</v>
      </c>
      <c r="M400" s="31">
        <f t="shared" si="88"/>
        <v>-48.018604947483531</v>
      </c>
      <c r="N400" s="108">
        <f>D400/D406*100</f>
        <v>31.080467735387195</v>
      </c>
    </row>
    <row r="401" spans="1:14" ht="14.25" thickBot="1">
      <c r="A401" s="255"/>
      <c r="B401" s="204" t="s">
        <v>26</v>
      </c>
      <c r="C401" s="32">
        <f t="shared" si="92"/>
        <v>122.00280299999986</v>
      </c>
      <c r="D401" s="32">
        <f t="shared" si="92"/>
        <v>1254.393562</v>
      </c>
      <c r="E401" s="32">
        <f t="shared" si="92"/>
        <v>1083.1044699999998</v>
      </c>
      <c r="F401" s="31">
        <f t="shared" si="77"/>
        <v>15.814641776891591</v>
      </c>
      <c r="G401" s="32">
        <f t="shared" ref="G401:I401" si="103">G232+G245+G258+G271+G284+G297+G310+G323+G336+G349+G362+G375+G388</f>
        <v>46403</v>
      </c>
      <c r="H401" s="32">
        <f t="shared" si="103"/>
        <v>10902852.773000149</v>
      </c>
      <c r="I401" s="32">
        <f t="shared" si="103"/>
        <v>1832</v>
      </c>
      <c r="J401" s="32">
        <f t="shared" ref="J401:L401" si="104">J232+J245+J258+J271+J284+J297+J310+J323+J336+J349+J362+J375+J388</f>
        <v>31.498747000000058</v>
      </c>
      <c r="K401" s="32">
        <f t="shared" si="104"/>
        <v>362.42713000000009</v>
      </c>
      <c r="L401" s="32">
        <f t="shared" si="104"/>
        <v>325.00199700000002</v>
      </c>
      <c r="M401" s="31">
        <f t="shared" si="88"/>
        <v>11.515354781035414</v>
      </c>
      <c r="N401" s="108">
        <f>D401/D406*100</f>
        <v>7.7419499810684442</v>
      </c>
    </row>
    <row r="402" spans="1:14" ht="14.25" thickBot="1">
      <c r="A402" s="255"/>
      <c r="B402" s="204" t="s">
        <v>27</v>
      </c>
      <c r="C402" s="32">
        <f t="shared" si="92"/>
        <v>0.52368699999999979</v>
      </c>
      <c r="D402" s="32">
        <f t="shared" si="92"/>
        <v>34.189879000000005</v>
      </c>
      <c r="E402" s="32">
        <f t="shared" si="92"/>
        <v>20.814434000000002</v>
      </c>
      <c r="F402" s="31">
        <f t="shared" si="77"/>
        <v>64.260431006675461</v>
      </c>
      <c r="G402" s="32">
        <f t="shared" ref="G402:I402" si="105">G233+G246+G259+G272+G285+G298+G311+G324+G337+G350+G363+G376+G389</f>
        <v>20</v>
      </c>
      <c r="H402" s="32">
        <f t="shared" si="105"/>
        <v>7045.4629250000007</v>
      </c>
      <c r="I402" s="32">
        <f t="shared" si="105"/>
        <v>0</v>
      </c>
      <c r="J402" s="32">
        <f t="shared" ref="J402:L402" si="106">J233+J246+J259+J272+J285+J298+J311+J324+J337+J350+J363+J376+J389</f>
        <v>0</v>
      </c>
      <c r="K402" s="32">
        <f t="shared" si="106"/>
        <v>0</v>
      </c>
      <c r="L402" s="32">
        <f t="shared" si="106"/>
        <v>0.06</v>
      </c>
      <c r="M402" s="31">
        <f t="shared" si="88"/>
        <v>-100</v>
      </c>
      <c r="N402" s="108">
        <f>D402/D406*100</f>
        <v>0.21101537914046026</v>
      </c>
    </row>
    <row r="403" spans="1:14" ht="14.25" thickBot="1">
      <c r="A403" s="255"/>
      <c r="B403" s="14" t="s">
        <v>28</v>
      </c>
      <c r="C403" s="32">
        <f t="shared" si="92"/>
        <v>0</v>
      </c>
      <c r="D403" s="32">
        <f t="shared" si="92"/>
        <v>0</v>
      </c>
      <c r="E403" s="32">
        <f t="shared" si="92"/>
        <v>0</v>
      </c>
      <c r="F403" s="31" t="e">
        <f t="shared" si="77"/>
        <v>#DIV/0!</v>
      </c>
      <c r="G403" s="32">
        <f t="shared" ref="G403:I403" si="107">G234+G247+G260+G273+G286+G299+G312+G325+G338+G351+G364+G377+G390</f>
        <v>0</v>
      </c>
      <c r="H403" s="32">
        <f t="shared" si="107"/>
        <v>0</v>
      </c>
      <c r="I403" s="32">
        <f t="shared" si="107"/>
        <v>0</v>
      </c>
      <c r="J403" s="32">
        <f t="shared" ref="J403:L403" si="108">J234+J247+J260+J273+J286+J299+J312+J325+J338+J351+J364+J377+J390</f>
        <v>0</v>
      </c>
      <c r="K403" s="32">
        <f t="shared" si="108"/>
        <v>0</v>
      </c>
      <c r="L403" s="32">
        <f t="shared" si="108"/>
        <v>0</v>
      </c>
      <c r="M403" s="31" t="e">
        <f t="shared" si="88"/>
        <v>#DIV/0!</v>
      </c>
      <c r="N403" s="108">
        <f>D403/D406*100</f>
        <v>0</v>
      </c>
    </row>
    <row r="404" spans="1:14" ht="14.25" thickBot="1">
      <c r="A404" s="255"/>
      <c r="B404" s="14" t="s">
        <v>29</v>
      </c>
      <c r="C404" s="32">
        <f t="shared" si="92"/>
        <v>0</v>
      </c>
      <c r="D404" s="32">
        <f t="shared" si="92"/>
        <v>7.2672789999999994</v>
      </c>
      <c r="E404" s="32">
        <f t="shared" si="92"/>
        <v>4</v>
      </c>
      <c r="F404" s="31">
        <f t="shared" si="77"/>
        <v>81.68197499999998</v>
      </c>
      <c r="G404" s="32">
        <f t="shared" ref="G404:I404" si="109">G235+G248+G261+G274+G287+G300+G313+G326+G339+G352+G365+G378+G391</f>
        <v>4</v>
      </c>
      <c r="H404" s="32">
        <f t="shared" si="109"/>
        <v>3756.4720000000002</v>
      </c>
      <c r="I404" s="32">
        <f t="shared" si="109"/>
        <v>0</v>
      </c>
      <c r="J404" s="32">
        <f t="shared" ref="J404:L404" si="110">J235+J248+J261+J274+J287+J300+J313+J326+J339+J352+J365+J378+J391</f>
        <v>0</v>
      </c>
      <c r="K404" s="32">
        <f t="shared" si="110"/>
        <v>0</v>
      </c>
      <c r="L404" s="32">
        <f t="shared" si="110"/>
        <v>0</v>
      </c>
      <c r="M404" s="31" t="e">
        <f t="shared" si="88"/>
        <v>#DIV/0!</v>
      </c>
      <c r="N404" s="108">
        <f>D404/D406*100</f>
        <v>4.4852677995862594E-2</v>
      </c>
    </row>
    <row r="405" spans="1:14" ht="14.25" thickBot="1">
      <c r="A405" s="255"/>
      <c r="B405" s="14" t="s">
        <v>30</v>
      </c>
      <c r="C405" s="32">
        <f t="shared" si="92"/>
        <v>0.52368699999999979</v>
      </c>
      <c r="D405" s="32">
        <f t="shared" si="92"/>
        <v>26.922600000000003</v>
      </c>
      <c r="E405" s="32">
        <f t="shared" si="92"/>
        <v>16.14</v>
      </c>
      <c r="F405" s="31">
        <f t="shared" si="77"/>
        <v>66.806691449814139</v>
      </c>
      <c r="G405" s="32">
        <f t="shared" ref="G405:I405" si="111">G236+G249+G262+G275+G288+G301+G314+G327+G340+G353+G366+G379+G392</f>
        <v>16</v>
      </c>
      <c r="H405" s="32">
        <f t="shared" si="111"/>
        <v>3288.9909250000005</v>
      </c>
      <c r="I405" s="32">
        <f t="shared" si="111"/>
        <v>0</v>
      </c>
      <c r="J405" s="32">
        <f t="shared" ref="J405:L405" si="112">J236+J249+J262+J275+J288+J301+J314+J327+J340+J353+J366+J379+J392</f>
        <v>0</v>
      </c>
      <c r="K405" s="32">
        <f t="shared" si="112"/>
        <v>0</v>
      </c>
      <c r="L405" s="32">
        <f t="shared" si="112"/>
        <v>0</v>
      </c>
      <c r="M405" s="31" t="e">
        <f t="shared" si="88"/>
        <v>#DIV/0!</v>
      </c>
      <c r="N405" s="108">
        <f>D405/D406*100</f>
        <v>0.16616270114459764</v>
      </c>
    </row>
    <row r="406" spans="1:14" ht="14.25" thickBot="1">
      <c r="A406" s="256"/>
      <c r="B406" s="15" t="s">
        <v>31</v>
      </c>
      <c r="C406" s="16">
        <f t="shared" ref="C406:L406" si="113">C394+C396+C397+C398+C399+C400+C401+C402</f>
        <v>1326.1833610000001</v>
      </c>
      <c r="D406" s="16">
        <f t="shared" si="113"/>
        <v>16202.553168999999</v>
      </c>
      <c r="E406" s="16">
        <f t="shared" si="113"/>
        <v>13103.309138999999</v>
      </c>
      <c r="F406" s="16">
        <f t="shared" si="77"/>
        <v>23.652376641069797</v>
      </c>
      <c r="G406" s="16">
        <f t="shared" si="113"/>
        <v>134378</v>
      </c>
      <c r="H406" s="16">
        <f t="shared" si="113"/>
        <v>20968970.108678143</v>
      </c>
      <c r="I406" s="16">
        <f t="shared" si="113"/>
        <v>9373</v>
      </c>
      <c r="J406" s="16">
        <f t="shared" si="113"/>
        <v>997.61004300000002</v>
      </c>
      <c r="K406" s="16">
        <f t="shared" si="113"/>
        <v>4788.4536660000003</v>
      </c>
      <c r="L406" s="16">
        <f t="shared" si="113"/>
        <v>6317.6380659999995</v>
      </c>
      <c r="M406" s="16">
        <f t="shared" si="88"/>
        <v>-24.205001679816068</v>
      </c>
      <c r="N406" s="109">
        <f>D406/D406*100</f>
        <v>100</v>
      </c>
    </row>
    <row r="407" spans="1:14" ht="14.25" thickTop="1"/>
    <row r="409" spans="1:14">
      <c r="A409" s="215" t="s">
        <v>128</v>
      </c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</row>
    <row r="410" spans="1:14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</row>
    <row r="411" spans="1:14" ht="14.25" thickBot="1">
      <c r="A411" s="254" t="str">
        <f>A3</f>
        <v>财字3号表                                             （2022年1-8月）                                           单位：万元</v>
      </c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</row>
    <row r="412" spans="1:14" ht="14.25" thickBot="1">
      <c r="A412" s="271" t="s">
        <v>2</v>
      </c>
      <c r="B412" s="37" t="s">
        <v>3</v>
      </c>
      <c r="C412" s="222" t="s">
        <v>4</v>
      </c>
      <c r="D412" s="222"/>
      <c r="E412" s="222"/>
      <c r="F412" s="258"/>
      <c r="G412" s="217" t="s">
        <v>5</v>
      </c>
      <c r="H412" s="258"/>
      <c r="I412" s="217" t="s">
        <v>6</v>
      </c>
      <c r="J412" s="223"/>
      <c r="K412" s="223"/>
      <c r="L412" s="223"/>
      <c r="M412" s="223"/>
      <c r="N412" s="275" t="s">
        <v>7</v>
      </c>
    </row>
    <row r="413" spans="1:14" ht="14.25" thickBot="1">
      <c r="A413" s="271"/>
      <c r="B413" s="24" t="s">
        <v>8</v>
      </c>
      <c r="C413" s="224" t="s">
        <v>9</v>
      </c>
      <c r="D413" s="224" t="s">
        <v>10</v>
      </c>
      <c r="E413" s="224" t="s">
        <v>11</v>
      </c>
      <c r="F413" s="204" t="s">
        <v>12</v>
      </c>
      <c r="G413" s="224" t="s">
        <v>13</v>
      </c>
      <c r="H413" s="224" t="s">
        <v>14</v>
      </c>
      <c r="I413" s="204" t="s">
        <v>13</v>
      </c>
      <c r="J413" s="259" t="s">
        <v>15</v>
      </c>
      <c r="K413" s="260"/>
      <c r="L413" s="261"/>
      <c r="M413" s="96" t="s">
        <v>12</v>
      </c>
      <c r="N413" s="276"/>
    </row>
    <row r="414" spans="1:14" ht="14.25" thickBot="1">
      <c r="A414" s="271"/>
      <c r="B414" s="38" t="s">
        <v>16</v>
      </c>
      <c r="C414" s="225"/>
      <c r="D414" s="225"/>
      <c r="E414" s="225"/>
      <c r="F414" s="207" t="s">
        <v>17</v>
      </c>
      <c r="G414" s="262"/>
      <c r="H414" s="262"/>
      <c r="I414" s="24" t="s">
        <v>18</v>
      </c>
      <c r="J414" s="205" t="s">
        <v>9</v>
      </c>
      <c r="K414" s="25" t="s">
        <v>10</v>
      </c>
      <c r="L414" s="205" t="s">
        <v>11</v>
      </c>
      <c r="M414" s="204" t="s">
        <v>17</v>
      </c>
      <c r="N414" s="115" t="s">
        <v>17</v>
      </c>
    </row>
    <row r="415" spans="1:14" ht="14.25" thickBot="1">
      <c r="A415" s="271"/>
      <c r="B415" s="204" t="s">
        <v>19</v>
      </c>
      <c r="C415" s="71">
        <v>455.91177099999999</v>
      </c>
      <c r="D415" s="71">
        <v>3155.2850600000002</v>
      </c>
      <c r="E415" s="71">
        <v>2426.1</v>
      </c>
      <c r="F415" s="31">
        <f t="shared" ref="F415:F423" si="114">(D415-E415)/E415*100</f>
        <v>30.055853427311334</v>
      </c>
      <c r="G415" s="75">
        <v>25149</v>
      </c>
      <c r="H415" s="75">
        <v>2446099.89</v>
      </c>
      <c r="I415" s="75">
        <v>1704</v>
      </c>
      <c r="J415" s="72">
        <v>156.57165800000007</v>
      </c>
      <c r="K415" s="72">
        <v>1038.4305690000001</v>
      </c>
      <c r="L415" s="72">
        <v>1399.57</v>
      </c>
      <c r="M415" s="31">
        <f t="shared" ref="M415:M422" si="115">(K415-L415)/L415*100</f>
        <v>-25.803599033988998</v>
      </c>
      <c r="N415" s="108">
        <f t="shared" ref="N415:N423" si="116">D415/D519*100</f>
        <v>49.969683629637466</v>
      </c>
    </row>
    <row r="416" spans="1:14" ht="14.25" thickBot="1">
      <c r="A416" s="271"/>
      <c r="B416" s="204" t="s">
        <v>20</v>
      </c>
      <c r="C416" s="71">
        <v>162.16253399999999</v>
      </c>
      <c r="D416" s="71">
        <v>1152.007359</v>
      </c>
      <c r="E416" s="71">
        <v>774.17</v>
      </c>
      <c r="F416" s="31">
        <f t="shared" si="114"/>
        <v>48.805476704083084</v>
      </c>
      <c r="G416" s="75">
        <v>14584</v>
      </c>
      <c r="H416" s="75">
        <v>291680</v>
      </c>
      <c r="I416" s="75">
        <v>941</v>
      </c>
      <c r="J416" s="72">
        <v>64.483744000000002</v>
      </c>
      <c r="K416" s="72">
        <v>397.97936800000002</v>
      </c>
      <c r="L416" s="72">
        <v>575.54</v>
      </c>
      <c r="M416" s="31">
        <f t="shared" si="115"/>
        <v>-30.851136671647488</v>
      </c>
      <c r="N416" s="108">
        <f t="shared" si="116"/>
        <v>50.641369329026219</v>
      </c>
    </row>
    <row r="417" spans="1:14" ht="14.25" thickBot="1">
      <c r="A417" s="271"/>
      <c r="B417" s="204" t="s">
        <v>21</v>
      </c>
      <c r="C417" s="71">
        <v>7.0697300000000096</v>
      </c>
      <c r="D417" s="71">
        <v>113.169095</v>
      </c>
      <c r="E417" s="71">
        <v>520.37</v>
      </c>
      <c r="F417" s="31">
        <f t="shared" si="114"/>
        <v>-78.252186905471106</v>
      </c>
      <c r="G417" s="75">
        <v>287</v>
      </c>
      <c r="H417" s="75">
        <v>98618.45</v>
      </c>
      <c r="I417" s="75">
        <v>12</v>
      </c>
      <c r="J417" s="72">
        <v>1.1251999999999995</v>
      </c>
      <c r="K417" s="72">
        <v>13.14456</v>
      </c>
      <c r="L417" s="72">
        <v>382.1</v>
      </c>
      <c r="M417" s="31">
        <f t="shared" si="115"/>
        <v>-96.559916252289966</v>
      </c>
      <c r="N417" s="108">
        <f t="shared" si="116"/>
        <v>48.77268989552153</v>
      </c>
    </row>
    <row r="418" spans="1:14" ht="14.25" thickBot="1">
      <c r="A418" s="271"/>
      <c r="B418" s="204" t="s">
        <v>22</v>
      </c>
      <c r="C418" s="71">
        <v>11.257173</v>
      </c>
      <c r="D418" s="71">
        <v>212.54296500000001</v>
      </c>
      <c r="E418" s="71">
        <v>144.38</v>
      </c>
      <c r="F418" s="31">
        <f t="shared" si="114"/>
        <v>47.210808283695812</v>
      </c>
      <c r="G418" s="75">
        <v>18555</v>
      </c>
      <c r="H418" s="75">
        <v>362458.61</v>
      </c>
      <c r="I418" s="75">
        <v>632</v>
      </c>
      <c r="J418" s="72">
        <v>7.4668000000000063</v>
      </c>
      <c r="K418" s="72">
        <v>94.069950000000006</v>
      </c>
      <c r="L418" s="72">
        <v>120.12</v>
      </c>
      <c r="M418" s="31">
        <f t="shared" si="115"/>
        <v>-21.686688311688311</v>
      </c>
      <c r="N418" s="108">
        <f t="shared" si="116"/>
        <v>43.643135498827704</v>
      </c>
    </row>
    <row r="419" spans="1:14" ht="14.25" thickBot="1">
      <c r="A419" s="271"/>
      <c r="B419" s="204" t="s">
        <v>23</v>
      </c>
      <c r="C419" s="71">
        <v>3.5051779999999999</v>
      </c>
      <c r="D419" s="71">
        <v>13.455495000000001</v>
      </c>
      <c r="E419" s="71">
        <v>10.81</v>
      </c>
      <c r="F419" s="31">
        <f t="shared" si="114"/>
        <v>24.472664199814989</v>
      </c>
      <c r="G419" s="75">
        <v>440</v>
      </c>
      <c r="H419" s="75">
        <v>4750.79</v>
      </c>
      <c r="I419" s="75">
        <v>0</v>
      </c>
      <c r="J419" s="72"/>
      <c r="K419" s="72"/>
      <c r="L419" s="72">
        <v>0</v>
      </c>
      <c r="M419" s="31" t="e">
        <f t="shared" si="115"/>
        <v>#DIV/0!</v>
      </c>
      <c r="N419" s="108">
        <f t="shared" si="116"/>
        <v>92.246581294699467</v>
      </c>
    </row>
    <row r="420" spans="1:14" ht="14.25" thickBot="1">
      <c r="A420" s="271"/>
      <c r="B420" s="204" t="s">
        <v>24</v>
      </c>
      <c r="C420" s="71">
        <v>47.019972999999901</v>
      </c>
      <c r="D420" s="71">
        <v>707.70862999999997</v>
      </c>
      <c r="E420" s="71">
        <v>170.73</v>
      </c>
      <c r="F420" s="31">
        <f t="shared" si="114"/>
        <v>314.51919990628477</v>
      </c>
      <c r="G420" s="75">
        <v>225</v>
      </c>
      <c r="H420" s="75">
        <v>143773.03</v>
      </c>
      <c r="I420" s="75">
        <v>40</v>
      </c>
      <c r="J420" s="72">
        <v>15.436408999999912</v>
      </c>
      <c r="K420" s="72">
        <v>602.43003799999997</v>
      </c>
      <c r="L420" s="72">
        <v>102.33</v>
      </c>
      <c r="M420" s="31">
        <f t="shared" si="115"/>
        <v>488.71302452848624</v>
      </c>
      <c r="N420" s="108">
        <f t="shared" si="116"/>
        <v>81.45877383399754</v>
      </c>
    </row>
    <row r="421" spans="1:14" ht="14.25" thickBot="1">
      <c r="A421" s="271"/>
      <c r="B421" s="204" t="s">
        <v>25</v>
      </c>
      <c r="C421" s="71">
        <v>4.0014000000000998</v>
      </c>
      <c r="D421" s="71">
        <v>2504.255733</v>
      </c>
      <c r="E421" s="71">
        <v>1889.88</v>
      </c>
      <c r="F421" s="31">
        <f t="shared" si="114"/>
        <v>32.508716585180004</v>
      </c>
      <c r="G421" s="75">
        <v>299</v>
      </c>
      <c r="H421" s="75">
        <v>241985.32</v>
      </c>
      <c r="I421" s="75">
        <v>891</v>
      </c>
      <c r="J421" s="72">
        <v>165.51919499999997</v>
      </c>
      <c r="K421" s="72">
        <v>865.75614099999996</v>
      </c>
      <c r="L421" s="72">
        <v>871.66</v>
      </c>
      <c r="M421" s="31">
        <f t="shared" si="115"/>
        <v>-0.67731214005460982</v>
      </c>
      <c r="N421" s="108">
        <f t="shared" si="116"/>
        <v>57.425133266913122</v>
      </c>
    </row>
    <row r="422" spans="1:14" ht="14.25" thickBot="1">
      <c r="A422" s="271"/>
      <c r="B422" s="204" t="s">
        <v>26</v>
      </c>
      <c r="C422" s="71">
        <v>51.122103000000003</v>
      </c>
      <c r="D422" s="71">
        <v>407.04758500000003</v>
      </c>
      <c r="E422" s="71">
        <v>291.56</v>
      </c>
      <c r="F422" s="31">
        <f t="shared" si="114"/>
        <v>39.610229455343678</v>
      </c>
      <c r="G422" s="75">
        <v>14358</v>
      </c>
      <c r="H422" s="75">
        <v>3088365.6799999997</v>
      </c>
      <c r="I422" s="75">
        <v>83</v>
      </c>
      <c r="J422" s="72">
        <v>8.8955979999999926</v>
      </c>
      <c r="K422" s="72">
        <v>71.333744999999993</v>
      </c>
      <c r="L422" s="72">
        <v>52.91</v>
      </c>
      <c r="M422" s="31">
        <f t="shared" si="115"/>
        <v>34.820912870912871</v>
      </c>
      <c r="N422" s="108">
        <f t="shared" si="116"/>
        <v>45.731727759262114</v>
      </c>
    </row>
    <row r="423" spans="1:14" ht="14.25" thickBot="1">
      <c r="A423" s="271"/>
      <c r="B423" s="204" t="s">
        <v>27</v>
      </c>
      <c r="C423" s="71">
        <v>5.34</v>
      </c>
      <c r="D423" s="71">
        <v>22.3</v>
      </c>
      <c r="E423" s="71">
        <v>50.98</v>
      </c>
      <c r="F423" s="31">
        <f t="shared" si="114"/>
        <v>-56.257355825814038</v>
      </c>
      <c r="G423" s="75">
        <v>29</v>
      </c>
      <c r="H423" s="75">
        <v>3470.28</v>
      </c>
      <c r="I423" s="75">
        <v>0</v>
      </c>
      <c r="J423" s="72"/>
      <c r="K423" s="72"/>
      <c r="L423" s="72"/>
      <c r="M423" s="31"/>
      <c r="N423" s="108">
        <f t="shared" si="116"/>
        <v>90.103766002055096</v>
      </c>
    </row>
    <row r="424" spans="1:14" ht="14.25" thickBot="1">
      <c r="A424" s="271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8"/>
    </row>
    <row r="425" spans="1:14" ht="14.25" thickBot="1">
      <c r="A425" s="271"/>
      <c r="B425" s="14" t="s">
        <v>29</v>
      </c>
      <c r="C425" s="71">
        <v>2.4599060000000001</v>
      </c>
      <c r="D425" s="71">
        <v>3.575472</v>
      </c>
      <c r="E425" s="71">
        <v>28.35</v>
      </c>
      <c r="F425" s="31">
        <f>(D425-E425)/E425*100</f>
        <v>-87.388105820105821</v>
      </c>
      <c r="G425" s="75">
        <v>2</v>
      </c>
      <c r="H425" s="75">
        <v>1331.21</v>
      </c>
      <c r="I425" s="75">
        <v>0</v>
      </c>
      <c r="J425" s="72"/>
      <c r="K425" s="72"/>
      <c r="L425" s="72"/>
      <c r="M425" s="31"/>
      <c r="N425" s="108">
        <f>D425/D529*100</f>
        <v>100</v>
      </c>
    </row>
    <row r="426" spans="1:14" ht="14.25" thickBot="1">
      <c r="A426" s="271"/>
      <c r="B426" s="14" t="s">
        <v>30</v>
      </c>
      <c r="C426" s="71">
        <v>2.8835850000000001</v>
      </c>
      <c r="D426" s="71">
        <v>18.727392999999999</v>
      </c>
      <c r="E426" s="71">
        <v>22.63</v>
      </c>
      <c r="F426" s="31"/>
      <c r="G426" s="75">
        <v>27</v>
      </c>
      <c r="H426" s="75">
        <v>2139.0700000000002</v>
      </c>
      <c r="I426" s="75">
        <v>0</v>
      </c>
      <c r="J426" s="72"/>
      <c r="K426" s="72"/>
      <c r="L426" s="72"/>
      <c r="M426" s="31"/>
      <c r="N426" s="108">
        <f>D426/D530*100</f>
        <v>88.835107626405346</v>
      </c>
    </row>
    <row r="427" spans="1:14" ht="14.25" thickBot="1">
      <c r="A427" s="274"/>
      <c r="B427" s="15" t="s">
        <v>31</v>
      </c>
      <c r="C427" s="16">
        <f>C415+C417+C418+C419+C420+C421+C422+C423</f>
        <v>585.22732800000006</v>
      </c>
      <c r="D427" s="16">
        <f t="shared" ref="D427:K427" si="117">D415+D417+D418+D419+D420+D421+D422+D423</f>
        <v>7135.7645630000006</v>
      </c>
      <c r="E427" s="16">
        <v>5504.81</v>
      </c>
      <c r="F427" s="16">
        <f>(D427-E427)/E427*100</f>
        <v>29.627808462054094</v>
      </c>
      <c r="G427" s="16">
        <f t="shared" si="117"/>
        <v>59342</v>
      </c>
      <c r="H427" s="16">
        <f t="shared" si="117"/>
        <v>6389522.0499999998</v>
      </c>
      <c r="I427" s="16">
        <f t="shared" si="117"/>
        <v>3362</v>
      </c>
      <c r="J427" s="16">
        <f t="shared" si="117"/>
        <v>355.01485999999994</v>
      </c>
      <c r="K427" s="16">
        <f t="shared" si="117"/>
        <v>2685.1650030000001</v>
      </c>
      <c r="L427" s="16">
        <v>2928.6899999999996</v>
      </c>
      <c r="M427" s="16">
        <f t="shared" ref="M427:M430" si="118">(K427-L427)/L427*100</f>
        <v>-8.3151510402261604</v>
      </c>
      <c r="N427" s="109">
        <f>D427/D531*100</f>
        <v>54.089365781653406</v>
      </c>
    </row>
    <row r="428" spans="1:14" ht="15" thickTop="1" thickBot="1">
      <c r="A428" s="271" t="s">
        <v>32</v>
      </c>
      <c r="B428" s="204" t="s">
        <v>19</v>
      </c>
      <c r="C428" s="19">
        <v>78.921781999999993</v>
      </c>
      <c r="D428" s="19">
        <v>714.96038599999997</v>
      </c>
      <c r="E428" s="19">
        <v>529.81334400000003</v>
      </c>
      <c r="F428" s="31">
        <f>(D428-E428)/E428*100</f>
        <v>34.945711371135253</v>
      </c>
      <c r="G428" s="20">
        <v>5152</v>
      </c>
      <c r="H428" s="20">
        <v>573123.69559999998</v>
      </c>
      <c r="I428" s="20">
        <v>369</v>
      </c>
      <c r="J428" s="19">
        <v>53.714596</v>
      </c>
      <c r="K428" s="20">
        <v>268.54283400000003</v>
      </c>
      <c r="L428" s="20">
        <v>232.619315</v>
      </c>
      <c r="M428" s="31">
        <f t="shared" si="118"/>
        <v>15.443050805991767</v>
      </c>
      <c r="N428" s="108">
        <f>D428/D519*100</f>
        <v>11.322699412820558</v>
      </c>
    </row>
    <row r="429" spans="1:14" ht="14.25" thickBot="1">
      <c r="A429" s="271"/>
      <c r="B429" s="204" t="s">
        <v>20</v>
      </c>
      <c r="C429" s="20">
        <v>28.397192</v>
      </c>
      <c r="D429" s="20">
        <v>241.333968</v>
      </c>
      <c r="E429" s="20">
        <v>115.937468</v>
      </c>
      <c r="F429" s="31">
        <f>(D429-E429)/E429*100</f>
        <v>108.1587360524382</v>
      </c>
      <c r="G429" s="20">
        <v>2638</v>
      </c>
      <c r="H429" s="20">
        <v>52620</v>
      </c>
      <c r="I429" s="21">
        <v>197</v>
      </c>
      <c r="J429" s="20">
        <v>24.862814</v>
      </c>
      <c r="K429" s="20">
        <v>84.882388000000006</v>
      </c>
      <c r="L429" s="20">
        <v>95.645598000000007</v>
      </c>
      <c r="M429" s="31">
        <f t="shared" si="118"/>
        <v>-11.25322045662781</v>
      </c>
      <c r="N429" s="108">
        <f>D429/D520*100</f>
        <v>10.608858102899841</v>
      </c>
    </row>
    <row r="430" spans="1:14" ht="14.25" thickBot="1">
      <c r="A430" s="271"/>
      <c r="B430" s="204" t="s">
        <v>21</v>
      </c>
      <c r="C430" s="20">
        <v>20.773585000000001</v>
      </c>
      <c r="D430" s="20">
        <v>24.446475</v>
      </c>
      <c r="E430" s="20">
        <v>3.7606259999999998</v>
      </c>
      <c r="F430" s="31">
        <f>(D430-E430)/E430*100</f>
        <v>550.0639787099276</v>
      </c>
      <c r="G430" s="20">
        <v>7</v>
      </c>
      <c r="H430" s="20">
        <v>21035.883300000001</v>
      </c>
      <c r="I430" s="20"/>
      <c r="J430" s="20"/>
      <c r="K430" s="20"/>
      <c r="L430" s="20">
        <v>19.075991999999999</v>
      </c>
      <c r="M430" s="31">
        <f t="shared" si="118"/>
        <v>-100</v>
      </c>
      <c r="N430" s="108">
        <f>D430/D521*100</f>
        <v>10.535741619331848</v>
      </c>
    </row>
    <row r="431" spans="1:14" ht="14.25" thickBot="1">
      <c r="A431" s="271"/>
      <c r="B431" s="204" t="s">
        <v>22</v>
      </c>
      <c r="C431" s="20">
        <v>2.3626770000000001</v>
      </c>
      <c r="D431" s="20">
        <v>18.139745000000001</v>
      </c>
      <c r="E431" s="20">
        <v>74.465603999999999</v>
      </c>
      <c r="F431" s="31">
        <f>(D431-E431)/E431*100</f>
        <v>-75.640102241029282</v>
      </c>
      <c r="G431" s="20">
        <v>1171</v>
      </c>
      <c r="H431" s="20">
        <v>31877.875</v>
      </c>
      <c r="I431" s="20">
        <v>15</v>
      </c>
      <c r="J431" s="20">
        <v>0.24000000000000199</v>
      </c>
      <c r="K431" s="20">
        <v>26.518077999999999</v>
      </c>
      <c r="L431" s="20">
        <v>4.9134679999999999</v>
      </c>
      <c r="M431" s="31"/>
      <c r="N431" s="108">
        <f>D431/D522*100</f>
        <v>3.724777947598418</v>
      </c>
    </row>
    <row r="432" spans="1:14" ht="14.25" thickBot="1">
      <c r="A432" s="271"/>
      <c r="B432" s="204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8"/>
    </row>
    <row r="433" spans="1:14" ht="14.25" thickBot="1">
      <c r="A433" s="271"/>
      <c r="B433" s="204" t="s">
        <v>24</v>
      </c>
      <c r="C433" s="20">
        <v>9.5419789999999995</v>
      </c>
      <c r="D433" s="20">
        <v>40.809542</v>
      </c>
      <c r="E433" s="20">
        <v>47.085800999999996</v>
      </c>
      <c r="F433" s="31">
        <f>(D433-E433)/E433*100</f>
        <v>-13.329409008036194</v>
      </c>
      <c r="G433" s="20">
        <v>467</v>
      </c>
      <c r="H433" s="20">
        <v>160520</v>
      </c>
      <c r="I433" s="20">
        <v>5</v>
      </c>
      <c r="J433" s="20">
        <v>27.333373999999999</v>
      </c>
      <c r="K433" s="20">
        <v>34.241042999999998</v>
      </c>
      <c r="L433" s="20">
        <v>27.137485999999999</v>
      </c>
      <c r="M433" s="31">
        <f>(K433-L433)/L433*100</f>
        <v>26.17617932626478</v>
      </c>
      <c r="N433" s="108">
        <f>D433/D524*100</f>
        <v>4.6972653873770396</v>
      </c>
    </row>
    <row r="434" spans="1:14" ht="14.25" thickBot="1">
      <c r="A434" s="271"/>
      <c r="B434" s="204" t="s">
        <v>25</v>
      </c>
      <c r="C434" s="22">
        <v>19.227599999999999</v>
      </c>
      <c r="D434" s="22">
        <v>1274.1004129999999</v>
      </c>
      <c r="E434" s="22">
        <v>779.02084200000002</v>
      </c>
      <c r="F434" s="31">
        <f>(D434-E434)/E434*100</f>
        <v>63.551518047831621</v>
      </c>
      <c r="G434" s="22">
        <v>674</v>
      </c>
      <c r="H434" s="22">
        <v>81290.548200000005</v>
      </c>
      <c r="I434" s="22">
        <v>245</v>
      </c>
      <c r="J434" s="22">
        <v>1.095</v>
      </c>
      <c r="K434" s="22">
        <v>27.655944999999999</v>
      </c>
      <c r="L434" s="22">
        <v>4.0702499999999997</v>
      </c>
      <c r="M434" s="31"/>
      <c r="N434" s="108">
        <f>D434/D525*100</f>
        <v>29.2164194925511</v>
      </c>
    </row>
    <row r="435" spans="1:14" ht="14.25" thickBot="1">
      <c r="A435" s="271"/>
      <c r="B435" s="204" t="s">
        <v>26</v>
      </c>
      <c r="C435" s="20">
        <v>1.91</v>
      </c>
      <c r="D435" s="20">
        <v>30.2</v>
      </c>
      <c r="E435" s="20">
        <v>392.73</v>
      </c>
      <c r="F435" s="31">
        <f>(D435-E435)/E435*100</f>
        <v>-92.310238586306113</v>
      </c>
      <c r="G435" s="20">
        <v>9519</v>
      </c>
      <c r="H435" s="20">
        <v>728359.04700000002</v>
      </c>
      <c r="I435" s="20">
        <v>957</v>
      </c>
      <c r="J435" s="20">
        <v>1.25796800000001</v>
      </c>
      <c r="K435" s="20">
        <v>358.65666800000002</v>
      </c>
      <c r="L435" s="20">
        <v>6.2821239999999996</v>
      </c>
      <c r="M435" s="31">
        <f>(K435-L435)/L435*100</f>
        <v>5609.1625061842142</v>
      </c>
      <c r="N435" s="108">
        <f>D435/D526*100</f>
        <v>3.392964924063401</v>
      </c>
    </row>
    <row r="436" spans="1:14" ht="14.25" thickBot="1">
      <c r="A436" s="271"/>
      <c r="B436" s="204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8"/>
    </row>
    <row r="437" spans="1:14" ht="14.25" thickBot="1">
      <c r="A437" s="271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8"/>
    </row>
    <row r="438" spans="1:14" ht="14.25" thickBot="1">
      <c r="A438" s="271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8"/>
    </row>
    <row r="439" spans="1:14" ht="14.25" thickBot="1">
      <c r="A439" s="271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8"/>
    </row>
    <row r="440" spans="1:14" ht="14.25" thickBot="1">
      <c r="A440" s="274"/>
      <c r="B440" s="15" t="s">
        <v>31</v>
      </c>
      <c r="C440" s="16">
        <f t="shared" ref="C440:K440" si="119">C428+C430+C431+C432+C433+C434+C435+C436</f>
        <v>132.73762299999999</v>
      </c>
      <c r="D440" s="16">
        <f t="shared" si="119"/>
        <v>2102.6565609999998</v>
      </c>
      <c r="E440" s="16">
        <v>1826.876217</v>
      </c>
      <c r="F440" s="16">
        <f>(D440-E440)/E440*100</f>
        <v>15.095732345395122</v>
      </c>
      <c r="G440" s="16">
        <f t="shared" si="119"/>
        <v>16990</v>
      </c>
      <c r="H440" s="16">
        <f t="shared" si="119"/>
        <v>1596207.0490999999</v>
      </c>
      <c r="I440" s="16">
        <f t="shared" si="119"/>
        <v>1591</v>
      </c>
      <c r="J440" s="16">
        <f t="shared" si="119"/>
        <v>83.640938000000006</v>
      </c>
      <c r="K440" s="16">
        <f t="shared" si="119"/>
        <v>715.61456799999996</v>
      </c>
      <c r="L440" s="16">
        <v>294.09863500000006</v>
      </c>
      <c r="M440" s="16">
        <f t="shared" ref="M440:M444" si="120">(K440-L440)/L440*100</f>
        <v>143.32468187076074</v>
      </c>
      <c r="N440" s="109">
        <f>D440/D531*100</f>
        <v>15.938216407928651</v>
      </c>
    </row>
    <row r="441" spans="1:14" ht="14.25" thickTop="1">
      <c r="A441" s="230" t="s">
        <v>33</v>
      </c>
      <c r="B441" s="18" t="s">
        <v>19</v>
      </c>
      <c r="C441" s="104">
        <v>138.2886729999999</v>
      </c>
      <c r="D441" s="104">
        <v>1126.6093249999999</v>
      </c>
      <c r="E441" s="91">
        <v>975.80830500000002</v>
      </c>
      <c r="F441" s="110">
        <f>(D441-E441)/E441*100</f>
        <v>15.45395947414076</v>
      </c>
      <c r="G441" s="72">
        <v>9192</v>
      </c>
      <c r="H441" s="72">
        <v>1526335.7131840049</v>
      </c>
      <c r="I441" s="72">
        <v>449</v>
      </c>
      <c r="J441" s="72">
        <v>43.7</v>
      </c>
      <c r="K441" s="72">
        <v>356</v>
      </c>
      <c r="L441" s="72">
        <v>632.99</v>
      </c>
      <c r="M441" s="110">
        <f t="shared" si="120"/>
        <v>-43.758985134046355</v>
      </c>
      <c r="N441" s="111">
        <f t="shared" ref="N441:N446" si="121">D441/D519*100</f>
        <v>17.841909835065557</v>
      </c>
    </row>
    <row r="442" spans="1:14">
      <c r="A442" s="227"/>
      <c r="B442" s="204" t="s">
        <v>20</v>
      </c>
      <c r="C442" s="104">
        <v>44.951764999999966</v>
      </c>
      <c r="D442" s="104">
        <v>375.16525999999999</v>
      </c>
      <c r="E442" s="91">
        <v>240.38979399999999</v>
      </c>
      <c r="F442" s="31">
        <f>(D442-E442)/E442*100</f>
        <v>56.065386037145984</v>
      </c>
      <c r="G442" s="72">
        <v>4707</v>
      </c>
      <c r="H442" s="72">
        <v>94140</v>
      </c>
      <c r="I442" s="72">
        <v>334</v>
      </c>
      <c r="J442" s="72">
        <v>23.9</v>
      </c>
      <c r="K442" s="72">
        <v>151</v>
      </c>
      <c r="L442" s="72">
        <v>219.88</v>
      </c>
      <c r="M442" s="31">
        <f t="shared" si="120"/>
        <v>-31.326177915226484</v>
      </c>
      <c r="N442" s="108">
        <f t="shared" si="121"/>
        <v>16.491980144616551</v>
      </c>
    </row>
    <row r="443" spans="1:14">
      <c r="A443" s="227"/>
      <c r="B443" s="204" t="s">
        <v>21</v>
      </c>
      <c r="C443" s="104">
        <v>1.2283160000000031</v>
      </c>
      <c r="D443" s="104">
        <v>30.096097999999998</v>
      </c>
      <c r="E443" s="91">
        <v>20.525607000000004</v>
      </c>
      <c r="F443" s="31">
        <f>(D443-E443)/E443*100</f>
        <v>46.627079043265276</v>
      </c>
      <c r="G443" s="72">
        <v>380</v>
      </c>
      <c r="H443" s="72">
        <v>53717.164530000002</v>
      </c>
      <c r="I443" s="72">
        <v>6</v>
      </c>
      <c r="J443" s="72">
        <v>1</v>
      </c>
      <c r="K443" s="72">
        <v>3</v>
      </c>
      <c r="L443" s="72">
        <v>0</v>
      </c>
      <c r="M443" s="31" t="e">
        <f t="shared" si="120"/>
        <v>#DIV/0!</v>
      </c>
      <c r="N443" s="108">
        <f t="shared" si="121"/>
        <v>12.970569878810339</v>
      </c>
    </row>
    <row r="444" spans="1:14">
      <c r="A444" s="227"/>
      <c r="B444" s="204" t="s">
        <v>22</v>
      </c>
      <c r="C444" s="104">
        <v>2.2585959999999972</v>
      </c>
      <c r="D444" s="104">
        <v>13.381067999999999</v>
      </c>
      <c r="E444" s="91">
        <v>7.5593230000000009</v>
      </c>
      <c r="F444" s="31">
        <f>(D444-E444)/E444*100</f>
        <v>77.014105628242064</v>
      </c>
      <c r="G444" s="72">
        <v>701</v>
      </c>
      <c r="H444" s="72">
        <v>110848.60000000019</v>
      </c>
      <c r="I444" s="72">
        <v>54</v>
      </c>
      <c r="J444" s="72">
        <v>2</v>
      </c>
      <c r="K444" s="72">
        <v>10</v>
      </c>
      <c r="L444" s="72">
        <v>12</v>
      </c>
      <c r="M444" s="31">
        <f t="shared" si="120"/>
        <v>-16.666666666666664</v>
      </c>
      <c r="N444" s="108">
        <f t="shared" si="121"/>
        <v>2.7476409950478828</v>
      </c>
    </row>
    <row r="445" spans="1:14">
      <c r="A445" s="227"/>
      <c r="B445" s="204" t="s">
        <v>23</v>
      </c>
      <c r="C445" s="104">
        <v>2.8301999999999997E-2</v>
      </c>
      <c r="D445" s="104">
        <v>2.8301999999999997E-2</v>
      </c>
      <c r="E445" s="91">
        <v>0.11320799999999999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8">
        <f t="shared" si="121"/>
        <v>0.19402948340455584</v>
      </c>
    </row>
    <row r="446" spans="1:14">
      <c r="A446" s="227"/>
      <c r="B446" s="204" t="s">
        <v>24</v>
      </c>
      <c r="C446" s="104">
        <v>10.637694999999994</v>
      </c>
      <c r="D446" s="104">
        <v>62.541304999999994</v>
      </c>
      <c r="E446" s="91">
        <v>11.673876</v>
      </c>
      <c r="F446" s="31">
        <f>(D446-E446)/E446*100</f>
        <v>435.73727354993315</v>
      </c>
      <c r="G446" s="72">
        <v>54</v>
      </c>
      <c r="H446" s="72">
        <v>70268.813949999996</v>
      </c>
      <c r="I446" s="72">
        <v>13</v>
      </c>
      <c r="J446" s="72">
        <v>1</v>
      </c>
      <c r="K446" s="72">
        <v>2</v>
      </c>
      <c r="L446" s="72">
        <v>2</v>
      </c>
      <c r="M446" s="31"/>
      <c r="N446" s="108">
        <f t="shared" si="121"/>
        <v>7.1986376925742155</v>
      </c>
    </row>
    <row r="447" spans="1:14">
      <c r="A447" s="227"/>
      <c r="B447" s="204" t="s">
        <v>25</v>
      </c>
      <c r="C447" s="104">
        <v>0</v>
      </c>
      <c r="D447" s="104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8"/>
    </row>
    <row r="448" spans="1:14">
      <c r="A448" s="227"/>
      <c r="B448" s="204" t="s">
        <v>26</v>
      </c>
      <c r="C448" s="104">
        <v>18.213769999999869</v>
      </c>
      <c r="D448" s="104">
        <v>160.78810399999995</v>
      </c>
      <c r="E448" s="91">
        <v>215.902512</v>
      </c>
      <c r="F448" s="31">
        <f>(D448-E448)/E448*100</f>
        <v>-25.527451019189652</v>
      </c>
      <c r="G448" s="72">
        <v>4334</v>
      </c>
      <c r="H448" s="72">
        <v>2312534.2699999842</v>
      </c>
      <c r="I448" s="72">
        <v>26</v>
      </c>
      <c r="J448" s="72">
        <v>0.5</v>
      </c>
      <c r="K448" s="72">
        <v>7.35</v>
      </c>
      <c r="L448" s="72">
        <v>13.1</v>
      </c>
      <c r="M448" s="31">
        <f>(K448-L448)/L448*100</f>
        <v>-43.893129770992367</v>
      </c>
      <c r="N448" s="108">
        <f>D448/D526*100</f>
        <v>18.064516459558213</v>
      </c>
    </row>
    <row r="449" spans="1:14">
      <c r="A449" s="227"/>
      <c r="B449" s="204" t="s">
        <v>27</v>
      </c>
      <c r="C449" s="104">
        <v>0</v>
      </c>
      <c r="D449" s="104">
        <v>0</v>
      </c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8"/>
    </row>
    <row r="450" spans="1:14">
      <c r="A450" s="227"/>
      <c r="B450" s="14" t="s">
        <v>28</v>
      </c>
      <c r="C450" s="104">
        <v>0</v>
      </c>
      <c r="D450" s="104">
        <v>0</v>
      </c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8"/>
    </row>
    <row r="451" spans="1:14">
      <c r="A451" s="227"/>
      <c r="B451" s="14" t="s">
        <v>29</v>
      </c>
      <c r="C451" s="104">
        <v>0</v>
      </c>
      <c r="D451" s="104">
        <v>0</v>
      </c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8"/>
    </row>
    <row r="452" spans="1:14">
      <c r="A452" s="227"/>
      <c r="B452" s="14" t="s">
        <v>30</v>
      </c>
      <c r="C452" s="104">
        <v>0</v>
      </c>
      <c r="D452" s="104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8"/>
    </row>
    <row r="453" spans="1:14" ht="14.25" thickBot="1">
      <c r="A453" s="213"/>
      <c r="B453" s="15" t="s">
        <v>31</v>
      </c>
      <c r="C453" s="16">
        <f t="shared" ref="C453:K453" si="122">C441+C443+C444+C445+C446+C447+C448+C449</f>
        <v>170.65535199999979</v>
      </c>
      <c r="D453" s="16">
        <f t="shared" si="122"/>
        <v>1393.4442019999997</v>
      </c>
      <c r="E453" s="16">
        <v>1231.5828309999999</v>
      </c>
      <c r="F453" s="16">
        <f>(D453-E453)/E453*100</f>
        <v>13.142548509593485</v>
      </c>
      <c r="G453" s="16">
        <f t="shared" si="122"/>
        <v>14661</v>
      </c>
      <c r="H453" s="16">
        <f t="shared" si="122"/>
        <v>4073704.561663989</v>
      </c>
      <c r="I453" s="16">
        <f t="shared" si="122"/>
        <v>548</v>
      </c>
      <c r="J453" s="16">
        <f t="shared" si="122"/>
        <v>48.2</v>
      </c>
      <c r="K453" s="16">
        <f t="shared" si="122"/>
        <v>378.35</v>
      </c>
      <c r="L453" s="16">
        <v>660.09</v>
      </c>
      <c r="M453" s="16">
        <f t="shared" ref="M453:M455" si="123">(K453-L453)/L453*100</f>
        <v>-42.682058507173267</v>
      </c>
      <c r="N453" s="109">
        <f>D453/D531*100</f>
        <v>10.562359852665184</v>
      </c>
    </row>
    <row r="454" spans="1:14" ht="14.25" thickTop="1">
      <c r="A454" s="227" t="s">
        <v>34</v>
      </c>
      <c r="B454" s="204" t="s">
        <v>19</v>
      </c>
      <c r="C454" s="32">
        <v>22.11</v>
      </c>
      <c r="D454" s="32">
        <v>202.72</v>
      </c>
      <c r="E454" s="32">
        <v>198.9247</v>
      </c>
      <c r="F454" s="31">
        <f>(D454-E454)/E454*100</f>
        <v>1.9079078666450155</v>
      </c>
      <c r="G454" s="121">
        <v>1437</v>
      </c>
      <c r="H454" s="121">
        <v>130696.75</v>
      </c>
      <c r="I454" s="121">
        <v>35</v>
      </c>
      <c r="J454" s="121">
        <v>9.5399999999999991</v>
      </c>
      <c r="K454" s="121">
        <v>71.239999999999995</v>
      </c>
      <c r="L454" s="121">
        <v>112.06260000000002</v>
      </c>
      <c r="M454" s="31">
        <f t="shared" si="123"/>
        <v>-36.428389132502744</v>
      </c>
      <c r="N454" s="108">
        <f>D454/D519*100</f>
        <v>3.2104402844033708</v>
      </c>
    </row>
    <row r="455" spans="1:14">
      <c r="A455" s="227"/>
      <c r="B455" s="204" t="s">
        <v>20</v>
      </c>
      <c r="C455" s="31">
        <v>6.92</v>
      </c>
      <c r="D455" s="31">
        <v>72.39</v>
      </c>
      <c r="E455" s="31">
        <v>59.624000000000002</v>
      </c>
      <c r="F455" s="31">
        <f>(D455-E455)/E455*100</f>
        <v>21.410841271971016</v>
      </c>
      <c r="G455" s="121">
        <v>749</v>
      </c>
      <c r="H455" s="121">
        <v>14940</v>
      </c>
      <c r="I455" s="121">
        <v>16</v>
      </c>
      <c r="J455" s="121">
        <v>0.91</v>
      </c>
      <c r="K455" s="121">
        <v>30.43</v>
      </c>
      <c r="L455" s="121">
        <v>26.948499999999999</v>
      </c>
      <c r="M455" s="31">
        <f t="shared" si="123"/>
        <v>12.919086405551331</v>
      </c>
      <c r="N455" s="108">
        <f>D455/D520*100</f>
        <v>3.1822094686186886</v>
      </c>
    </row>
    <row r="456" spans="1:14">
      <c r="A456" s="227"/>
      <c r="B456" s="204" t="s">
        <v>21</v>
      </c>
      <c r="C456" s="31">
        <v>0.04</v>
      </c>
      <c r="D456" s="31">
        <v>10.210000000000001</v>
      </c>
      <c r="E456" s="31">
        <v>9.5410000000000004</v>
      </c>
      <c r="F456" s="31">
        <f>(D456-E456)/E456*100</f>
        <v>7.0118436222618223</v>
      </c>
      <c r="G456" s="121">
        <v>40</v>
      </c>
      <c r="H456" s="121">
        <v>9325.19</v>
      </c>
      <c r="I456" s="121">
        <v>3</v>
      </c>
      <c r="J456" s="121">
        <v>0.27</v>
      </c>
      <c r="K456" s="121">
        <v>2.23</v>
      </c>
      <c r="L456" s="121">
        <v>4.0542999999999996</v>
      </c>
      <c r="M456" s="31"/>
      <c r="N456" s="108">
        <f>D456/D521*100</f>
        <v>4.4002221969988797</v>
      </c>
    </row>
    <row r="457" spans="1:14">
      <c r="A457" s="227"/>
      <c r="B457" s="204" t="s">
        <v>22</v>
      </c>
      <c r="C457" s="31">
        <v>3.53</v>
      </c>
      <c r="D457" s="31">
        <v>44.5</v>
      </c>
      <c r="E457" s="31">
        <v>46.410800000000002</v>
      </c>
      <c r="F457" s="31">
        <f>(D457-E457)/E457*100</f>
        <v>-4.1171451472502127</v>
      </c>
      <c r="G457" s="121">
        <v>2576</v>
      </c>
      <c r="H457" s="121">
        <v>83068</v>
      </c>
      <c r="I457" s="121">
        <v>205</v>
      </c>
      <c r="J457" s="121">
        <v>3.08</v>
      </c>
      <c r="K457" s="121">
        <v>46.42</v>
      </c>
      <c r="L457" s="121">
        <v>37.779499999999999</v>
      </c>
      <c r="M457" s="31">
        <f t="shared" ref="M457:M462" si="124">(K457-L457)/L457*100</f>
        <v>22.87086912214297</v>
      </c>
      <c r="N457" s="108">
        <f>D457/D522*100</f>
        <v>9.1375385193192944</v>
      </c>
    </row>
    <row r="458" spans="1:14">
      <c r="A458" s="227"/>
      <c r="B458" s="204" t="s">
        <v>23</v>
      </c>
      <c r="C458" s="31">
        <v>0.02</v>
      </c>
      <c r="D458" s="31">
        <v>0.03</v>
      </c>
      <c r="E458" s="31">
        <v>0</v>
      </c>
      <c r="F458" s="31"/>
      <c r="G458" s="121">
        <v>6</v>
      </c>
      <c r="H458" s="121">
        <v>3</v>
      </c>
      <c r="I458" s="121">
        <v>0</v>
      </c>
      <c r="J458" s="121">
        <v>0</v>
      </c>
      <c r="K458" s="121">
        <v>0</v>
      </c>
      <c r="L458" s="121">
        <v>0</v>
      </c>
      <c r="M458" s="31"/>
      <c r="N458" s="108"/>
    </row>
    <row r="459" spans="1:14">
      <c r="A459" s="227"/>
      <c r="B459" s="204" t="s">
        <v>24</v>
      </c>
      <c r="C459" s="31">
        <v>3.16</v>
      </c>
      <c r="D459" s="31">
        <v>26.02</v>
      </c>
      <c r="E459" s="31">
        <v>53.239899999999999</v>
      </c>
      <c r="F459" s="31">
        <f>(D459-E459)/E459*100</f>
        <v>-51.126880403607068</v>
      </c>
      <c r="G459" s="121">
        <v>68</v>
      </c>
      <c r="H459" s="121">
        <v>39284.36</v>
      </c>
      <c r="I459" s="121">
        <v>0</v>
      </c>
      <c r="J459" s="121">
        <v>1.77</v>
      </c>
      <c r="K459" s="121">
        <v>55.12</v>
      </c>
      <c r="L459" s="121">
        <v>79.1982</v>
      </c>
      <c r="M459" s="31">
        <f t="shared" si="124"/>
        <v>-30.402458641736814</v>
      </c>
      <c r="N459" s="108">
        <f>D459/D524*100</f>
        <v>2.994957536635686</v>
      </c>
    </row>
    <row r="460" spans="1:14">
      <c r="A460" s="227"/>
      <c r="B460" s="204" t="s">
        <v>25</v>
      </c>
      <c r="C460" s="33">
        <v>0.43</v>
      </c>
      <c r="D460" s="33">
        <v>310.77999999999997</v>
      </c>
      <c r="E460" s="33">
        <v>592.12329999999997</v>
      </c>
      <c r="F460" s="31">
        <f>(D460-E460)/E460*100</f>
        <v>-47.51430994186515</v>
      </c>
      <c r="G460" s="123">
        <v>55</v>
      </c>
      <c r="H460" s="123">
        <v>66883.19</v>
      </c>
      <c r="I460" s="123">
        <v>6</v>
      </c>
      <c r="J460" s="123">
        <v>0.13</v>
      </c>
      <c r="K460" s="123">
        <v>152.72</v>
      </c>
      <c r="L460" s="123">
        <v>297.52499999999998</v>
      </c>
      <c r="M460" s="31">
        <f t="shared" si="124"/>
        <v>-48.669859675657506</v>
      </c>
      <c r="N460" s="108">
        <f>D460/D525*100</f>
        <v>7.1265017711716503</v>
      </c>
    </row>
    <row r="461" spans="1:14">
      <c r="A461" s="227"/>
      <c r="B461" s="204" t="s">
        <v>26</v>
      </c>
      <c r="C461" s="31">
        <v>8.24</v>
      </c>
      <c r="D461" s="31">
        <v>57.93</v>
      </c>
      <c r="E461" s="31">
        <v>63.329099999999997</v>
      </c>
      <c r="F461" s="31">
        <f>(D461-E461)/E461*100</f>
        <v>-8.5254645968441007</v>
      </c>
      <c r="G461" s="121">
        <v>1953</v>
      </c>
      <c r="H461" s="121">
        <v>70339.600000000006</v>
      </c>
      <c r="I461" s="121">
        <v>11</v>
      </c>
      <c r="J461" s="121">
        <v>0.37</v>
      </c>
      <c r="K461" s="121">
        <v>11.3</v>
      </c>
      <c r="L461" s="121">
        <v>33.241900000000001</v>
      </c>
      <c r="M461" s="31">
        <f t="shared" si="124"/>
        <v>-66.006756533170488</v>
      </c>
      <c r="N461" s="108">
        <f>D461/D526*100</f>
        <v>6.5084257632779083</v>
      </c>
    </row>
    <row r="462" spans="1:14">
      <c r="A462" s="227"/>
      <c r="B462" s="204" t="s">
        <v>27</v>
      </c>
      <c r="C462" s="34">
        <v>0</v>
      </c>
      <c r="D462" s="34">
        <v>0.25</v>
      </c>
      <c r="E462" s="34">
        <v>0</v>
      </c>
      <c r="F462" s="31" t="e">
        <f>(D462-E462)/E462*100</f>
        <v>#DIV/0!</v>
      </c>
      <c r="G462" s="121">
        <v>1</v>
      </c>
      <c r="H462" s="121">
        <v>13.2</v>
      </c>
      <c r="I462" s="121">
        <v>0</v>
      </c>
      <c r="J462" s="121">
        <v>0</v>
      </c>
      <c r="K462" s="122">
        <v>0</v>
      </c>
      <c r="L462" s="121">
        <v>0</v>
      </c>
      <c r="M462" s="31" t="e">
        <f t="shared" si="124"/>
        <v>#DIV/0!</v>
      </c>
      <c r="N462" s="108">
        <f>D462/D527*100</f>
        <v>1.0101319058526357</v>
      </c>
    </row>
    <row r="463" spans="1:14">
      <c r="A463" s="227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2"/>
      <c r="H463" s="122">
        <v>0</v>
      </c>
      <c r="I463" s="122"/>
      <c r="J463" s="122">
        <v>0</v>
      </c>
      <c r="K463" s="122">
        <v>0</v>
      </c>
      <c r="L463" s="122">
        <v>0</v>
      </c>
      <c r="M463" s="31"/>
      <c r="N463" s="108" t="e">
        <f>D463/D528*100</f>
        <v>#DIV/0!</v>
      </c>
    </row>
    <row r="464" spans="1:14">
      <c r="A464" s="227"/>
      <c r="B464" s="14" t="s">
        <v>29</v>
      </c>
      <c r="C464" s="34">
        <v>0</v>
      </c>
      <c r="D464" s="34">
        <v>0</v>
      </c>
      <c r="E464" s="34">
        <v>0</v>
      </c>
      <c r="F464" s="31"/>
      <c r="G464" s="122"/>
      <c r="H464" s="122">
        <v>0</v>
      </c>
      <c r="I464" s="122"/>
      <c r="J464" s="122">
        <v>0</v>
      </c>
      <c r="K464" s="122">
        <v>0</v>
      </c>
      <c r="L464" s="122">
        <v>0</v>
      </c>
      <c r="M464" s="31"/>
      <c r="N464" s="108"/>
    </row>
    <row r="465" spans="1:14">
      <c r="A465" s="227"/>
      <c r="B465" s="14" t="s">
        <v>30</v>
      </c>
      <c r="C465" s="34">
        <v>0</v>
      </c>
      <c r="D465" s="34">
        <v>0.25</v>
      </c>
      <c r="E465" s="34">
        <v>0</v>
      </c>
      <c r="F465" s="31"/>
      <c r="G465" s="122">
        <v>1</v>
      </c>
      <c r="H465" s="122">
        <v>13.2</v>
      </c>
      <c r="I465" s="122">
        <v>0</v>
      </c>
      <c r="J465" s="122">
        <v>0</v>
      </c>
      <c r="K465" s="122">
        <v>0</v>
      </c>
      <c r="L465" s="122">
        <v>0</v>
      </c>
      <c r="M465" s="31" t="e">
        <f>(K465-L465)/L465*100</f>
        <v>#DIV/0!</v>
      </c>
      <c r="N465" s="108"/>
    </row>
    <row r="466" spans="1:14" ht="14.25" thickBot="1">
      <c r="A466" s="213"/>
      <c r="B466" s="15" t="s">
        <v>31</v>
      </c>
      <c r="C466" s="16">
        <f t="shared" ref="C466:K466" si="125">C454+C456+C457+C458+C459+C460+C461+C462</f>
        <v>37.53</v>
      </c>
      <c r="D466" s="16">
        <f t="shared" si="125"/>
        <v>652.43999999999994</v>
      </c>
      <c r="E466" s="16">
        <v>963.56880000000001</v>
      </c>
      <c r="F466" s="16">
        <f>(D466-E466)/E466*100</f>
        <v>-32.289214843818115</v>
      </c>
      <c r="G466" s="16">
        <f t="shared" si="125"/>
        <v>6136</v>
      </c>
      <c r="H466" s="16">
        <f t="shared" si="125"/>
        <v>399613.29</v>
      </c>
      <c r="I466" s="16">
        <f t="shared" si="125"/>
        <v>260</v>
      </c>
      <c r="J466" s="16">
        <f t="shared" si="125"/>
        <v>15.159999999999998</v>
      </c>
      <c r="K466" s="16">
        <f t="shared" si="125"/>
        <v>339.03000000000003</v>
      </c>
      <c r="L466" s="16">
        <v>563.86149999999998</v>
      </c>
      <c r="M466" s="16">
        <f>(K466-L466)/L466*100</f>
        <v>-39.873532773562289</v>
      </c>
      <c r="N466" s="109">
        <f>D466/D531*100</f>
        <v>4.9455199227797095</v>
      </c>
    </row>
    <row r="467" spans="1:14" ht="14.25" thickTop="1">
      <c r="A467" s="227" t="s">
        <v>36</v>
      </c>
      <c r="B467" s="204" t="s">
        <v>19</v>
      </c>
      <c r="C467" s="32">
        <v>26.342241999999999</v>
      </c>
      <c r="D467" s="32">
        <v>187.27846299999999</v>
      </c>
      <c r="E467" s="32">
        <v>328.50490000000002</v>
      </c>
      <c r="F467" s="34">
        <f>(D467-E467)/E467*100</f>
        <v>-42.990663761788646</v>
      </c>
      <c r="G467" s="31">
        <v>1555</v>
      </c>
      <c r="H467" s="31">
        <v>173333.959604</v>
      </c>
      <c r="I467" s="33">
        <v>153</v>
      </c>
      <c r="J467" s="31">
        <v>2.8596910000000002</v>
      </c>
      <c r="K467" s="31">
        <v>102.27912499999999</v>
      </c>
      <c r="L467" s="31">
        <v>136.35810000000001</v>
      </c>
      <c r="M467" s="31">
        <f>(K467-L467)/L467*100</f>
        <v>-24.992263019211922</v>
      </c>
      <c r="N467" s="108">
        <f>D467/D519*100</f>
        <v>2.9658954322037596</v>
      </c>
    </row>
    <row r="468" spans="1:14">
      <c r="A468" s="227"/>
      <c r="B468" s="204" t="s">
        <v>20</v>
      </c>
      <c r="C468" s="31">
        <v>11.409069000000001</v>
      </c>
      <c r="D468" s="31">
        <v>81.099903999999995</v>
      </c>
      <c r="E468" s="31">
        <v>23.880600000000001</v>
      </c>
      <c r="F468" s="31">
        <f>(D468-E468)/E468*100</f>
        <v>239.60580554927429</v>
      </c>
      <c r="G468" s="31">
        <v>905</v>
      </c>
      <c r="H468" s="31">
        <v>18100</v>
      </c>
      <c r="I468" s="33">
        <v>53</v>
      </c>
      <c r="J468" s="31">
        <v>0.82854300000000003</v>
      </c>
      <c r="K468" s="31">
        <v>13.631596</v>
      </c>
      <c r="L468" s="31">
        <v>39.934899999999999</v>
      </c>
      <c r="M468" s="34">
        <f>(K468-L468)/L468*100</f>
        <v>-65.865456029688303</v>
      </c>
      <c r="N468" s="108">
        <f>D468/D520*100</f>
        <v>3.5650902391610257</v>
      </c>
    </row>
    <row r="469" spans="1:14">
      <c r="A469" s="227"/>
      <c r="B469" s="204" t="s">
        <v>21</v>
      </c>
      <c r="C469" s="31">
        <v>0</v>
      </c>
      <c r="D469" s="31">
        <v>1.6056600000000001</v>
      </c>
      <c r="E469" s="31">
        <v>0</v>
      </c>
      <c r="F469" s="31"/>
      <c r="G469" s="31">
        <v>3</v>
      </c>
      <c r="H469" s="31">
        <v>2111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8"/>
    </row>
    <row r="470" spans="1:14">
      <c r="A470" s="227"/>
      <c r="B470" s="204" t="s">
        <v>22</v>
      </c>
      <c r="C470" s="31">
        <v>0.134903</v>
      </c>
      <c r="D470" s="31">
        <v>1.7005539999999999</v>
      </c>
      <c r="E470" s="31">
        <v>1.7764</v>
      </c>
      <c r="F470" s="31">
        <f>(D470-E470)/E470*100</f>
        <v>-4.2696464760189192</v>
      </c>
      <c r="G470" s="31">
        <v>99</v>
      </c>
      <c r="H470" s="31">
        <v>6162.6</v>
      </c>
      <c r="I470" s="33">
        <v>0</v>
      </c>
      <c r="J470" s="31">
        <v>0</v>
      </c>
      <c r="K470" s="31">
        <v>0</v>
      </c>
      <c r="L470" s="31">
        <v>0.6</v>
      </c>
      <c r="M470" s="34">
        <f t="shared" ref="M470:M475" si="126">(K470-L470)/L470*100</f>
        <v>-100</v>
      </c>
      <c r="N470" s="108">
        <f>D470/D522*100</f>
        <v>0.3491882624535394</v>
      </c>
    </row>
    <row r="471" spans="1:14">
      <c r="A471" s="227"/>
      <c r="B471" s="204" t="s">
        <v>23</v>
      </c>
      <c r="C471" s="31">
        <v>0.21698200000000001</v>
      </c>
      <c r="D471" s="31">
        <v>0.78962600000000005</v>
      </c>
      <c r="E471" s="31">
        <v>0.66169999999999995</v>
      </c>
      <c r="F471" s="31"/>
      <c r="G471" s="31">
        <v>10</v>
      </c>
      <c r="H471" s="31">
        <v>7032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8">
        <f>D471/D523*100</f>
        <v>5.4134239581233068</v>
      </c>
    </row>
    <row r="472" spans="1:14">
      <c r="A472" s="227"/>
      <c r="B472" s="204" t="s">
        <v>24</v>
      </c>
      <c r="C472" s="31">
        <v>0.49132199999999998</v>
      </c>
      <c r="D472" s="31">
        <v>0.66339899999999996</v>
      </c>
      <c r="E472" s="31">
        <v>0</v>
      </c>
      <c r="F472" s="31" t="e">
        <f>(D472-E472)/E472*100</f>
        <v>#DIV/0!</v>
      </c>
      <c r="G472" s="31">
        <v>12</v>
      </c>
      <c r="H472" s="31">
        <v>245.068601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8">
        <f>D472/D524*100</f>
        <v>7.6358640847293519E-2</v>
      </c>
    </row>
    <row r="473" spans="1:14">
      <c r="A473" s="227"/>
      <c r="B473" s="204" t="s">
        <v>25</v>
      </c>
      <c r="C473" s="33">
        <v>0</v>
      </c>
      <c r="D473" s="33">
        <v>4.4652609999999999</v>
      </c>
      <c r="E473" s="31">
        <v>0</v>
      </c>
      <c r="F473" s="31"/>
      <c r="G473" s="33">
        <v>2</v>
      </c>
      <c r="H473" s="33">
        <v>1653.8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8"/>
    </row>
    <row r="474" spans="1:14">
      <c r="A474" s="227"/>
      <c r="B474" s="204" t="s">
        <v>26</v>
      </c>
      <c r="C474" s="31">
        <v>4.1833869999999997</v>
      </c>
      <c r="D474" s="31">
        <v>26.016603</v>
      </c>
      <c r="E474" s="31">
        <v>51.637999999999998</v>
      </c>
      <c r="F474" s="31">
        <f>(D474-E474)/E474*100</f>
        <v>-49.617330260660751</v>
      </c>
      <c r="G474" s="31">
        <v>769</v>
      </c>
      <c r="H474" s="31">
        <v>286124.71999999997</v>
      </c>
      <c r="I474" s="33">
        <v>26</v>
      </c>
      <c r="J474" s="31">
        <v>0.33158100000000001</v>
      </c>
      <c r="K474" s="31">
        <v>4.8246570000000002</v>
      </c>
      <c r="L474" s="31">
        <v>2.0988000000000002</v>
      </c>
      <c r="M474" s="34">
        <f t="shared" si="126"/>
        <v>129.87692967409947</v>
      </c>
      <c r="N474" s="108">
        <f>D474/D526*100</f>
        <v>2.9229609742477698</v>
      </c>
    </row>
    <row r="475" spans="1:14">
      <c r="A475" s="227"/>
      <c r="B475" s="204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6"/>
        <v>#DIV/0!</v>
      </c>
      <c r="N475" s="108">
        <f>D475/D527*100</f>
        <v>0</v>
      </c>
    </row>
    <row r="476" spans="1:14">
      <c r="A476" s="227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8"/>
    </row>
    <row r="477" spans="1:14">
      <c r="A477" s="227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8">
        <f>D477/D529*100</f>
        <v>0</v>
      </c>
    </row>
    <row r="478" spans="1:14">
      <c r="A478" s="227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8"/>
    </row>
    <row r="479" spans="1:14" ht="14.25" thickBot="1">
      <c r="A479" s="213"/>
      <c r="B479" s="15" t="s">
        <v>31</v>
      </c>
      <c r="C479" s="16">
        <f t="shared" ref="C479:K479" si="127">C467+C469+C470+C471+C472+C473+C474+C475</f>
        <v>31.368836000000002</v>
      </c>
      <c r="D479" s="16">
        <f t="shared" si="127"/>
        <v>222.519566</v>
      </c>
      <c r="E479" s="16">
        <v>382.58100000000002</v>
      </c>
      <c r="F479" s="16">
        <f t="shared" ref="F479:F485" si="128">(D479-E479)/E479*100</f>
        <v>-41.837266879432072</v>
      </c>
      <c r="G479" s="16">
        <f t="shared" si="127"/>
        <v>2450</v>
      </c>
      <c r="H479" s="16">
        <f t="shared" si="127"/>
        <v>476663.14820499998</v>
      </c>
      <c r="I479" s="16">
        <f t="shared" si="127"/>
        <v>179</v>
      </c>
      <c r="J479" s="16">
        <f t="shared" si="127"/>
        <v>3.1912720000000001</v>
      </c>
      <c r="K479" s="16">
        <f t="shared" si="127"/>
        <v>107.103782</v>
      </c>
      <c r="L479" s="16">
        <v>139.05690000000001</v>
      </c>
      <c r="M479" s="16">
        <f>(K479-L479)/L479*100</f>
        <v>-22.97844839055093</v>
      </c>
      <c r="N479" s="109">
        <f>D479/D531*100</f>
        <v>1.6867067421698463</v>
      </c>
    </row>
    <row r="480" spans="1:14" ht="14.25" thickTop="1">
      <c r="A480" s="230" t="s">
        <v>40</v>
      </c>
      <c r="B480" s="18" t="s">
        <v>19</v>
      </c>
      <c r="C480" s="34">
        <v>55.402812000000004</v>
      </c>
      <c r="D480" s="34">
        <v>582.47380899999996</v>
      </c>
      <c r="E480" s="34">
        <v>661.95808</v>
      </c>
      <c r="F480" s="116">
        <f t="shared" si="128"/>
        <v>-12.007447813009554</v>
      </c>
      <c r="G480" s="34">
        <v>5343</v>
      </c>
      <c r="H480" s="34">
        <v>512523.08170000004</v>
      </c>
      <c r="I480" s="34">
        <v>423</v>
      </c>
      <c r="J480" s="34">
        <v>29.76</v>
      </c>
      <c r="K480" s="34">
        <v>261.42</v>
      </c>
      <c r="L480" s="31">
        <v>299.64</v>
      </c>
      <c r="M480" s="34">
        <f>(K480-L480)/L480*100</f>
        <v>-12.755306367641159</v>
      </c>
      <c r="N480" s="111">
        <f t="shared" ref="N480:N488" si="129">D480/D519*100</f>
        <v>9.2245332528782278</v>
      </c>
    </row>
    <row r="481" spans="1:14">
      <c r="A481" s="227"/>
      <c r="B481" s="204" t="s">
        <v>20</v>
      </c>
      <c r="C481" s="34">
        <v>19.640204000000001</v>
      </c>
      <c r="D481" s="34">
        <v>215.343042</v>
      </c>
      <c r="E481" s="34">
        <v>179.34429299999999</v>
      </c>
      <c r="F481" s="31">
        <f t="shared" si="128"/>
        <v>20.072425164931236</v>
      </c>
      <c r="G481" s="34">
        <v>2718</v>
      </c>
      <c r="H481" s="34">
        <v>54360</v>
      </c>
      <c r="I481" s="34">
        <v>197</v>
      </c>
      <c r="J481" s="34">
        <v>5.22</v>
      </c>
      <c r="K481" s="34">
        <v>97.17</v>
      </c>
      <c r="L481" s="31">
        <v>89.42</v>
      </c>
      <c r="M481" s="34">
        <f>(K481-L481)/L481*100</f>
        <v>8.6669648848132415</v>
      </c>
      <c r="N481" s="108">
        <f t="shared" si="129"/>
        <v>9.4663167185184687</v>
      </c>
    </row>
    <row r="482" spans="1:14">
      <c r="A482" s="227"/>
      <c r="B482" s="204" t="s">
        <v>21</v>
      </c>
      <c r="C482" s="34">
        <v>0.15565699999999999</v>
      </c>
      <c r="D482" s="34">
        <v>31.247639000000003</v>
      </c>
      <c r="E482" s="34">
        <v>4.4497679999999997</v>
      </c>
      <c r="F482" s="31">
        <f t="shared" si="128"/>
        <v>602.23074551302466</v>
      </c>
      <c r="G482" s="34">
        <v>24</v>
      </c>
      <c r="H482" s="34">
        <v>71312.530989999999</v>
      </c>
      <c r="I482" s="34">
        <v>1</v>
      </c>
      <c r="J482" s="34">
        <v>0.3</v>
      </c>
      <c r="K482" s="34">
        <v>0.3</v>
      </c>
      <c r="L482" s="31"/>
      <c r="M482" s="34"/>
      <c r="N482" s="108">
        <f t="shared" si="129"/>
        <v>13.466851589775503</v>
      </c>
    </row>
    <row r="483" spans="1:14">
      <c r="A483" s="227"/>
      <c r="B483" s="204" t="s">
        <v>22</v>
      </c>
      <c r="C483" s="34">
        <v>4.0808800000000005</v>
      </c>
      <c r="D483" s="34">
        <v>161.74602800000002</v>
      </c>
      <c r="E483" s="34">
        <v>63.735442000000006</v>
      </c>
      <c r="F483" s="31">
        <f t="shared" si="128"/>
        <v>153.77721237110114</v>
      </c>
      <c r="G483" s="34">
        <v>4379</v>
      </c>
      <c r="H483" s="34">
        <v>243916.32675000001</v>
      </c>
      <c r="I483" s="34">
        <v>238</v>
      </c>
      <c r="J483" s="34">
        <v>6.7</v>
      </c>
      <c r="K483" s="34">
        <v>34.369999999999997</v>
      </c>
      <c r="L483" s="31">
        <v>20.71</v>
      </c>
      <c r="M483" s="34">
        <f>(K483-L483)/L483*100</f>
        <v>65.958474167069028</v>
      </c>
      <c r="N483" s="108">
        <f t="shared" si="129"/>
        <v>33.212596880829153</v>
      </c>
    </row>
    <row r="484" spans="1:14">
      <c r="A484" s="227"/>
      <c r="B484" s="204" t="s">
        <v>23</v>
      </c>
      <c r="C484" s="34">
        <v>0</v>
      </c>
      <c r="D484" s="34">
        <v>0.28301999999999999</v>
      </c>
      <c r="E484" s="34">
        <v>0.11320799999999999</v>
      </c>
      <c r="F484" s="31">
        <f t="shared" si="128"/>
        <v>150.00000000000003</v>
      </c>
      <c r="G484" s="34">
        <v>3</v>
      </c>
      <c r="H484" s="34">
        <v>1500.3000000000002</v>
      </c>
      <c r="I484" s="34"/>
      <c r="J484" s="34"/>
      <c r="K484" s="34"/>
      <c r="L484" s="31"/>
      <c r="M484" s="34" t="e">
        <f>(K484-L484)/L484*100</f>
        <v>#DIV/0!</v>
      </c>
      <c r="N484" s="108">
        <f t="shared" si="129"/>
        <v>1.9402948340455584</v>
      </c>
    </row>
    <row r="485" spans="1:14">
      <c r="A485" s="227"/>
      <c r="B485" s="204" t="s">
        <v>24</v>
      </c>
      <c r="C485" s="34">
        <v>0.141509</v>
      </c>
      <c r="D485" s="34">
        <v>28.798117000000001</v>
      </c>
      <c r="E485" s="34">
        <v>68.763451000000003</v>
      </c>
      <c r="F485" s="31">
        <f t="shared" si="128"/>
        <v>-58.120023673622775</v>
      </c>
      <c r="G485" s="34">
        <v>38</v>
      </c>
      <c r="H485" s="34">
        <v>23169.8724</v>
      </c>
      <c r="I485" s="34">
        <v>8</v>
      </c>
      <c r="J485" s="34">
        <v>0.19</v>
      </c>
      <c r="K485" s="34">
        <v>23.36</v>
      </c>
      <c r="L485" s="31">
        <v>71.510000000000005</v>
      </c>
      <c r="M485" s="34">
        <f>(K485-L485)/L485*100</f>
        <v>-67.333240106278851</v>
      </c>
      <c r="N485" s="108">
        <f t="shared" si="129"/>
        <v>3.3147247329003182</v>
      </c>
    </row>
    <row r="486" spans="1:14">
      <c r="A486" s="227"/>
      <c r="B486" s="204" t="s">
        <v>25</v>
      </c>
      <c r="C486" s="34">
        <v>50.729231000000006</v>
      </c>
      <c r="D486" s="34">
        <v>80.483985000000004</v>
      </c>
      <c r="E486" s="34">
        <v>18.027754000000002</v>
      </c>
      <c r="F486" s="31"/>
      <c r="G486" s="34">
        <v>36</v>
      </c>
      <c r="H486" s="34">
        <v>3446.4220789999999</v>
      </c>
      <c r="I486" s="34">
        <v>9</v>
      </c>
      <c r="J486" s="34"/>
      <c r="K486" s="34">
        <v>116.09</v>
      </c>
      <c r="L486" s="31">
        <v>10.27</v>
      </c>
      <c r="M486" s="34"/>
      <c r="N486" s="108">
        <f t="shared" si="129"/>
        <v>1.8455797080039016</v>
      </c>
    </row>
    <row r="487" spans="1:14">
      <c r="A487" s="227"/>
      <c r="B487" s="204" t="s">
        <v>26</v>
      </c>
      <c r="C487" s="34">
        <v>5.151066000000001</v>
      </c>
      <c r="D487" s="34">
        <v>112.99655100000001</v>
      </c>
      <c r="E487" s="34">
        <v>108.35307799999998</v>
      </c>
      <c r="F487" s="31">
        <f>(D487-E487)/E487*100</f>
        <v>4.2855017002839819</v>
      </c>
      <c r="G487" s="34">
        <v>2617</v>
      </c>
      <c r="H487" s="34">
        <v>326260.1274</v>
      </c>
      <c r="I487" s="34">
        <v>47</v>
      </c>
      <c r="J487" s="34">
        <v>2.78</v>
      </c>
      <c r="K487" s="34">
        <v>15.9</v>
      </c>
      <c r="L487" s="31">
        <v>2.39</v>
      </c>
      <c r="M487" s="34">
        <f>(K487-L487)/L487*100</f>
        <v>565.27196652719658</v>
      </c>
      <c r="N487" s="108">
        <f t="shared" si="129"/>
        <v>12.695143512686796</v>
      </c>
    </row>
    <row r="488" spans="1:14">
      <c r="A488" s="227"/>
      <c r="B488" s="204" t="s">
        <v>27</v>
      </c>
      <c r="C488" s="34">
        <v>0</v>
      </c>
      <c r="D488" s="34">
        <v>9.556400000000001E-2</v>
      </c>
      <c r="E488" s="34">
        <v>1.22783</v>
      </c>
      <c r="F488" s="31">
        <f>(D488-E488)/E488*100</f>
        <v>-92.216837835856751</v>
      </c>
      <c r="G488" s="34">
        <v>8</v>
      </c>
      <c r="H488" s="34">
        <v>154</v>
      </c>
      <c r="I488" s="31"/>
      <c r="J488" s="31"/>
      <c r="K488" s="31"/>
      <c r="L488" s="31"/>
      <c r="M488" s="31"/>
      <c r="N488" s="108">
        <f t="shared" si="129"/>
        <v>0.38612898180360511</v>
      </c>
    </row>
    <row r="489" spans="1:14">
      <c r="A489" s="227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8"/>
    </row>
    <row r="490" spans="1:14">
      <c r="A490" s="227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8">
        <f>D490/D529*100</f>
        <v>0</v>
      </c>
    </row>
    <row r="491" spans="1:14">
      <c r="A491" s="227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8"/>
    </row>
    <row r="492" spans="1:14" ht="14.25" thickBot="1">
      <c r="A492" s="213"/>
      <c r="B492" s="15" t="s">
        <v>31</v>
      </c>
      <c r="C492" s="16">
        <f t="shared" ref="C492:K492" si="130">C480+C482+C483+C484+C485+C486+C487+C488</f>
        <v>115.66115500000001</v>
      </c>
      <c r="D492" s="16">
        <f t="shared" si="130"/>
        <v>998.12471299999993</v>
      </c>
      <c r="E492" s="16">
        <v>926.62861099999998</v>
      </c>
      <c r="F492" s="16">
        <f>(D492-E492)/E492*100</f>
        <v>7.7157235543205083</v>
      </c>
      <c r="G492" s="16">
        <f t="shared" si="130"/>
        <v>12448</v>
      </c>
      <c r="H492" s="16">
        <f t="shared" si="130"/>
        <v>1182282.6613190002</v>
      </c>
      <c r="I492" s="16">
        <f t="shared" si="130"/>
        <v>726</v>
      </c>
      <c r="J492" s="16">
        <f t="shared" si="130"/>
        <v>39.730000000000004</v>
      </c>
      <c r="K492" s="16">
        <f t="shared" si="130"/>
        <v>451.44000000000005</v>
      </c>
      <c r="L492" s="16">
        <v>404.51999999999992</v>
      </c>
      <c r="M492" s="16">
        <f>(K492-L492)/L492*100</f>
        <v>11.598932067635751</v>
      </c>
      <c r="N492" s="109">
        <f>D492/D531*100</f>
        <v>7.5658231462820789</v>
      </c>
    </row>
    <row r="493" spans="1:14" ht="14.25" thickTop="1">
      <c r="A493" s="212" t="s">
        <v>67</v>
      </c>
      <c r="B493" s="18" t="s">
        <v>19</v>
      </c>
      <c r="C493" s="32">
        <v>37.048310999999956</v>
      </c>
      <c r="D493" s="32">
        <v>339.77166999999997</v>
      </c>
      <c r="E493" s="32">
        <v>173.159502</v>
      </c>
      <c r="F493" s="116">
        <f>(D493-E493)/E493*100</f>
        <v>96.21889995964527</v>
      </c>
      <c r="G493" s="31">
        <v>2889</v>
      </c>
      <c r="H493" s="31">
        <v>258460.11225800001</v>
      </c>
      <c r="I493" s="31">
        <v>219</v>
      </c>
      <c r="J493" s="31">
        <v>6.4858900000000013</v>
      </c>
      <c r="K493" s="31">
        <v>33.145038</v>
      </c>
      <c r="L493" s="31">
        <v>43.532342999999997</v>
      </c>
      <c r="M493" s="32">
        <f>(K493-L493)/L493*100</f>
        <v>-23.861120914167195</v>
      </c>
      <c r="N493" s="113">
        <f>D493/D519*100</f>
        <v>5.3809030034876093</v>
      </c>
    </row>
    <row r="494" spans="1:14">
      <c r="A494" s="212"/>
      <c r="B494" s="204" t="s">
        <v>20</v>
      </c>
      <c r="C494" s="32">
        <v>13.597853000000001</v>
      </c>
      <c r="D494" s="32">
        <v>136.025003</v>
      </c>
      <c r="E494" s="32">
        <v>62.316310000000001</v>
      </c>
      <c r="F494" s="31">
        <f>(D494-E494)/E494*100</f>
        <v>118.28154298609786</v>
      </c>
      <c r="G494" s="31">
        <v>1593</v>
      </c>
      <c r="H494" s="31">
        <v>31860</v>
      </c>
      <c r="I494" s="31">
        <v>110</v>
      </c>
      <c r="J494" s="31">
        <v>1.8800899999999992</v>
      </c>
      <c r="K494" s="31">
        <v>14.579789999999999</v>
      </c>
      <c r="L494" s="31">
        <v>11.862786</v>
      </c>
      <c r="M494" s="34">
        <f>(K494-L494)/L494*100</f>
        <v>22.903591112576756</v>
      </c>
      <c r="N494" s="113">
        <f>D494/D520*100</f>
        <v>5.97955591263276</v>
      </c>
    </row>
    <row r="495" spans="1:14">
      <c r="A495" s="212"/>
      <c r="B495" s="204" t="s">
        <v>21</v>
      </c>
      <c r="C495" s="32">
        <v>9.0499999999948955E-4</v>
      </c>
      <c r="D495" s="32">
        <v>21.258769999999998</v>
      </c>
      <c r="E495" s="32">
        <v>28.696577000000001</v>
      </c>
      <c r="F495" s="31">
        <f>(D495-E495)/E495*100</f>
        <v>-25.918795123195366</v>
      </c>
      <c r="G495" s="31">
        <v>9</v>
      </c>
      <c r="H495" s="31">
        <v>19319.484451</v>
      </c>
      <c r="I495" s="31">
        <v>2</v>
      </c>
      <c r="J495" s="31">
        <v>0</v>
      </c>
      <c r="K495" s="31">
        <v>21.3109</v>
      </c>
      <c r="L495" s="31">
        <v>22.300699999999999</v>
      </c>
      <c r="M495" s="31"/>
      <c r="N495" s="113">
        <f>D495/D521*100</f>
        <v>9.1619306204597315</v>
      </c>
    </row>
    <row r="496" spans="1:14">
      <c r="A496" s="212"/>
      <c r="B496" s="204" t="s">
        <v>22</v>
      </c>
      <c r="C496" s="32">
        <v>1.3301939999999988</v>
      </c>
      <c r="D496" s="32">
        <v>34.871690999999998</v>
      </c>
      <c r="E496" s="32">
        <v>18.171040000000001</v>
      </c>
      <c r="F496" s="31">
        <f>(D496-E496)/E496*100</f>
        <v>91.908063600102125</v>
      </c>
      <c r="G496" s="31">
        <v>363</v>
      </c>
      <c r="H496" s="31">
        <v>329494.88640000002</v>
      </c>
      <c r="I496" s="31">
        <v>57</v>
      </c>
      <c r="J496" s="31">
        <v>0.79999999999999982</v>
      </c>
      <c r="K496" s="31">
        <v>2.5333999999999999</v>
      </c>
      <c r="L496" s="31">
        <v>0.8448</v>
      </c>
      <c r="M496" s="31"/>
      <c r="N496" s="113">
        <f>D496/D522*100</f>
        <v>7.1604813426134823</v>
      </c>
    </row>
    <row r="497" spans="1:14">
      <c r="A497" s="212"/>
      <c r="B497" s="204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3"/>
    </row>
    <row r="498" spans="1:14">
      <c r="A498" s="212"/>
      <c r="B498" s="204" t="s">
        <v>24</v>
      </c>
      <c r="C498" s="32">
        <v>1.7531919999999999</v>
      </c>
      <c r="D498" s="32">
        <v>2.2526269999999999</v>
      </c>
      <c r="E498" s="32">
        <v>4.6387780000000003</v>
      </c>
      <c r="F498" s="31">
        <f>(D498-E498)/E498*100</f>
        <v>-51.439215241600266</v>
      </c>
      <c r="G498" s="31">
        <v>12</v>
      </c>
      <c r="H498" s="31">
        <v>865.67537500000003</v>
      </c>
      <c r="I498" s="31">
        <v>1</v>
      </c>
      <c r="J498" s="31">
        <v>0</v>
      </c>
      <c r="K498" s="31">
        <v>0</v>
      </c>
      <c r="L498" s="31">
        <v>0</v>
      </c>
      <c r="M498" s="31"/>
      <c r="N498" s="113">
        <f>D498/D524*100</f>
        <v>0.25928217566791062</v>
      </c>
    </row>
    <row r="499" spans="1:14">
      <c r="A499" s="212"/>
      <c r="B499" s="204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3"/>
    </row>
    <row r="500" spans="1:14">
      <c r="A500" s="212"/>
      <c r="B500" s="204" t="s">
        <v>26</v>
      </c>
      <c r="C500" s="32">
        <v>5.3549679999999995</v>
      </c>
      <c r="D500" s="32">
        <v>95.088144999999997</v>
      </c>
      <c r="E500" s="32">
        <v>56.012189999999997</v>
      </c>
      <c r="F500" s="31">
        <f>(D500-E500)/E500*100</f>
        <v>69.763305094837392</v>
      </c>
      <c r="G500" s="31">
        <v>1571</v>
      </c>
      <c r="H500" s="31">
        <v>961622.5</v>
      </c>
      <c r="I500" s="31">
        <v>51</v>
      </c>
      <c r="J500" s="31">
        <v>2.5256279999999993</v>
      </c>
      <c r="K500" s="31">
        <v>13.870559</v>
      </c>
      <c r="L500" s="31">
        <v>51.288487000000003</v>
      </c>
      <c r="M500" s="31"/>
      <c r="N500" s="113">
        <f>D500/D526*100</f>
        <v>10.683137108584591</v>
      </c>
    </row>
    <row r="501" spans="1:14">
      <c r="A501" s="212"/>
      <c r="B501" s="204" t="s">
        <v>27</v>
      </c>
      <c r="C501" s="32">
        <v>2.1036790000000001</v>
      </c>
      <c r="D501" s="32">
        <v>2.1036790000000001</v>
      </c>
      <c r="E501" s="32">
        <v>0</v>
      </c>
      <c r="F501" s="31"/>
      <c r="G501" s="31">
        <v>4</v>
      </c>
      <c r="H501" s="31">
        <v>74.335701999999998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3">
        <f>D501/D527*100</f>
        <v>8.499973110288666</v>
      </c>
    </row>
    <row r="502" spans="1:14">
      <c r="A502" s="212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3" t="e">
        <f>D502/D528*100</f>
        <v>#DIV/0!</v>
      </c>
    </row>
    <row r="503" spans="1:14">
      <c r="A503" s="212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3"/>
    </row>
    <row r="504" spans="1:14">
      <c r="A504" s="212"/>
      <c r="B504" s="14" t="s">
        <v>30</v>
      </c>
      <c r="C504" s="32">
        <v>2.1036790000000001</v>
      </c>
      <c r="D504" s="32">
        <v>2.1036790000000001</v>
      </c>
      <c r="E504" s="32">
        <v>0</v>
      </c>
      <c r="F504" s="31"/>
      <c r="G504" s="31">
        <v>4</v>
      </c>
      <c r="H504" s="31">
        <v>74.335701999999998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3"/>
    </row>
    <row r="505" spans="1:14" ht="14.25" thickBot="1">
      <c r="A505" s="213"/>
      <c r="B505" s="15" t="s">
        <v>31</v>
      </c>
      <c r="C505" s="16">
        <f>C493+C495+C496+C497+C498+C499+C500+C501</f>
        <v>47.591248999999955</v>
      </c>
      <c r="D505" s="16">
        <f>D493+D495+D496+D497+D498+D499+D500+D501</f>
        <v>495.34658200000001</v>
      </c>
      <c r="E505" s="16">
        <v>280.678087</v>
      </c>
      <c r="F505" s="16">
        <f>(D505-E505)/E505*100</f>
        <v>76.482099936786312</v>
      </c>
      <c r="G505" s="16">
        <f t="shared" ref="G505:K505" si="131">G493+G495+G496+G497+G498+G499+G500+G501</f>
        <v>4848</v>
      </c>
      <c r="H505" s="16">
        <f t="shared" si="131"/>
        <v>1569836.994186</v>
      </c>
      <c r="I505" s="16">
        <f t="shared" si="131"/>
        <v>330</v>
      </c>
      <c r="J505" s="16">
        <f t="shared" si="131"/>
        <v>9.8115179999999995</v>
      </c>
      <c r="K505" s="16">
        <f t="shared" si="131"/>
        <v>70.859897000000004</v>
      </c>
      <c r="L505" s="16">
        <v>117.96633000000001</v>
      </c>
      <c r="M505" s="16">
        <f>(K505-L505)/L505*100</f>
        <v>-39.932100117041877</v>
      </c>
      <c r="N505" s="109">
        <f>D505/D531*100</f>
        <v>3.7547458616299325</v>
      </c>
    </row>
    <row r="506" spans="1:14" ht="14.25" thickTop="1">
      <c r="A506" s="227" t="s">
        <v>43</v>
      </c>
      <c r="B506" s="206" t="s">
        <v>19</v>
      </c>
      <c r="C506" s="94">
        <v>-7.0000000000000007E-2</v>
      </c>
      <c r="D506" s="94">
        <v>5.3</v>
      </c>
      <c r="E506" s="94">
        <v>6.38</v>
      </c>
      <c r="F506" s="116">
        <f>(D506-E506)/E506*100</f>
        <v>-16.92789968652038</v>
      </c>
      <c r="G506" s="95">
        <v>40</v>
      </c>
      <c r="H506" s="95">
        <v>2848.49</v>
      </c>
      <c r="I506" s="95">
        <v>4</v>
      </c>
      <c r="J506" s="95">
        <v>0</v>
      </c>
      <c r="K506" s="95">
        <v>0.19</v>
      </c>
      <c r="L506" s="95">
        <v>0.17</v>
      </c>
      <c r="M506" s="31">
        <f>(K506-L506)/L506*100</f>
        <v>11.764705882352935</v>
      </c>
      <c r="N506" s="112">
        <f>D506/D519*100</f>
        <v>8.3935149503442497E-2</v>
      </c>
    </row>
    <row r="507" spans="1:14">
      <c r="A507" s="227"/>
      <c r="B507" s="204" t="s">
        <v>20</v>
      </c>
      <c r="C507" s="95">
        <v>0</v>
      </c>
      <c r="D507" s="95">
        <v>1.47</v>
      </c>
      <c r="E507" s="95">
        <v>1.96</v>
      </c>
      <c r="F507" s="31">
        <f>(D507-E507)/E507*100</f>
        <v>-25</v>
      </c>
      <c r="G507" s="95">
        <v>16</v>
      </c>
      <c r="H507" s="95">
        <v>320</v>
      </c>
      <c r="I507" s="95">
        <v>2</v>
      </c>
      <c r="J507" s="95">
        <v>0</v>
      </c>
      <c r="K507" s="95">
        <v>0.19</v>
      </c>
      <c r="L507" s="95">
        <v>0.17</v>
      </c>
      <c r="M507" s="31">
        <f>(K507-L507)/L507*100</f>
        <v>11.764705882352935</v>
      </c>
      <c r="N507" s="108">
        <f>D507/D520*100</f>
        <v>6.4620084526446631E-2</v>
      </c>
    </row>
    <row r="508" spans="1:14">
      <c r="A508" s="227"/>
      <c r="B508" s="204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8"/>
    </row>
    <row r="509" spans="1:14">
      <c r="A509" s="227"/>
      <c r="B509" s="204" t="s">
        <v>22</v>
      </c>
      <c r="C509" s="95">
        <v>0.1</v>
      </c>
      <c r="D509" s="95">
        <v>0.12</v>
      </c>
      <c r="E509" s="95">
        <v>0.12</v>
      </c>
      <c r="F509" s="31">
        <f>(D509-E509)/E509*100</f>
        <v>0</v>
      </c>
      <c r="G509" s="95">
        <v>13</v>
      </c>
      <c r="H509" s="95">
        <v>371.4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108">
        <f>D509/D522*100</f>
        <v>2.4640553310523935E-2</v>
      </c>
    </row>
    <row r="510" spans="1:14">
      <c r="A510" s="227"/>
      <c r="B510" s="204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8"/>
    </row>
    <row r="511" spans="1:14">
      <c r="A511" s="227"/>
      <c r="B511" s="204" t="s">
        <v>24</v>
      </c>
      <c r="C511" s="95">
        <v>0</v>
      </c>
      <c r="D511" s="95">
        <v>0</v>
      </c>
      <c r="E511" s="95">
        <v>0</v>
      </c>
      <c r="F511" s="31" t="e">
        <f>(D511-E511)/E511*100</f>
        <v>#DIV/0!</v>
      </c>
      <c r="G511" s="95">
        <v>0</v>
      </c>
      <c r="H511" s="95">
        <v>0</v>
      </c>
      <c r="I511" s="95">
        <v>0</v>
      </c>
      <c r="J511" s="95">
        <v>0</v>
      </c>
      <c r="K511" s="95">
        <v>0</v>
      </c>
      <c r="L511" s="95">
        <v>0</v>
      </c>
      <c r="M511" s="31" t="e">
        <f>(K511-L511)/L511*100</f>
        <v>#DIV/0!</v>
      </c>
      <c r="N511" s="108">
        <f>D511/D524*100</f>
        <v>0</v>
      </c>
    </row>
    <row r="512" spans="1:14">
      <c r="A512" s="227"/>
      <c r="B512" s="204" t="s">
        <v>25</v>
      </c>
      <c r="C512" s="95">
        <v>0</v>
      </c>
      <c r="D512" s="95">
        <v>186.82</v>
      </c>
      <c r="E512" s="95">
        <v>512.1</v>
      </c>
      <c r="F512" s="31"/>
      <c r="G512" s="95">
        <v>15</v>
      </c>
      <c r="H512" s="95">
        <v>3524.83</v>
      </c>
      <c r="I512" s="95">
        <v>0</v>
      </c>
      <c r="J512" s="95">
        <v>0</v>
      </c>
      <c r="K512" s="95">
        <v>0</v>
      </c>
      <c r="L512" s="95">
        <v>0</v>
      </c>
      <c r="M512" s="31" t="e">
        <f>(K512-L512)/L512*100</f>
        <v>#DIV/0!</v>
      </c>
      <c r="N512" s="108">
        <f>D512/D525*100</f>
        <v>4.2839727810357413</v>
      </c>
    </row>
    <row r="513" spans="1:14">
      <c r="A513" s="227"/>
      <c r="B513" s="204" t="s">
        <v>26</v>
      </c>
      <c r="C513" s="95">
        <v>0</v>
      </c>
      <c r="D513" s="95">
        <v>0.01</v>
      </c>
      <c r="E513" s="95">
        <v>0.02</v>
      </c>
      <c r="F513" s="31">
        <f>(D513-E513)/E513*100</f>
        <v>-50</v>
      </c>
      <c r="G513" s="95">
        <v>1</v>
      </c>
      <c r="H513" s="95">
        <v>59.5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8">
        <f>D513/D526*100</f>
        <v>1.1234983192262918E-3</v>
      </c>
    </row>
    <row r="514" spans="1:14">
      <c r="A514" s="227"/>
      <c r="B514" s="204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8"/>
    </row>
    <row r="515" spans="1:14">
      <c r="A515" s="227"/>
      <c r="B515" s="14" t="s">
        <v>28</v>
      </c>
      <c r="C515" s="42"/>
      <c r="D515" s="42"/>
      <c r="E515" s="201"/>
      <c r="F515" s="31"/>
      <c r="G515" s="42"/>
      <c r="H515" s="42"/>
      <c r="I515" s="42"/>
      <c r="J515" s="42"/>
      <c r="K515" s="42"/>
      <c r="L515" s="201"/>
      <c r="M515" s="31"/>
      <c r="N515" s="108"/>
    </row>
    <row r="516" spans="1:14">
      <c r="A516" s="227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201"/>
      <c r="M516" s="31"/>
      <c r="N516" s="108"/>
    </row>
    <row r="517" spans="1:14">
      <c r="A517" s="227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8"/>
    </row>
    <row r="518" spans="1:14" ht="14.25" thickBot="1">
      <c r="A518" s="213"/>
      <c r="B518" s="15" t="s">
        <v>31</v>
      </c>
      <c r="C518" s="16">
        <f t="shared" ref="C518:K518" si="132">C506+C508+C509+C510+C511+C512+C513+C514</f>
        <v>0.03</v>
      </c>
      <c r="D518" s="16">
        <f t="shared" si="132"/>
        <v>192.24999999999997</v>
      </c>
      <c r="E518" s="16">
        <v>518.62</v>
      </c>
      <c r="F518" s="16">
        <f t="shared" ref="F518:F531" si="133">(D518-E518)/E518*100</f>
        <v>-62.930469322432614</v>
      </c>
      <c r="G518" s="16">
        <f t="shared" si="132"/>
        <v>69</v>
      </c>
      <c r="H518" s="16">
        <f t="shared" si="132"/>
        <v>6804.2199999999993</v>
      </c>
      <c r="I518" s="16">
        <f t="shared" si="132"/>
        <v>4</v>
      </c>
      <c r="J518" s="16">
        <f t="shared" si="132"/>
        <v>0</v>
      </c>
      <c r="K518" s="16">
        <f t="shared" si="132"/>
        <v>0.19</v>
      </c>
      <c r="L518" s="16">
        <v>0.17</v>
      </c>
      <c r="M518" s="16">
        <f t="shared" ref="M518:M531" si="134">(K518-L518)/L518*100</f>
        <v>11.764705882352935</v>
      </c>
      <c r="N518" s="109">
        <f>D518/D531*100</f>
        <v>1.4572622848911763</v>
      </c>
    </row>
    <row r="519" spans="1:14" ht="15" thickTop="1" thickBot="1">
      <c r="A519" s="255" t="s">
        <v>49</v>
      </c>
      <c r="B519" s="204" t="s">
        <v>19</v>
      </c>
      <c r="C519" s="31">
        <f>C415+C428+C441+C454+C467+C480+C493+C506</f>
        <v>813.9555909999998</v>
      </c>
      <c r="D519" s="31">
        <f>D415+D428+D441+D454+D467+D480+D493+D506</f>
        <v>6314.3987130000005</v>
      </c>
      <c r="E519" s="31">
        <f>E415+E428+E441+E454+E467+E480+E493+E506</f>
        <v>5300.6488310000004</v>
      </c>
      <c r="F519" s="32">
        <f t="shared" si="133"/>
        <v>19.125014961776856</v>
      </c>
      <c r="G519" s="31">
        <f t="shared" ref="G519:L530" si="135">G415+G428+G441+G454+G467+G480+G493+G506</f>
        <v>50757</v>
      </c>
      <c r="H519" s="31">
        <f t="shared" si="135"/>
        <v>5623421.6923460048</v>
      </c>
      <c r="I519" s="31">
        <f t="shared" si="135"/>
        <v>3356</v>
      </c>
      <c r="J519" s="31">
        <f t="shared" si="135"/>
        <v>302.63183500000008</v>
      </c>
      <c r="K519" s="31">
        <f t="shared" si="135"/>
        <v>2131.2475660000005</v>
      </c>
      <c r="L519" s="31">
        <f t="shared" si="135"/>
        <v>2856.9423579999998</v>
      </c>
      <c r="M519" s="32">
        <f t="shared" si="134"/>
        <v>-25.401100234588608</v>
      </c>
      <c r="N519" s="108">
        <f>D519/D531*100</f>
        <v>47.863381514799919</v>
      </c>
    </row>
    <row r="520" spans="1:14" ht="14.25" thickBot="1">
      <c r="A520" s="255"/>
      <c r="B520" s="204" t="s">
        <v>20</v>
      </c>
      <c r="C520" s="31">
        <f t="shared" ref="C520:E530" si="136">C416+C429+C442+C455+C468+C481+C494+C507</f>
        <v>287.07861699999989</v>
      </c>
      <c r="D520" s="31">
        <f t="shared" si="136"/>
        <v>2274.8345359999998</v>
      </c>
      <c r="E520" s="31">
        <f t="shared" si="136"/>
        <v>1457.6224649999997</v>
      </c>
      <c r="F520" s="31">
        <f t="shared" si="133"/>
        <v>56.064728050140225</v>
      </c>
      <c r="G520" s="31">
        <f t="shared" si="135"/>
        <v>27910</v>
      </c>
      <c r="H520" s="31">
        <f t="shared" si="135"/>
        <v>558020</v>
      </c>
      <c r="I520" s="31">
        <f t="shared" si="135"/>
        <v>1850</v>
      </c>
      <c r="J520" s="31">
        <f t="shared" si="135"/>
        <v>122.08519099999998</v>
      </c>
      <c r="K520" s="31">
        <f t="shared" si="135"/>
        <v>789.86314199999993</v>
      </c>
      <c r="L520" s="31">
        <f t="shared" si="135"/>
        <v>1059.4017839999999</v>
      </c>
      <c r="M520" s="31">
        <f t="shared" si="134"/>
        <v>-25.44253238674931</v>
      </c>
      <c r="N520" s="108">
        <f>D520/D531*100</f>
        <v>17.24333198273456</v>
      </c>
    </row>
    <row r="521" spans="1:14" ht="14.25" thickBot="1">
      <c r="A521" s="255"/>
      <c r="B521" s="204" t="s">
        <v>21</v>
      </c>
      <c r="C521" s="31">
        <f t="shared" si="136"/>
        <v>29.268193000000014</v>
      </c>
      <c r="D521" s="31">
        <f t="shared" si="136"/>
        <v>232.03373699999997</v>
      </c>
      <c r="E521" s="31">
        <f t="shared" si="136"/>
        <v>587.34357800000009</v>
      </c>
      <c r="F521" s="31">
        <f t="shared" si="133"/>
        <v>-60.494377449377687</v>
      </c>
      <c r="G521" s="31">
        <f t="shared" si="135"/>
        <v>750</v>
      </c>
      <c r="H521" s="31">
        <f t="shared" si="135"/>
        <v>275439.70327100001</v>
      </c>
      <c r="I521" s="31">
        <f t="shared" si="135"/>
        <v>24</v>
      </c>
      <c r="J521" s="31">
        <f t="shared" si="135"/>
        <v>2.6951999999999994</v>
      </c>
      <c r="K521" s="31">
        <f t="shared" si="135"/>
        <v>39.985460000000003</v>
      </c>
      <c r="L521" s="31">
        <f t="shared" si="135"/>
        <v>427.53099200000003</v>
      </c>
      <c r="M521" s="31">
        <f t="shared" si="134"/>
        <v>-90.64735405193737</v>
      </c>
      <c r="N521" s="108">
        <f>D521/D531*100</f>
        <v>1.7588245188684435</v>
      </c>
    </row>
    <row r="522" spans="1:14" ht="14.25" thickBot="1">
      <c r="A522" s="255"/>
      <c r="B522" s="204" t="s">
        <v>22</v>
      </c>
      <c r="C522" s="31">
        <f t="shared" si="136"/>
        <v>25.054423</v>
      </c>
      <c r="D522" s="31">
        <f t="shared" si="136"/>
        <v>487.00205100000005</v>
      </c>
      <c r="E522" s="31">
        <f t="shared" si="136"/>
        <v>356.61860900000005</v>
      </c>
      <c r="F522" s="31">
        <f t="shared" si="133"/>
        <v>36.561031508033274</v>
      </c>
      <c r="G522" s="31">
        <f t="shared" si="135"/>
        <v>27857</v>
      </c>
      <c r="H522" s="31">
        <f t="shared" si="135"/>
        <v>1168198.2981500002</v>
      </c>
      <c r="I522" s="31">
        <f t="shared" si="135"/>
        <v>1201</v>
      </c>
      <c r="J522" s="31">
        <f t="shared" si="135"/>
        <v>20.28680000000001</v>
      </c>
      <c r="K522" s="31">
        <f t="shared" si="135"/>
        <v>213.91142800000003</v>
      </c>
      <c r="L522" s="31">
        <f t="shared" si="135"/>
        <v>196.96776800000001</v>
      </c>
      <c r="M522" s="31">
        <f t="shared" si="134"/>
        <v>8.6022500899741221</v>
      </c>
      <c r="N522" s="108">
        <f>D522/D531*100</f>
        <v>3.6914940004522725</v>
      </c>
    </row>
    <row r="523" spans="1:14" ht="14.25" thickBot="1">
      <c r="A523" s="255"/>
      <c r="B523" s="204" t="s">
        <v>23</v>
      </c>
      <c r="C523" s="31">
        <f t="shared" si="136"/>
        <v>3.7704620000000002</v>
      </c>
      <c r="D523" s="31">
        <f t="shared" si="136"/>
        <v>14.586443000000001</v>
      </c>
      <c r="E523" s="31">
        <f t="shared" si="136"/>
        <v>11.698116000000001</v>
      </c>
      <c r="F523" s="31">
        <f t="shared" si="133"/>
        <v>24.690531364195738</v>
      </c>
      <c r="G523" s="31">
        <f t="shared" si="135"/>
        <v>459</v>
      </c>
      <c r="H523" s="31">
        <f t="shared" si="135"/>
        <v>13286.09</v>
      </c>
      <c r="I523" s="31">
        <f t="shared" si="135"/>
        <v>0</v>
      </c>
      <c r="J523" s="31">
        <f t="shared" si="135"/>
        <v>0</v>
      </c>
      <c r="K523" s="31">
        <f t="shared" si="135"/>
        <v>0</v>
      </c>
      <c r="L523" s="31">
        <f t="shared" si="135"/>
        <v>0</v>
      </c>
      <c r="M523" s="31" t="e">
        <f t="shared" si="134"/>
        <v>#DIV/0!</v>
      </c>
      <c r="N523" s="108">
        <f>D523/D531*100</f>
        <v>0.11056579066119589</v>
      </c>
    </row>
    <row r="524" spans="1:14" ht="14.25" thickBot="1">
      <c r="A524" s="255"/>
      <c r="B524" s="204" t="s">
        <v>24</v>
      </c>
      <c r="C524" s="31">
        <f t="shared" si="136"/>
        <v>72.745669999999876</v>
      </c>
      <c r="D524" s="31">
        <f t="shared" si="136"/>
        <v>868.79361999999992</v>
      </c>
      <c r="E524" s="31">
        <f t="shared" si="136"/>
        <v>356.13180599999998</v>
      </c>
      <c r="F524" s="31">
        <f t="shared" si="133"/>
        <v>143.95283020579183</v>
      </c>
      <c r="G524" s="31">
        <f t="shared" si="135"/>
        <v>876</v>
      </c>
      <c r="H524" s="31">
        <f t="shared" si="135"/>
        <v>438126.82032599999</v>
      </c>
      <c r="I524" s="31">
        <f t="shared" si="135"/>
        <v>67</v>
      </c>
      <c r="J524" s="31">
        <f t="shared" si="135"/>
        <v>45.729782999999912</v>
      </c>
      <c r="K524" s="31">
        <f t="shared" si="135"/>
        <v>717.15108099999998</v>
      </c>
      <c r="L524" s="31">
        <f t="shared" si="135"/>
        <v>282.17568599999998</v>
      </c>
      <c r="M524" s="31">
        <f t="shared" si="134"/>
        <v>154.15055817388887</v>
      </c>
      <c r="N524" s="108">
        <f>D524/D531*100</f>
        <v>6.5854885606245848</v>
      </c>
    </row>
    <row r="525" spans="1:14" ht="14.25" thickBot="1">
      <c r="A525" s="255"/>
      <c r="B525" s="204" t="s">
        <v>25</v>
      </c>
      <c r="C525" s="31">
        <f t="shared" si="136"/>
        <v>74.388231000000104</v>
      </c>
      <c r="D525" s="31">
        <f t="shared" si="136"/>
        <v>4360.9053919999997</v>
      </c>
      <c r="E525" s="31">
        <f t="shared" si="136"/>
        <v>3791.1518960000003</v>
      </c>
      <c r="F525" s="31">
        <f t="shared" si="133"/>
        <v>15.028506154056753</v>
      </c>
      <c r="G525" s="31">
        <f t="shared" si="135"/>
        <v>1081</v>
      </c>
      <c r="H525" s="31">
        <f t="shared" si="135"/>
        <v>398784.11027900001</v>
      </c>
      <c r="I525" s="31">
        <f t="shared" si="135"/>
        <v>1151</v>
      </c>
      <c r="J525" s="31">
        <f t="shared" si="135"/>
        <v>166.74419499999996</v>
      </c>
      <c r="K525" s="31">
        <f t="shared" si="135"/>
        <v>1162.2220859999998</v>
      </c>
      <c r="L525" s="31">
        <f t="shared" si="135"/>
        <v>1183.5252499999999</v>
      </c>
      <c r="M525" s="31">
        <f t="shared" si="134"/>
        <v>-1.7999754546850735</v>
      </c>
      <c r="N525" s="108">
        <f>D525/D531*100</f>
        <v>33.055828118284374</v>
      </c>
    </row>
    <row r="526" spans="1:14" ht="14.25" thickBot="1">
      <c r="A526" s="255"/>
      <c r="B526" s="204" t="s">
        <v>26</v>
      </c>
      <c r="C526" s="31">
        <f t="shared" si="136"/>
        <v>94.175293999999866</v>
      </c>
      <c r="D526" s="31">
        <f t="shared" si="136"/>
        <v>890.0769879999998</v>
      </c>
      <c r="E526" s="31">
        <f t="shared" si="136"/>
        <v>1179.5448799999999</v>
      </c>
      <c r="F526" s="31">
        <f t="shared" si="133"/>
        <v>-24.540642489160746</v>
      </c>
      <c r="G526" s="31">
        <f t="shared" si="135"/>
        <v>35122</v>
      </c>
      <c r="H526" s="31">
        <f t="shared" si="135"/>
        <v>7773665.4443999836</v>
      </c>
      <c r="I526" s="31">
        <f t="shared" si="135"/>
        <v>1201</v>
      </c>
      <c r="J526" s="31">
        <f t="shared" si="135"/>
        <v>16.660775000000001</v>
      </c>
      <c r="K526" s="31">
        <f t="shared" si="135"/>
        <v>483.23562900000002</v>
      </c>
      <c r="L526" s="31">
        <f t="shared" si="135"/>
        <v>161.31131099999999</v>
      </c>
      <c r="M526" s="31">
        <f t="shared" si="134"/>
        <v>199.56710785147612</v>
      </c>
      <c r="N526" s="108">
        <f>D526/D531*100</f>
        <v>6.7468172965510318</v>
      </c>
    </row>
    <row r="527" spans="1:14" ht="14.25" thickBot="1">
      <c r="A527" s="255"/>
      <c r="B527" s="204" t="s">
        <v>27</v>
      </c>
      <c r="C527" s="31">
        <f t="shared" si="136"/>
        <v>7.4436789999999995</v>
      </c>
      <c r="D527" s="31">
        <f t="shared" si="136"/>
        <v>24.749243</v>
      </c>
      <c r="E527" s="31">
        <f t="shared" si="136"/>
        <v>52.207829999999994</v>
      </c>
      <c r="F527" s="31">
        <f t="shared" si="133"/>
        <v>-52.594767872941659</v>
      </c>
      <c r="G527" s="31">
        <f t="shared" si="135"/>
        <v>42</v>
      </c>
      <c r="H527" s="31">
        <f t="shared" si="135"/>
        <v>3711.8157019999999</v>
      </c>
      <c r="I527" s="31">
        <f t="shared" si="135"/>
        <v>0</v>
      </c>
      <c r="J527" s="31">
        <f t="shared" si="135"/>
        <v>0</v>
      </c>
      <c r="K527" s="31">
        <f t="shared" si="135"/>
        <v>0</v>
      </c>
      <c r="L527" s="31">
        <f t="shared" si="135"/>
        <v>0</v>
      </c>
      <c r="M527" s="31" t="e">
        <f t="shared" si="134"/>
        <v>#DIV/0!</v>
      </c>
      <c r="N527" s="108">
        <f>D527/D531*100</f>
        <v>0.18760019975816361</v>
      </c>
    </row>
    <row r="528" spans="1:14" ht="14.25" thickBot="1">
      <c r="A528" s="255"/>
      <c r="B528" s="14" t="s">
        <v>28</v>
      </c>
      <c r="C528" s="31">
        <f t="shared" si="136"/>
        <v>0</v>
      </c>
      <c r="D528" s="31">
        <f t="shared" si="136"/>
        <v>0</v>
      </c>
      <c r="E528" s="31">
        <f t="shared" si="136"/>
        <v>0</v>
      </c>
      <c r="F528" s="31" t="e">
        <f t="shared" si="133"/>
        <v>#DIV/0!</v>
      </c>
      <c r="G528" s="31">
        <f t="shared" si="135"/>
        <v>0</v>
      </c>
      <c r="H528" s="31">
        <f t="shared" si="135"/>
        <v>0</v>
      </c>
      <c r="I528" s="31">
        <f t="shared" si="135"/>
        <v>0</v>
      </c>
      <c r="J528" s="31">
        <f t="shared" si="135"/>
        <v>0</v>
      </c>
      <c r="K528" s="31">
        <f t="shared" si="135"/>
        <v>0</v>
      </c>
      <c r="L528" s="31">
        <f t="shared" si="135"/>
        <v>0</v>
      </c>
      <c r="M528" s="31" t="e">
        <f t="shared" si="134"/>
        <v>#DIV/0!</v>
      </c>
      <c r="N528" s="108">
        <f>D528/D531*100</f>
        <v>0</v>
      </c>
    </row>
    <row r="529" spans="1:14" ht="14.25" thickBot="1">
      <c r="A529" s="255"/>
      <c r="B529" s="14" t="s">
        <v>29</v>
      </c>
      <c r="C529" s="31">
        <f t="shared" si="136"/>
        <v>2.4599060000000001</v>
      </c>
      <c r="D529" s="31">
        <f t="shared" si="136"/>
        <v>3.575472</v>
      </c>
      <c r="E529" s="31">
        <f t="shared" si="136"/>
        <v>28.35</v>
      </c>
      <c r="F529" s="31">
        <f t="shared" si="133"/>
        <v>-87.388105820105821</v>
      </c>
      <c r="G529" s="31">
        <f t="shared" si="135"/>
        <v>2</v>
      </c>
      <c r="H529" s="31">
        <f t="shared" si="135"/>
        <v>1331.21</v>
      </c>
      <c r="I529" s="31">
        <f t="shared" si="135"/>
        <v>0</v>
      </c>
      <c r="J529" s="31">
        <f t="shared" si="135"/>
        <v>0</v>
      </c>
      <c r="K529" s="31">
        <f t="shared" si="135"/>
        <v>0</v>
      </c>
      <c r="L529" s="31">
        <f t="shared" si="135"/>
        <v>0</v>
      </c>
      <c r="M529" s="31" t="e">
        <f t="shared" si="134"/>
        <v>#DIV/0!</v>
      </c>
      <c r="N529" s="108">
        <f>D529/D531*100</f>
        <v>2.7102213244652403E-2</v>
      </c>
    </row>
    <row r="530" spans="1:14" ht="14.25" thickBot="1">
      <c r="A530" s="255"/>
      <c r="B530" s="14" t="s">
        <v>30</v>
      </c>
      <c r="C530" s="31">
        <f t="shared" si="136"/>
        <v>4.9872639999999997</v>
      </c>
      <c r="D530" s="31">
        <f t="shared" si="136"/>
        <v>21.081071999999999</v>
      </c>
      <c r="E530" s="31">
        <f t="shared" si="136"/>
        <v>22.63</v>
      </c>
      <c r="F530" s="31">
        <f t="shared" si="133"/>
        <v>-6.8445779938135223</v>
      </c>
      <c r="G530" s="31">
        <f t="shared" si="135"/>
        <v>32</v>
      </c>
      <c r="H530" s="31">
        <f t="shared" si="135"/>
        <v>2226.6057019999998</v>
      </c>
      <c r="I530" s="31">
        <f t="shared" si="135"/>
        <v>0</v>
      </c>
      <c r="J530" s="31">
        <f t="shared" si="135"/>
        <v>0</v>
      </c>
      <c r="K530" s="31">
        <f t="shared" si="135"/>
        <v>0</v>
      </c>
      <c r="L530" s="31">
        <f t="shared" si="135"/>
        <v>0</v>
      </c>
      <c r="M530" s="31" t="e">
        <f t="shared" si="134"/>
        <v>#DIV/0!</v>
      </c>
      <c r="N530" s="108">
        <f>D530/D531*100</f>
        <v>0.15979532458088636</v>
      </c>
    </row>
    <row r="531" spans="1:14" ht="14.25" thickBot="1">
      <c r="A531" s="270"/>
      <c r="B531" s="35" t="s">
        <v>31</v>
      </c>
      <c r="C531" s="36">
        <f t="shared" ref="C531:L531" si="137">C519+C521+C522+C523+C524+C525+C526+C527</f>
        <v>1120.8015429999996</v>
      </c>
      <c r="D531" s="36">
        <f t="shared" si="137"/>
        <v>13192.546187000002</v>
      </c>
      <c r="E531" s="36">
        <f t="shared" si="137"/>
        <v>11635.345545999999</v>
      </c>
      <c r="F531" s="36">
        <f t="shared" si="133"/>
        <v>13.383363947754331</v>
      </c>
      <c r="G531" s="36">
        <f t="shared" si="137"/>
        <v>116944</v>
      </c>
      <c r="H531" s="36">
        <f t="shared" si="137"/>
        <v>15694633.974473989</v>
      </c>
      <c r="I531" s="36">
        <f t="shared" si="137"/>
        <v>7000</v>
      </c>
      <c r="J531" s="36">
        <f t="shared" si="137"/>
        <v>554.74858799999993</v>
      </c>
      <c r="K531" s="36">
        <f t="shared" si="137"/>
        <v>4747.7532499999998</v>
      </c>
      <c r="L531" s="36">
        <f t="shared" si="137"/>
        <v>5108.4533650000003</v>
      </c>
      <c r="M531" s="36">
        <f t="shared" si="134"/>
        <v>-7.0608477601322006</v>
      </c>
      <c r="N531" s="114">
        <f>D531/D531*100</f>
        <v>100</v>
      </c>
    </row>
    <row r="535" spans="1:14">
      <c r="A535" s="215" t="s">
        <v>129</v>
      </c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</row>
    <row r="536" spans="1:14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</row>
    <row r="537" spans="1:14" ht="14.25" thickBot="1">
      <c r="A537" s="254" t="str">
        <f>A3</f>
        <v>财字3号表                                             （2022年1-8月）                                           单位：万元</v>
      </c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4"/>
    </row>
    <row r="538" spans="1:14" ht="14.25" thickBot="1">
      <c r="A538" s="271" t="s">
        <v>68</v>
      </c>
      <c r="B538" s="37" t="s">
        <v>3</v>
      </c>
      <c r="C538" s="222" t="s">
        <v>4</v>
      </c>
      <c r="D538" s="222"/>
      <c r="E538" s="222"/>
      <c r="F538" s="258"/>
      <c r="G538" s="217" t="s">
        <v>5</v>
      </c>
      <c r="H538" s="258"/>
      <c r="I538" s="217" t="s">
        <v>6</v>
      </c>
      <c r="J538" s="223"/>
      <c r="K538" s="223"/>
      <c r="L538" s="223"/>
      <c r="M538" s="223"/>
      <c r="N538" s="275" t="s">
        <v>7</v>
      </c>
    </row>
    <row r="539" spans="1:14" ht="14.25" thickBot="1">
      <c r="A539" s="271"/>
      <c r="B539" s="24" t="s">
        <v>8</v>
      </c>
      <c r="C539" s="272" t="s">
        <v>9</v>
      </c>
      <c r="D539" s="224" t="s">
        <v>10</v>
      </c>
      <c r="E539" s="224" t="s">
        <v>11</v>
      </c>
      <c r="F539" s="204" t="s">
        <v>12</v>
      </c>
      <c r="G539" s="224" t="s">
        <v>13</v>
      </c>
      <c r="H539" s="224" t="s">
        <v>14</v>
      </c>
      <c r="I539" s="204" t="s">
        <v>13</v>
      </c>
      <c r="J539" s="259" t="s">
        <v>15</v>
      </c>
      <c r="K539" s="260"/>
      <c r="L539" s="261"/>
      <c r="M539" s="96" t="s">
        <v>12</v>
      </c>
      <c r="N539" s="276"/>
    </row>
    <row r="540" spans="1:14" ht="14.25" thickBot="1">
      <c r="A540" s="271"/>
      <c r="B540" s="38" t="s">
        <v>16</v>
      </c>
      <c r="C540" s="273"/>
      <c r="D540" s="262"/>
      <c r="E540" s="262"/>
      <c r="F540" s="207" t="s">
        <v>17</v>
      </c>
      <c r="G540" s="262"/>
      <c r="H540" s="262"/>
      <c r="I540" s="24" t="s">
        <v>18</v>
      </c>
      <c r="J540" s="205" t="s">
        <v>9</v>
      </c>
      <c r="K540" s="25" t="s">
        <v>10</v>
      </c>
      <c r="L540" s="205" t="s">
        <v>11</v>
      </c>
      <c r="M540" s="204" t="s">
        <v>17</v>
      </c>
      <c r="N540" s="115" t="s">
        <v>17</v>
      </c>
    </row>
    <row r="541" spans="1:14" ht="14.25" thickBot="1">
      <c r="A541" s="271"/>
      <c r="B541" s="204" t="s">
        <v>19</v>
      </c>
      <c r="C541" s="31">
        <f t="shared" ref="C541:E552" si="138">C202</f>
        <v>2343.5901189999995</v>
      </c>
      <c r="D541" s="31">
        <f t="shared" si="138"/>
        <v>17731.288507000001</v>
      </c>
      <c r="E541" s="31">
        <f t="shared" si="138"/>
        <v>14535.06833</v>
      </c>
      <c r="F541" s="31">
        <f t="shared" ref="F541:F592" si="139">(D541-E541)/E541*100</f>
        <v>21.989715524096205</v>
      </c>
      <c r="G541" s="31">
        <f t="shared" ref="G541:L552" si="140">G202</f>
        <v>128794</v>
      </c>
      <c r="H541" s="31">
        <f t="shared" si="140"/>
        <v>13391779.686749997</v>
      </c>
      <c r="I541" s="31">
        <f t="shared" si="140"/>
        <v>10865</v>
      </c>
      <c r="J541" s="31">
        <f t="shared" si="140"/>
        <v>1686.0368130000002</v>
      </c>
      <c r="K541" s="31">
        <f t="shared" si="140"/>
        <v>9305.7977100000007</v>
      </c>
      <c r="L541" s="31">
        <f t="shared" si="140"/>
        <v>10512.828565000002</v>
      </c>
      <c r="M541" s="31">
        <f t="shared" ref="M541:M592" si="141">(K541-L541)/L541*100</f>
        <v>-11.481504216843479</v>
      </c>
      <c r="N541" s="108">
        <f t="shared" ref="N541:N553" si="142">N202</f>
        <v>57.877454769273399</v>
      </c>
    </row>
    <row r="542" spans="1:14" ht="14.25" thickBot="1">
      <c r="A542" s="271"/>
      <c r="B542" s="204" t="s">
        <v>20</v>
      </c>
      <c r="C542" s="31">
        <f t="shared" si="138"/>
        <v>757.35465199999987</v>
      </c>
      <c r="D542" s="31">
        <f t="shared" si="138"/>
        <v>5887.8711499999999</v>
      </c>
      <c r="E542" s="31">
        <f t="shared" si="138"/>
        <v>3305.7696220000007</v>
      </c>
      <c r="F542" s="31">
        <f t="shared" si="139"/>
        <v>78.108937501755491</v>
      </c>
      <c r="G542" s="31">
        <f t="shared" si="140"/>
        <v>68609</v>
      </c>
      <c r="H542" s="31">
        <f t="shared" si="140"/>
        <v>1371900</v>
      </c>
      <c r="I542" s="31">
        <f t="shared" si="140"/>
        <v>6028</v>
      </c>
      <c r="J542" s="31">
        <f t="shared" si="140"/>
        <v>680.67920600000002</v>
      </c>
      <c r="K542" s="31">
        <f t="shared" si="140"/>
        <v>3212.161329</v>
      </c>
      <c r="L542" s="31">
        <f t="shared" si="140"/>
        <v>3541.9726620000001</v>
      </c>
      <c r="M542" s="31">
        <f t="shared" si="141"/>
        <v>-9.3115154879193724</v>
      </c>
      <c r="N542" s="108">
        <f t="shared" si="142"/>
        <v>19.218851243489876</v>
      </c>
    </row>
    <row r="543" spans="1:14" ht="14.25" thickBot="1">
      <c r="A543" s="271"/>
      <c r="B543" s="204" t="s">
        <v>21</v>
      </c>
      <c r="C543" s="31">
        <f t="shared" si="138"/>
        <v>93.6296719999999</v>
      </c>
      <c r="D543" s="31">
        <f t="shared" si="138"/>
        <v>1003.950925</v>
      </c>
      <c r="E543" s="31">
        <f t="shared" si="138"/>
        <v>810.86616099999992</v>
      </c>
      <c r="F543" s="31">
        <f t="shared" si="139"/>
        <v>23.812162017203732</v>
      </c>
      <c r="G543" s="31">
        <f t="shared" si="140"/>
        <v>1698</v>
      </c>
      <c r="H543" s="31">
        <f t="shared" si="140"/>
        <v>980155.84161000012</v>
      </c>
      <c r="I543" s="31">
        <f t="shared" si="140"/>
        <v>99</v>
      </c>
      <c r="J543" s="31">
        <f t="shared" si="140"/>
        <v>60.95893999999997</v>
      </c>
      <c r="K543" s="31">
        <f t="shared" si="140"/>
        <v>722.23706399999992</v>
      </c>
      <c r="L543" s="31">
        <f t="shared" si="140"/>
        <v>2257.9087869999998</v>
      </c>
      <c r="M543" s="31">
        <f t="shared" si="141"/>
        <v>-68.013009730140169</v>
      </c>
      <c r="N543" s="108">
        <f t="shared" si="142"/>
        <v>3.2770390166128314</v>
      </c>
    </row>
    <row r="544" spans="1:14" ht="14.25" thickBot="1">
      <c r="A544" s="271"/>
      <c r="B544" s="204" t="s">
        <v>22</v>
      </c>
      <c r="C544" s="31">
        <f t="shared" si="138"/>
        <v>25.763159999999999</v>
      </c>
      <c r="D544" s="31">
        <f t="shared" si="138"/>
        <v>261.84571699999998</v>
      </c>
      <c r="E544" s="31">
        <f t="shared" si="138"/>
        <v>232.33205599999999</v>
      </c>
      <c r="F544" s="31">
        <f t="shared" si="139"/>
        <v>12.703223785873089</v>
      </c>
      <c r="G544" s="31">
        <f t="shared" si="140"/>
        <v>31009</v>
      </c>
      <c r="H544" s="31">
        <f t="shared" si="140"/>
        <v>450085.47026000003</v>
      </c>
      <c r="I544" s="31">
        <f t="shared" si="140"/>
        <v>1110</v>
      </c>
      <c r="J544" s="31">
        <f t="shared" si="140"/>
        <v>23.044900000000009</v>
      </c>
      <c r="K544" s="31">
        <f t="shared" si="140"/>
        <v>118.56122000000002</v>
      </c>
      <c r="L544" s="31">
        <f t="shared" si="140"/>
        <v>55.133853000000002</v>
      </c>
      <c r="M544" s="31">
        <f t="shared" si="141"/>
        <v>115.04250754976259</v>
      </c>
      <c r="N544" s="108">
        <f t="shared" si="142"/>
        <v>0.85470176835781253</v>
      </c>
    </row>
    <row r="545" spans="1:14" ht="14.25" thickBot="1">
      <c r="A545" s="271"/>
      <c r="B545" s="204" t="s">
        <v>23</v>
      </c>
      <c r="C545" s="31">
        <f t="shared" si="138"/>
        <v>15.613436000000013</v>
      </c>
      <c r="D545" s="31">
        <f t="shared" si="138"/>
        <v>83.09050886</v>
      </c>
      <c r="E545" s="31">
        <f t="shared" si="138"/>
        <v>64.83925099999999</v>
      </c>
      <c r="F545" s="31">
        <f t="shared" si="139"/>
        <v>28.148471147515281</v>
      </c>
      <c r="G545" s="31">
        <f t="shared" si="140"/>
        <v>2440</v>
      </c>
      <c r="H545" s="31">
        <f t="shared" si="140"/>
        <v>294563.54900329997</v>
      </c>
      <c r="I545" s="31">
        <f t="shared" si="140"/>
        <v>16</v>
      </c>
      <c r="J545" s="31">
        <f t="shared" si="140"/>
        <v>2.0308749999999995</v>
      </c>
      <c r="K545" s="31">
        <f t="shared" si="140"/>
        <v>49.144644999999997</v>
      </c>
      <c r="L545" s="31">
        <f t="shared" si="140"/>
        <v>26.88</v>
      </c>
      <c r="M545" s="31">
        <f t="shared" si="141"/>
        <v>82.829780505952371</v>
      </c>
      <c r="N545" s="108">
        <f t="shared" si="142"/>
        <v>0.27121927244046729</v>
      </c>
    </row>
    <row r="546" spans="1:14" ht="14.25" thickBot="1">
      <c r="A546" s="271"/>
      <c r="B546" s="204" t="s">
        <v>24</v>
      </c>
      <c r="C546" s="31">
        <f t="shared" si="138"/>
        <v>685.66925899999978</v>
      </c>
      <c r="D546" s="31">
        <f t="shared" si="138"/>
        <v>2744.2371790000002</v>
      </c>
      <c r="E546" s="31">
        <f t="shared" si="138"/>
        <v>2867.6674110000004</v>
      </c>
      <c r="F546" s="31">
        <f t="shared" si="139"/>
        <v>-4.3042031836236587</v>
      </c>
      <c r="G546" s="31">
        <f t="shared" si="140"/>
        <v>4589</v>
      </c>
      <c r="H546" s="31">
        <f t="shared" si="140"/>
        <v>2087437.4467170003</v>
      </c>
      <c r="I546" s="31">
        <f t="shared" si="140"/>
        <v>397</v>
      </c>
      <c r="J546" s="31">
        <f t="shared" si="140"/>
        <v>122.81311700000002</v>
      </c>
      <c r="K546" s="31">
        <f t="shared" si="140"/>
        <v>1612.9615889999995</v>
      </c>
      <c r="L546" s="31">
        <f t="shared" si="140"/>
        <v>1137.1347720000001</v>
      </c>
      <c r="M546" s="31">
        <f t="shared" si="141"/>
        <v>41.844364337141151</v>
      </c>
      <c r="N546" s="108">
        <f t="shared" si="142"/>
        <v>8.9575815734444699</v>
      </c>
    </row>
    <row r="547" spans="1:14" ht="14.25" thickBot="1">
      <c r="A547" s="271"/>
      <c r="B547" s="204" t="s">
        <v>25</v>
      </c>
      <c r="C547" s="31">
        <f t="shared" si="138"/>
        <v>74.697240000000107</v>
      </c>
      <c r="D547" s="31">
        <f t="shared" si="138"/>
        <v>6677.8748740000001</v>
      </c>
      <c r="E547" s="31">
        <f t="shared" si="138"/>
        <v>4840.8547200000003</v>
      </c>
      <c r="F547" s="31">
        <f t="shared" si="139"/>
        <v>37.948260384893345</v>
      </c>
      <c r="G547" s="31">
        <f t="shared" si="140"/>
        <v>2489</v>
      </c>
      <c r="H547" s="31">
        <f t="shared" si="140"/>
        <v>136436.66320000001</v>
      </c>
      <c r="I547" s="31">
        <f t="shared" si="140"/>
        <v>2967</v>
      </c>
      <c r="J547" s="31">
        <f t="shared" si="140"/>
        <v>107.20320900000007</v>
      </c>
      <c r="K547" s="31">
        <f t="shared" si="140"/>
        <v>2213.41491</v>
      </c>
      <c r="L547" s="31">
        <f t="shared" si="140"/>
        <v>1624.394771</v>
      </c>
      <c r="M547" s="31">
        <f t="shared" si="141"/>
        <v>36.260898490666214</v>
      </c>
      <c r="N547" s="108">
        <f t="shared" si="142"/>
        <v>21.797536079919936</v>
      </c>
    </row>
    <row r="548" spans="1:14" ht="14.25" thickBot="1">
      <c r="A548" s="271"/>
      <c r="B548" s="204" t="s">
        <v>26</v>
      </c>
      <c r="C548" s="31">
        <f t="shared" si="138"/>
        <v>223.88176100000047</v>
      </c>
      <c r="D548" s="31">
        <f t="shared" si="138"/>
        <v>1877.6631770000004</v>
      </c>
      <c r="E548" s="31">
        <f t="shared" si="138"/>
        <v>1859.987545</v>
      </c>
      <c r="F548" s="31">
        <f t="shared" si="139"/>
        <v>0.95030915919388081</v>
      </c>
      <c r="G548" s="31">
        <f t="shared" si="140"/>
        <v>68885</v>
      </c>
      <c r="H548" s="31">
        <f t="shared" si="140"/>
        <v>26042185.828999691</v>
      </c>
      <c r="I548" s="31">
        <f t="shared" si="140"/>
        <v>1394</v>
      </c>
      <c r="J548" s="31">
        <f t="shared" si="140"/>
        <v>93.582352000000029</v>
      </c>
      <c r="K548" s="31">
        <f t="shared" si="140"/>
        <v>493.8402339999999</v>
      </c>
      <c r="L548" s="31">
        <f t="shared" si="140"/>
        <v>593.76966900000002</v>
      </c>
      <c r="M548" s="31">
        <f t="shared" si="141"/>
        <v>-16.829663119757658</v>
      </c>
      <c r="N548" s="108">
        <f t="shared" si="142"/>
        <v>6.1289604281067884</v>
      </c>
    </row>
    <row r="549" spans="1:14" ht="14.25" thickBot="1">
      <c r="A549" s="271"/>
      <c r="B549" s="204" t="s">
        <v>27</v>
      </c>
      <c r="C549" s="31">
        <f t="shared" si="138"/>
        <v>9.356603999999999</v>
      </c>
      <c r="D549" s="31">
        <f t="shared" si="138"/>
        <v>255.96525199999999</v>
      </c>
      <c r="E549" s="31">
        <f t="shared" si="138"/>
        <v>349.30575300000004</v>
      </c>
      <c r="F549" s="31">
        <f t="shared" si="139"/>
        <v>-26.721718780280163</v>
      </c>
      <c r="G549" s="31">
        <f t="shared" si="140"/>
        <v>125</v>
      </c>
      <c r="H549" s="31">
        <f t="shared" si="140"/>
        <v>95886.039918999988</v>
      </c>
      <c r="I549" s="31">
        <f t="shared" si="140"/>
        <v>1</v>
      </c>
      <c r="J549" s="31">
        <f t="shared" si="140"/>
        <v>-75</v>
      </c>
      <c r="K549" s="31">
        <f t="shared" si="140"/>
        <v>0.42</v>
      </c>
      <c r="L549" s="31">
        <f t="shared" si="140"/>
        <v>6.3800000000000008</v>
      </c>
      <c r="M549" s="31">
        <f t="shared" si="141"/>
        <v>-93.416927899686513</v>
      </c>
      <c r="N549" s="108">
        <f t="shared" si="142"/>
        <v>0.83550709184429062</v>
      </c>
    </row>
    <row r="550" spans="1:14" ht="14.25" thickBot="1">
      <c r="A550" s="271"/>
      <c r="B550" s="14" t="s">
        <v>28</v>
      </c>
      <c r="C550" s="31">
        <f t="shared" si="138"/>
        <v>9.8113220000000005</v>
      </c>
      <c r="D550" s="31">
        <f t="shared" si="138"/>
        <v>122.61318799999999</v>
      </c>
      <c r="E550" s="31">
        <f t="shared" si="138"/>
        <v>117.37</v>
      </c>
      <c r="F550" s="31">
        <f t="shared" si="139"/>
        <v>4.4672301269489552</v>
      </c>
      <c r="G550" s="31">
        <f t="shared" si="140"/>
        <v>31</v>
      </c>
      <c r="H550" s="31">
        <f t="shared" si="140"/>
        <v>28923.99</v>
      </c>
      <c r="I550" s="31">
        <f t="shared" si="140"/>
        <v>0</v>
      </c>
      <c r="J550" s="31">
        <f t="shared" si="140"/>
        <v>0</v>
      </c>
      <c r="K550" s="31">
        <f t="shared" si="140"/>
        <v>0</v>
      </c>
      <c r="L550" s="31">
        <f t="shared" si="140"/>
        <v>3.68</v>
      </c>
      <c r="M550" s="31">
        <f t="shared" si="141"/>
        <v>-100</v>
      </c>
      <c r="N550" s="108">
        <f t="shared" si="142"/>
        <v>0.40022693442638563</v>
      </c>
    </row>
    <row r="551" spans="1:14" ht="14.25" thickBot="1">
      <c r="A551" s="271"/>
      <c r="B551" s="14" t="s">
        <v>29</v>
      </c>
      <c r="C551" s="31">
        <f t="shared" si="138"/>
        <v>0</v>
      </c>
      <c r="D551" s="31">
        <f t="shared" si="138"/>
        <v>15.447671</v>
      </c>
      <c r="E551" s="31">
        <f t="shared" si="138"/>
        <v>23.917745</v>
      </c>
      <c r="F551" s="31">
        <f t="shared" si="139"/>
        <v>-35.413346868611569</v>
      </c>
      <c r="G551" s="31">
        <f t="shared" si="140"/>
        <v>14</v>
      </c>
      <c r="H551" s="31">
        <f t="shared" si="140"/>
        <v>4425.9498450000001</v>
      </c>
      <c r="I551" s="31">
        <f t="shared" si="140"/>
        <v>0</v>
      </c>
      <c r="J551" s="31">
        <f t="shared" si="140"/>
        <v>0</v>
      </c>
      <c r="K551" s="31">
        <f t="shared" si="140"/>
        <v>0.42</v>
      </c>
      <c r="L551" s="31">
        <f t="shared" si="140"/>
        <v>2.7</v>
      </c>
      <c r="M551" s="31">
        <f t="shared" si="141"/>
        <v>-84.444444444444443</v>
      </c>
      <c r="N551" s="108">
        <f t="shared" si="142"/>
        <v>5.0423401505206591E-2</v>
      </c>
    </row>
    <row r="552" spans="1:14" ht="14.25" thickBot="1">
      <c r="A552" s="271"/>
      <c r="B552" s="14" t="s">
        <v>30</v>
      </c>
      <c r="C552" s="31">
        <f t="shared" si="138"/>
        <v>-1.2817510000000001</v>
      </c>
      <c r="D552" s="31">
        <f t="shared" si="138"/>
        <v>115.136056</v>
      </c>
      <c r="E552" s="31">
        <f t="shared" si="138"/>
        <v>199.867492</v>
      </c>
      <c r="F552" s="31">
        <f t="shared" si="139"/>
        <v>-42.393805591956898</v>
      </c>
      <c r="G552" s="31">
        <f t="shared" si="140"/>
        <v>68</v>
      </c>
      <c r="H552" s="31">
        <f t="shared" si="140"/>
        <v>60279.000073999996</v>
      </c>
      <c r="I552" s="31">
        <f t="shared" si="140"/>
        <v>1</v>
      </c>
      <c r="J552" s="31">
        <f t="shared" si="140"/>
        <v>-75</v>
      </c>
      <c r="K552" s="31">
        <f t="shared" si="140"/>
        <v>0</v>
      </c>
      <c r="L552" s="31">
        <f t="shared" si="140"/>
        <v>0</v>
      </c>
      <c r="M552" s="31" t="e">
        <f t="shared" si="141"/>
        <v>#DIV/0!</v>
      </c>
      <c r="N552" s="108">
        <f t="shared" si="142"/>
        <v>0.37582050908605902</v>
      </c>
    </row>
    <row r="553" spans="1:14" ht="14.25" thickBot="1">
      <c r="A553" s="271"/>
      <c r="B553" s="35" t="s">
        <v>31</v>
      </c>
      <c r="C553" s="36">
        <f t="shared" ref="C553:L553" si="143">C541+C543+C544+C545+C546+C547+C548+C549</f>
        <v>3472.201251</v>
      </c>
      <c r="D553" s="36">
        <f t="shared" si="143"/>
        <v>30635.916139860004</v>
      </c>
      <c r="E553" s="36">
        <f t="shared" si="143"/>
        <v>25560.921226999999</v>
      </c>
      <c r="F553" s="36">
        <f t="shared" si="139"/>
        <v>19.854507072692236</v>
      </c>
      <c r="G553" s="36">
        <f t="shared" si="143"/>
        <v>240029</v>
      </c>
      <c r="H553" s="36">
        <f t="shared" si="143"/>
        <v>43478530.526458986</v>
      </c>
      <c r="I553" s="36">
        <f t="shared" si="143"/>
        <v>16849</v>
      </c>
      <c r="J553" s="36">
        <f t="shared" si="143"/>
        <v>2020.6702060000002</v>
      </c>
      <c r="K553" s="36">
        <f t="shared" si="143"/>
        <v>14516.377371999997</v>
      </c>
      <c r="L553" s="36">
        <f t="shared" si="143"/>
        <v>16214.430416999998</v>
      </c>
      <c r="M553" s="36">
        <f t="shared" si="141"/>
        <v>-10.472480385247939</v>
      </c>
      <c r="N553" s="114">
        <f t="shared" si="142"/>
        <v>100</v>
      </c>
    </row>
    <row r="554" spans="1:14" ht="14.25" thickBot="1">
      <c r="A554" s="271" t="s">
        <v>69</v>
      </c>
      <c r="B554" s="204" t="s">
        <v>19</v>
      </c>
      <c r="C554" s="31">
        <f t="shared" ref="C554:L565" si="144">C394</f>
        <v>1044.214401</v>
      </c>
      <c r="D554" s="31">
        <f t="shared" si="144"/>
        <v>8654.306842</v>
      </c>
      <c r="E554" s="31">
        <f t="shared" si="144"/>
        <v>6522.4380019999999</v>
      </c>
      <c r="F554" s="31">
        <f t="shared" si="139"/>
        <v>32.68515299564821</v>
      </c>
      <c r="G554" s="31">
        <f t="shared" si="144"/>
        <v>65901</v>
      </c>
      <c r="H554" s="31">
        <f t="shared" si="144"/>
        <v>7529115.0463119969</v>
      </c>
      <c r="I554" s="31">
        <f t="shared" si="144"/>
        <v>4949</v>
      </c>
      <c r="J554" s="31">
        <f t="shared" si="144"/>
        <v>726.48259999999993</v>
      </c>
      <c r="K554" s="31">
        <f t="shared" si="144"/>
        <v>3380.0560650000007</v>
      </c>
      <c r="L554" s="31">
        <f t="shared" si="144"/>
        <v>3862.8944089999995</v>
      </c>
      <c r="M554" s="31">
        <f t="shared" si="141"/>
        <v>-12.499392757799788</v>
      </c>
      <c r="N554" s="112">
        <f t="shared" ref="N554:N566" si="145">N394</f>
        <v>53.413229086376965</v>
      </c>
    </row>
    <row r="555" spans="1:14" ht="14.25" thickBot="1">
      <c r="A555" s="271"/>
      <c r="B555" s="204" t="s">
        <v>20</v>
      </c>
      <c r="C555" s="31">
        <f t="shared" si="144"/>
        <v>360.52741900000007</v>
      </c>
      <c r="D555" s="31">
        <f t="shared" si="144"/>
        <v>3020.6359699999994</v>
      </c>
      <c r="E555" s="31">
        <f t="shared" si="144"/>
        <v>1581.569019</v>
      </c>
      <c r="F555" s="31">
        <f t="shared" si="139"/>
        <v>90.989829322143507</v>
      </c>
      <c r="G555" s="31">
        <f t="shared" si="144"/>
        <v>35818</v>
      </c>
      <c r="H555" s="31">
        <f t="shared" si="144"/>
        <v>715960</v>
      </c>
      <c r="I555" s="31">
        <f t="shared" si="144"/>
        <v>2679</v>
      </c>
      <c r="J555" s="31">
        <f t="shared" si="144"/>
        <v>293.02115900000001</v>
      </c>
      <c r="K555" s="31">
        <f t="shared" si="144"/>
        <v>1203.205735</v>
      </c>
      <c r="L555" s="31">
        <f t="shared" si="144"/>
        <v>1292.6375740000001</v>
      </c>
      <c r="M555" s="31">
        <f t="shared" si="141"/>
        <v>-6.9185548059892676</v>
      </c>
      <c r="N555" s="108">
        <f t="shared" si="145"/>
        <v>18.642962862046446</v>
      </c>
    </row>
    <row r="556" spans="1:14" ht="14.25" thickBot="1">
      <c r="A556" s="271"/>
      <c r="B556" s="204" t="s">
        <v>21</v>
      </c>
      <c r="C556" s="31">
        <f t="shared" si="144"/>
        <v>26.947978999999989</v>
      </c>
      <c r="D556" s="31">
        <f t="shared" si="144"/>
        <v>234.42883</v>
      </c>
      <c r="E556" s="31">
        <f t="shared" si="144"/>
        <v>686.40261399999997</v>
      </c>
      <c r="F556" s="31">
        <f t="shared" si="139"/>
        <v>-65.846745740977028</v>
      </c>
      <c r="G556" s="31">
        <f t="shared" si="144"/>
        <v>514</v>
      </c>
      <c r="H556" s="31">
        <f t="shared" si="144"/>
        <v>251260.50307199999</v>
      </c>
      <c r="I556" s="31">
        <f t="shared" si="144"/>
        <v>19</v>
      </c>
      <c r="J556" s="31">
        <f t="shared" si="144"/>
        <v>2</v>
      </c>
      <c r="K556" s="31">
        <f t="shared" si="144"/>
        <v>32.278088999999994</v>
      </c>
      <c r="L556" s="31">
        <f t="shared" si="144"/>
        <v>489.88749999999999</v>
      </c>
      <c r="M556" s="31">
        <f t="shared" si="141"/>
        <v>-93.411122145390536</v>
      </c>
      <c r="N556" s="108">
        <f t="shared" si="145"/>
        <v>1.4468635131438896</v>
      </c>
    </row>
    <row r="557" spans="1:14" ht="14.25" thickBot="1">
      <c r="A557" s="271"/>
      <c r="B557" s="204" t="s">
        <v>22</v>
      </c>
      <c r="C557" s="31">
        <f t="shared" si="144"/>
        <v>19.178866000000003</v>
      </c>
      <c r="D557" s="31">
        <f t="shared" si="144"/>
        <v>218.03434299999998</v>
      </c>
      <c r="E557" s="31">
        <f t="shared" si="144"/>
        <v>124.411547</v>
      </c>
      <c r="F557" s="31">
        <f t="shared" si="139"/>
        <v>75.252497262171318</v>
      </c>
      <c r="G557" s="31">
        <f t="shared" si="144"/>
        <v>17297</v>
      </c>
      <c r="H557" s="31">
        <f t="shared" si="144"/>
        <v>487004.46380999999</v>
      </c>
      <c r="I557" s="31">
        <f t="shared" si="144"/>
        <v>268</v>
      </c>
      <c r="J557" s="31">
        <f t="shared" si="144"/>
        <v>8.3251999999999988</v>
      </c>
      <c r="K557" s="31">
        <f t="shared" si="144"/>
        <v>45.336950000000002</v>
      </c>
      <c r="L557" s="31">
        <f t="shared" si="144"/>
        <v>44.693719999999992</v>
      </c>
      <c r="M557" s="31">
        <f t="shared" si="141"/>
        <v>1.4391954842873</v>
      </c>
      <c r="N557" s="108">
        <f t="shared" si="145"/>
        <v>1.3456789231042949</v>
      </c>
    </row>
    <row r="558" spans="1:14" ht="14.25" thickBot="1">
      <c r="A558" s="271"/>
      <c r="B558" s="204" t="s">
        <v>23</v>
      </c>
      <c r="C558" s="31">
        <f t="shared" si="144"/>
        <v>2.9858689999999899</v>
      </c>
      <c r="D558" s="31">
        <f t="shared" si="144"/>
        <v>52.268469999999994</v>
      </c>
      <c r="E558" s="31">
        <f t="shared" si="144"/>
        <v>33.208556000000002</v>
      </c>
      <c r="F558" s="31">
        <f t="shared" si="139"/>
        <v>57.394588310313729</v>
      </c>
      <c r="G558" s="31">
        <f t="shared" si="144"/>
        <v>545</v>
      </c>
      <c r="H558" s="31">
        <f t="shared" si="144"/>
        <v>220891.79489999998</v>
      </c>
      <c r="I558" s="31">
        <f t="shared" si="144"/>
        <v>2</v>
      </c>
      <c r="J558" s="31">
        <f t="shared" si="144"/>
        <v>0</v>
      </c>
      <c r="K558" s="31">
        <f t="shared" si="144"/>
        <v>0.2</v>
      </c>
      <c r="L558" s="31">
        <f t="shared" si="144"/>
        <v>0</v>
      </c>
      <c r="M558" s="31" t="e">
        <f t="shared" si="141"/>
        <v>#DIV/0!</v>
      </c>
      <c r="N558" s="108">
        <f t="shared" si="145"/>
        <v>0.32259403474758624</v>
      </c>
    </row>
    <row r="559" spans="1:14" ht="14.25" thickBot="1">
      <c r="A559" s="271"/>
      <c r="B559" s="204" t="s">
        <v>24</v>
      </c>
      <c r="C559" s="31">
        <f t="shared" si="144"/>
        <v>70.389355999999992</v>
      </c>
      <c r="D559" s="31">
        <f t="shared" si="144"/>
        <v>719.10193300000003</v>
      </c>
      <c r="E559" s="31">
        <f t="shared" si="144"/>
        <v>547.50131600000009</v>
      </c>
      <c r="F559" s="31">
        <f t="shared" si="139"/>
        <v>31.342503110987941</v>
      </c>
      <c r="G559" s="31">
        <f t="shared" si="144"/>
        <v>2584</v>
      </c>
      <c r="H559" s="31">
        <f t="shared" si="144"/>
        <v>1330154.9646589998</v>
      </c>
      <c r="I559" s="31">
        <f t="shared" si="144"/>
        <v>253</v>
      </c>
      <c r="J559" s="31">
        <f t="shared" si="144"/>
        <v>94.417396000000011</v>
      </c>
      <c r="K559" s="31">
        <f t="shared" si="144"/>
        <v>268.09635799999995</v>
      </c>
      <c r="L559" s="31">
        <f t="shared" si="144"/>
        <v>248.35113999999996</v>
      </c>
      <c r="M559" s="31">
        <f t="shared" si="141"/>
        <v>7.9505244066928773</v>
      </c>
      <c r="N559" s="108">
        <f t="shared" si="145"/>
        <v>4.438201347031173</v>
      </c>
    </row>
    <row r="560" spans="1:14" ht="14.25" thickBot="1">
      <c r="A560" s="271"/>
      <c r="B560" s="204" t="s">
        <v>25</v>
      </c>
      <c r="C560" s="31">
        <f t="shared" si="144"/>
        <v>39.940400000000103</v>
      </c>
      <c r="D560" s="31">
        <f t="shared" si="144"/>
        <v>5035.8293100000001</v>
      </c>
      <c r="E560" s="31">
        <f t="shared" si="144"/>
        <v>4085.4282000000003</v>
      </c>
      <c r="F560" s="31">
        <f t="shared" si="139"/>
        <v>23.263194541027541</v>
      </c>
      <c r="G560" s="31">
        <f t="shared" si="144"/>
        <v>1114</v>
      </c>
      <c r="H560" s="31">
        <f t="shared" si="144"/>
        <v>240645.09999999998</v>
      </c>
      <c r="I560" s="31">
        <f t="shared" si="144"/>
        <v>2050</v>
      </c>
      <c r="J560" s="31">
        <f t="shared" si="144"/>
        <v>134.88609999999994</v>
      </c>
      <c r="K560" s="31">
        <f t="shared" si="144"/>
        <v>700.05907400000012</v>
      </c>
      <c r="L560" s="31">
        <f t="shared" si="144"/>
        <v>1346.7492999999999</v>
      </c>
      <c r="M560" s="31">
        <f t="shared" si="141"/>
        <v>-48.018604947483531</v>
      </c>
      <c r="N560" s="108">
        <f t="shared" si="145"/>
        <v>31.080467735387195</v>
      </c>
    </row>
    <row r="561" spans="1:14" ht="14.25" thickBot="1">
      <c r="A561" s="271"/>
      <c r="B561" s="204" t="s">
        <v>26</v>
      </c>
      <c r="C561" s="31">
        <f t="shared" si="144"/>
        <v>122.00280299999986</v>
      </c>
      <c r="D561" s="31">
        <f t="shared" si="144"/>
        <v>1254.393562</v>
      </c>
      <c r="E561" s="31">
        <f t="shared" si="144"/>
        <v>1083.1044699999998</v>
      </c>
      <c r="F561" s="31">
        <f t="shared" si="139"/>
        <v>15.814641776891591</v>
      </c>
      <c r="G561" s="31">
        <f t="shared" si="144"/>
        <v>46403</v>
      </c>
      <c r="H561" s="31">
        <f t="shared" si="144"/>
        <v>10902852.773000149</v>
      </c>
      <c r="I561" s="31">
        <f t="shared" si="144"/>
        <v>1832</v>
      </c>
      <c r="J561" s="31">
        <f t="shared" si="144"/>
        <v>31.498747000000058</v>
      </c>
      <c r="K561" s="31">
        <f t="shared" si="144"/>
        <v>362.42713000000009</v>
      </c>
      <c r="L561" s="31">
        <f t="shared" si="144"/>
        <v>325.00199700000002</v>
      </c>
      <c r="M561" s="31">
        <f t="shared" si="141"/>
        <v>11.515354781035414</v>
      </c>
      <c r="N561" s="108">
        <f t="shared" si="145"/>
        <v>7.7419499810684442</v>
      </c>
    </row>
    <row r="562" spans="1:14" ht="14.25" thickBot="1">
      <c r="A562" s="271"/>
      <c r="B562" s="204" t="s">
        <v>27</v>
      </c>
      <c r="C562" s="31">
        <f t="shared" si="144"/>
        <v>0.52368699999999979</v>
      </c>
      <c r="D562" s="31">
        <f t="shared" si="144"/>
        <v>34.189879000000005</v>
      </c>
      <c r="E562" s="31">
        <f t="shared" si="144"/>
        <v>20.814434000000002</v>
      </c>
      <c r="F562" s="31">
        <f t="shared" si="139"/>
        <v>64.260431006675461</v>
      </c>
      <c r="G562" s="31">
        <f t="shared" si="144"/>
        <v>20</v>
      </c>
      <c r="H562" s="31">
        <f t="shared" si="144"/>
        <v>7045.4629250000007</v>
      </c>
      <c r="I562" s="31">
        <f t="shared" si="144"/>
        <v>0</v>
      </c>
      <c r="J562" s="31">
        <f t="shared" si="144"/>
        <v>0</v>
      </c>
      <c r="K562" s="31">
        <f t="shared" si="144"/>
        <v>0</v>
      </c>
      <c r="L562" s="31">
        <f t="shared" si="144"/>
        <v>0.06</v>
      </c>
      <c r="M562" s="31">
        <f t="shared" si="141"/>
        <v>-100</v>
      </c>
      <c r="N562" s="108">
        <f t="shared" si="145"/>
        <v>0.21101537914046026</v>
      </c>
    </row>
    <row r="563" spans="1:14" ht="14.25" thickBot="1">
      <c r="A563" s="271"/>
      <c r="B563" s="14" t="s">
        <v>28</v>
      </c>
      <c r="C563" s="31">
        <f t="shared" si="144"/>
        <v>0</v>
      </c>
      <c r="D563" s="31">
        <f t="shared" si="144"/>
        <v>0</v>
      </c>
      <c r="E563" s="31">
        <f t="shared" si="144"/>
        <v>0</v>
      </c>
      <c r="F563" s="31" t="e">
        <f t="shared" si="139"/>
        <v>#DIV/0!</v>
      </c>
      <c r="G563" s="31">
        <f t="shared" si="144"/>
        <v>0</v>
      </c>
      <c r="H563" s="31">
        <f t="shared" si="144"/>
        <v>0</v>
      </c>
      <c r="I563" s="31">
        <f t="shared" si="144"/>
        <v>0</v>
      </c>
      <c r="J563" s="31">
        <f t="shared" si="144"/>
        <v>0</v>
      </c>
      <c r="K563" s="31">
        <f t="shared" si="144"/>
        <v>0</v>
      </c>
      <c r="L563" s="31">
        <f t="shared" si="144"/>
        <v>0</v>
      </c>
      <c r="M563" s="31" t="e">
        <f t="shared" si="141"/>
        <v>#DIV/0!</v>
      </c>
      <c r="N563" s="108">
        <f t="shared" si="145"/>
        <v>0</v>
      </c>
    </row>
    <row r="564" spans="1:14" ht="14.25" thickBot="1">
      <c r="A564" s="271"/>
      <c r="B564" s="14" t="s">
        <v>29</v>
      </c>
      <c r="C564" s="31">
        <f t="shared" si="144"/>
        <v>0</v>
      </c>
      <c r="D564" s="31">
        <f t="shared" si="144"/>
        <v>7.2672789999999994</v>
      </c>
      <c r="E564" s="31">
        <f t="shared" si="144"/>
        <v>4</v>
      </c>
      <c r="F564" s="31">
        <f t="shared" si="139"/>
        <v>81.68197499999998</v>
      </c>
      <c r="G564" s="31">
        <f t="shared" si="144"/>
        <v>4</v>
      </c>
      <c r="H564" s="31">
        <f t="shared" si="144"/>
        <v>3756.4720000000002</v>
      </c>
      <c r="I564" s="31">
        <f t="shared" si="144"/>
        <v>0</v>
      </c>
      <c r="J564" s="31">
        <f t="shared" si="144"/>
        <v>0</v>
      </c>
      <c r="K564" s="31">
        <f t="shared" si="144"/>
        <v>0</v>
      </c>
      <c r="L564" s="31">
        <f t="shared" si="144"/>
        <v>0</v>
      </c>
      <c r="M564" s="31" t="e">
        <f t="shared" si="141"/>
        <v>#DIV/0!</v>
      </c>
      <c r="N564" s="108">
        <f t="shared" si="145"/>
        <v>4.4852677995862594E-2</v>
      </c>
    </row>
    <row r="565" spans="1:14" ht="14.25" thickBot="1">
      <c r="A565" s="271"/>
      <c r="B565" s="14" t="s">
        <v>30</v>
      </c>
      <c r="C565" s="31">
        <f t="shared" si="144"/>
        <v>0.52368699999999979</v>
      </c>
      <c r="D565" s="31">
        <f t="shared" si="144"/>
        <v>26.922600000000003</v>
      </c>
      <c r="E565" s="31">
        <f t="shared" si="144"/>
        <v>16.14</v>
      </c>
      <c r="F565" s="31">
        <f t="shared" si="139"/>
        <v>66.806691449814139</v>
      </c>
      <c r="G565" s="31">
        <f t="shared" si="144"/>
        <v>16</v>
      </c>
      <c r="H565" s="31">
        <f t="shared" si="144"/>
        <v>3288.9909250000005</v>
      </c>
      <c r="I565" s="31">
        <f t="shared" si="144"/>
        <v>0</v>
      </c>
      <c r="J565" s="31">
        <f t="shared" si="144"/>
        <v>0</v>
      </c>
      <c r="K565" s="31">
        <f t="shared" si="144"/>
        <v>0</v>
      </c>
      <c r="L565" s="31">
        <f t="shared" si="144"/>
        <v>0</v>
      </c>
      <c r="M565" s="31" t="e">
        <f t="shared" si="141"/>
        <v>#DIV/0!</v>
      </c>
      <c r="N565" s="108">
        <f t="shared" si="145"/>
        <v>0.16616270114459764</v>
      </c>
    </row>
    <row r="566" spans="1:14" ht="14.25" thickBot="1">
      <c r="A566" s="271"/>
      <c r="B566" s="35" t="s">
        <v>31</v>
      </c>
      <c r="C566" s="36">
        <f t="shared" ref="C566:L566" si="146">C554+C556+C557+C558+C559+C560+C561+C562</f>
        <v>1326.1833610000001</v>
      </c>
      <c r="D566" s="36">
        <f t="shared" si="146"/>
        <v>16202.553168999999</v>
      </c>
      <c r="E566" s="36">
        <f t="shared" si="146"/>
        <v>13103.309138999999</v>
      </c>
      <c r="F566" s="36">
        <f t="shared" si="139"/>
        <v>23.652376641069797</v>
      </c>
      <c r="G566" s="36">
        <f t="shared" si="146"/>
        <v>134378</v>
      </c>
      <c r="H566" s="36">
        <f t="shared" si="146"/>
        <v>20968970.108678143</v>
      </c>
      <c r="I566" s="36">
        <f t="shared" si="146"/>
        <v>9373</v>
      </c>
      <c r="J566" s="36">
        <f t="shared" si="146"/>
        <v>997.61004300000002</v>
      </c>
      <c r="K566" s="36">
        <f t="shared" si="146"/>
        <v>4788.4536660000003</v>
      </c>
      <c r="L566" s="36">
        <f t="shared" si="146"/>
        <v>6317.6380659999995</v>
      </c>
      <c r="M566" s="36">
        <f t="shared" si="141"/>
        <v>-24.205001679816068</v>
      </c>
      <c r="N566" s="114">
        <f t="shared" si="145"/>
        <v>100</v>
      </c>
    </row>
    <row r="567" spans="1:14">
      <c r="A567" s="227" t="s">
        <v>70</v>
      </c>
      <c r="B567" s="204" t="s">
        <v>19</v>
      </c>
      <c r="C567" s="31">
        <f t="shared" ref="C567:L578" si="147">C519</f>
        <v>813.9555909999998</v>
      </c>
      <c r="D567" s="31">
        <f t="shared" si="147"/>
        <v>6314.3987130000005</v>
      </c>
      <c r="E567" s="31">
        <f t="shared" si="147"/>
        <v>5300.6488310000004</v>
      </c>
      <c r="F567" s="31">
        <f t="shared" si="139"/>
        <v>19.125014961776856</v>
      </c>
      <c r="G567" s="31">
        <f t="shared" si="147"/>
        <v>50757</v>
      </c>
      <c r="H567" s="31">
        <f t="shared" si="147"/>
        <v>5623421.6923460048</v>
      </c>
      <c r="I567" s="31">
        <f t="shared" si="147"/>
        <v>3356</v>
      </c>
      <c r="J567" s="31">
        <f t="shared" si="147"/>
        <v>302.63183500000008</v>
      </c>
      <c r="K567" s="31">
        <f t="shared" si="147"/>
        <v>2131.2475660000005</v>
      </c>
      <c r="L567" s="31">
        <f t="shared" si="147"/>
        <v>2856.9423579999998</v>
      </c>
      <c r="M567" s="31">
        <f t="shared" si="141"/>
        <v>-25.401100234588608</v>
      </c>
      <c r="N567" s="112">
        <f t="shared" ref="N567:N579" si="148">N519</f>
        <v>47.863381514799919</v>
      </c>
    </row>
    <row r="568" spans="1:14">
      <c r="A568" s="227"/>
      <c r="B568" s="204" t="s">
        <v>20</v>
      </c>
      <c r="C568" s="31">
        <f t="shared" si="147"/>
        <v>287.07861699999989</v>
      </c>
      <c r="D568" s="31">
        <f t="shared" si="147"/>
        <v>2274.8345359999998</v>
      </c>
      <c r="E568" s="31">
        <f t="shared" si="147"/>
        <v>1457.6224649999997</v>
      </c>
      <c r="F568" s="31">
        <f t="shared" si="139"/>
        <v>56.064728050140225</v>
      </c>
      <c r="G568" s="31">
        <f t="shared" si="147"/>
        <v>27910</v>
      </c>
      <c r="H568" s="31">
        <f t="shared" si="147"/>
        <v>558020</v>
      </c>
      <c r="I568" s="31">
        <f t="shared" si="147"/>
        <v>1850</v>
      </c>
      <c r="J568" s="31">
        <f t="shared" si="147"/>
        <v>122.08519099999998</v>
      </c>
      <c r="K568" s="31">
        <f t="shared" si="147"/>
        <v>789.86314199999993</v>
      </c>
      <c r="L568" s="31">
        <f t="shared" si="147"/>
        <v>1059.4017839999999</v>
      </c>
      <c r="M568" s="31">
        <f t="shared" si="141"/>
        <v>-25.44253238674931</v>
      </c>
      <c r="N568" s="108">
        <f t="shared" si="148"/>
        <v>17.24333198273456</v>
      </c>
    </row>
    <row r="569" spans="1:14">
      <c r="A569" s="227"/>
      <c r="B569" s="204" t="s">
        <v>21</v>
      </c>
      <c r="C569" s="31">
        <f t="shared" si="147"/>
        <v>29.268193000000014</v>
      </c>
      <c r="D569" s="31">
        <f t="shared" si="147"/>
        <v>232.03373699999997</v>
      </c>
      <c r="E569" s="31">
        <f t="shared" si="147"/>
        <v>587.34357800000009</v>
      </c>
      <c r="F569" s="31">
        <f t="shared" si="139"/>
        <v>-60.494377449377687</v>
      </c>
      <c r="G569" s="31">
        <f t="shared" si="147"/>
        <v>750</v>
      </c>
      <c r="H569" s="31">
        <f t="shared" si="147"/>
        <v>275439.70327100001</v>
      </c>
      <c r="I569" s="31">
        <f t="shared" si="147"/>
        <v>24</v>
      </c>
      <c r="J569" s="31">
        <f t="shared" si="147"/>
        <v>2.6951999999999994</v>
      </c>
      <c r="K569" s="31">
        <f t="shared" si="147"/>
        <v>39.985460000000003</v>
      </c>
      <c r="L569" s="31">
        <f t="shared" si="147"/>
        <v>427.53099200000003</v>
      </c>
      <c r="M569" s="31">
        <f t="shared" si="141"/>
        <v>-90.64735405193737</v>
      </c>
      <c r="N569" s="108">
        <f t="shared" si="148"/>
        <v>1.7588245188684435</v>
      </c>
    </row>
    <row r="570" spans="1:14">
      <c r="A570" s="227"/>
      <c r="B570" s="204" t="s">
        <v>22</v>
      </c>
      <c r="C570" s="31">
        <f t="shared" si="147"/>
        <v>25.054423</v>
      </c>
      <c r="D570" s="31">
        <f t="shared" si="147"/>
        <v>487.00205100000005</v>
      </c>
      <c r="E570" s="31">
        <f t="shared" si="147"/>
        <v>356.61860900000005</v>
      </c>
      <c r="F570" s="31">
        <f t="shared" si="139"/>
        <v>36.561031508033274</v>
      </c>
      <c r="G570" s="31">
        <f t="shared" si="147"/>
        <v>27857</v>
      </c>
      <c r="H570" s="31">
        <f t="shared" si="147"/>
        <v>1168198.2981500002</v>
      </c>
      <c r="I570" s="31">
        <f t="shared" si="147"/>
        <v>1201</v>
      </c>
      <c r="J570" s="31">
        <f t="shared" si="147"/>
        <v>20.28680000000001</v>
      </c>
      <c r="K570" s="31">
        <f t="shared" si="147"/>
        <v>213.91142800000003</v>
      </c>
      <c r="L570" s="31">
        <f t="shared" si="147"/>
        <v>196.96776800000001</v>
      </c>
      <c r="M570" s="31">
        <f t="shared" si="141"/>
        <v>8.6022500899741221</v>
      </c>
      <c r="N570" s="108">
        <f t="shared" si="148"/>
        <v>3.6914940004522725</v>
      </c>
    </row>
    <row r="571" spans="1:14">
      <c r="A571" s="227"/>
      <c r="B571" s="204" t="s">
        <v>23</v>
      </c>
      <c r="C571" s="31">
        <f t="shared" si="147"/>
        <v>3.7704620000000002</v>
      </c>
      <c r="D571" s="31">
        <f t="shared" si="147"/>
        <v>14.586443000000001</v>
      </c>
      <c r="E571" s="31">
        <f t="shared" si="147"/>
        <v>11.698116000000001</v>
      </c>
      <c r="F571" s="31">
        <f t="shared" si="139"/>
        <v>24.690531364195738</v>
      </c>
      <c r="G571" s="31">
        <f t="shared" si="147"/>
        <v>459</v>
      </c>
      <c r="H571" s="31">
        <f t="shared" si="147"/>
        <v>13286.09</v>
      </c>
      <c r="I571" s="31">
        <f t="shared" si="147"/>
        <v>0</v>
      </c>
      <c r="J571" s="31">
        <f t="shared" si="147"/>
        <v>0</v>
      </c>
      <c r="K571" s="31">
        <f t="shared" si="147"/>
        <v>0</v>
      </c>
      <c r="L571" s="31">
        <f t="shared" si="147"/>
        <v>0</v>
      </c>
      <c r="M571" s="31" t="e">
        <f t="shared" si="141"/>
        <v>#DIV/0!</v>
      </c>
      <c r="N571" s="108">
        <f t="shared" si="148"/>
        <v>0.11056579066119589</v>
      </c>
    </row>
    <row r="572" spans="1:14">
      <c r="A572" s="227"/>
      <c r="B572" s="204" t="s">
        <v>24</v>
      </c>
      <c r="C572" s="31">
        <f t="shared" si="147"/>
        <v>72.745669999999876</v>
      </c>
      <c r="D572" s="31">
        <f t="shared" si="147"/>
        <v>868.79361999999992</v>
      </c>
      <c r="E572" s="31">
        <f t="shared" si="147"/>
        <v>356.13180599999998</v>
      </c>
      <c r="F572" s="31">
        <f t="shared" si="139"/>
        <v>143.95283020579183</v>
      </c>
      <c r="G572" s="31">
        <f t="shared" si="147"/>
        <v>876</v>
      </c>
      <c r="H572" s="31">
        <f t="shared" si="147"/>
        <v>438126.82032599999</v>
      </c>
      <c r="I572" s="31">
        <f t="shared" si="147"/>
        <v>67</v>
      </c>
      <c r="J572" s="31">
        <f t="shared" si="147"/>
        <v>45.729782999999912</v>
      </c>
      <c r="K572" s="31">
        <f t="shared" si="147"/>
        <v>717.15108099999998</v>
      </c>
      <c r="L572" s="31">
        <f t="shared" si="147"/>
        <v>282.17568599999998</v>
      </c>
      <c r="M572" s="31">
        <f t="shared" si="141"/>
        <v>154.15055817388887</v>
      </c>
      <c r="N572" s="108">
        <f t="shared" si="148"/>
        <v>6.5854885606245848</v>
      </c>
    </row>
    <row r="573" spans="1:14">
      <c r="A573" s="227"/>
      <c r="B573" s="204" t="s">
        <v>25</v>
      </c>
      <c r="C573" s="31">
        <f t="shared" si="147"/>
        <v>74.388231000000104</v>
      </c>
      <c r="D573" s="31">
        <f t="shared" si="147"/>
        <v>4360.9053919999997</v>
      </c>
      <c r="E573" s="31">
        <f t="shared" si="147"/>
        <v>3791.1518960000003</v>
      </c>
      <c r="F573" s="31">
        <f t="shared" si="139"/>
        <v>15.028506154056753</v>
      </c>
      <c r="G573" s="31">
        <f t="shared" si="147"/>
        <v>1081</v>
      </c>
      <c r="H573" s="31">
        <f t="shared" si="147"/>
        <v>398784.11027900001</v>
      </c>
      <c r="I573" s="31">
        <f t="shared" si="147"/>
        <v>1151</v>
      </c>
      <c r="J573" s="31">
        <f t="shared" si="147"/>
        <v>166.74419499999996</v>
      </c>
      <c r="K573" s="31">
        <f t="shared" si="147"/>
        <v>1162.2220859999998</v>
      </c>
      <c r="L573" s="31">
        <f t="shared" si="147"/>
        <v>1183.5252499999999</v>
      </c>
      <c r="M573" s="31">
        <f t="shared" si="141"/>
        <v>-1.7999754546850735</v>
      </c>
      <c r="N573" s="108">
        <f t="shared" si="148"/>
        <v>33.055828118284374</v>
      </c>
    </row>
    <row r="574" spans="1:14">
      <c r="A574" s="227"/>
      <c r="B574" s="204" t="s">
        <v>26</v>
      </c>
      <c r="C574" s="31">
        <f t="shared" si="147"/>
        <v>94.175293999999866</v>
      </c>
      <c r="D574" s="31">
        <f t="shared" si="147"/>
        <v>890.0769879999998</v>
      </c>
      <c r="E574" s="31">
        <f t="shared" si="147"/>
        <v>1179.5448799999999</v>
      </c>
      <c r="F574" s="31">
        <f t="shared" si="139"/>
        <v>-24.540642489160746</v>
      </c>
      <c r="G574" s="31">
        <f t="shared" si="147"/>
        <v>35122</v>
      </c>
      <c r="H574" s="31">
        <f t="shared" si="147"/>
        <v>7773665.4443999836</v>
      </c>
      <c r="I574" s="31">
        <f t="shared" si="147"/>
        <v>1201</v>
      </c>
      <c r="J574" s="31">
        <f t="shared" si="147"/>
        <v>16.660775000000001</v>
      </c>
      <c r="K574" s="31">
        <f t="shared" si="147"/>
        <v>483.23562900000002</v>
      </c>
      <c r="L574" s="31">
        <f t="shared" si="147"/>
        <v>161.31131099999999</v>
      </c>
      <c r="M574" s="31">
        <f t="shared" si="141"/>
        <v>199.56710785147612</v>
      </c>
      <c r="N574" s="108">
        <f t="shared" si="148"/>
        <v>6.7468172965510318</v>
      </c>
    </row>
    <row r="575" spans="1:14">
      <c r="A575" s="227"/>
      <c r="B575" s="204" t="s">
        <v>27</v>
      </c>
      <c r="C575" s="31">
        <f t="shared" si="147"/>
        <v>7.4436789999999995</v>
      </c>
      <c r="D575" s="31">
        <f t="shared" si="147"/>
        <v>24.749243</v>
      </c>
      <c r="E575" s="31">
        <f t="shared" si="147"/>
        <v>52.207829999999994</v>
      </c>
      <c r="F575" s="31">
        <f t="shared" si="139"/>
        <v>-52.594767872941659</v>
      </c>
      <c r="G575" s="31">
        <f t="shared" si="147"/>
        <v>42</v>
      </c>
      <c r="H575" s="31">
        <f t="shared" si="147"/>
        <v>3711.8157019999999</v>
      </c>
      <c r="I575" s="31">
        <f t="shared" si="147"/>
        <v>0</v>
      </c>
      <c r="J575" s="31">
        <f t="shared" si="147"/>
        <v>0</v>
      </c>
      <c r="K575" s="31">
        <f t="shared" si="147"/>
        <v>0</v>
      </c>
      <c r="L575" s="31">
        <f t="shared" si="147"/>
        <v>0</v>
      </c>
      <c r="M575" s="31" t="e">
        <f t="shared" si="141"/>
        <v>#DIV/0!</v>
      </c>
      <c r="N575" s="108">
        <f t="shared" si="148"/>
        <v>0.18760019975816361</v>
      </c>
    </row>
    <row r="576" spans="1:14">
      <c r="A576" s="227"/>
      <c r="B576" s="14" t="s">
        <v>28</v>
      </c>
      <c r="C576" s="31">
        <f t="shared" si="147"/>
        <v>0</v>
      </c>
      <c r="D576" s="31">
        <f t="shared" si="147"/>
        <v>0</v>
      </c>
      <c r="E576" s="31">
        <f t="shared" si="147"/>
        <v>0</v>
      </c>
      <c r="F576" s="31" t="e">
        <f t="shared" si="139"/>
        <v>#DIV/0!</v>
      </c>
      <c r="G576" s="31">
        <f t="shared" si="147"/>
        <v>0</v>
      </c>
      <c r="H576" s="31">
        <f t="shared" si="147"/>
        <v>0</v>
      </c>
      <c r="I576" s="31">
        <f t="shared" si="147"/>
        <v>0</v>
      </c>
      <c r="J576" s="31">
        <f t="shared" si="147"/>
        <v>0</v>
      </c>
      <c r="K576" s="31">
        <f t="shared" si="147"/>
        <v>0</v>
      </c>
      <c r="L576" s="31">
        <f t="shared" si="147"/>
        <v>0</v>
      </c>
      <c r="M576" s="31" t="e">
        <f t="shared" si="141"/>
        <v>#DIV/0!</v>
      </c>
      <c r="N576" s="108">
        <f t="shared" si="148"/>
        <v>0</v>
      </c>
    </row>
    <row r="577" spans="1:14">
      <c r="A577" s="227"/>
      <c r="B577" s="14" t="s">
        <v>29</v>
      </c>
      <c r="C577" s="31">
        <f t="shared" si="147"/>
        <v>2.4599060000000001</v>
      </c>
      <c r="D577" s="31">
        <f t="shared" si="147"/>
        <v>3.575472</v>
      </c>
      <c r="E577" s="31">
        <f t="shared" si="147"/>
        <v>28.35</v>
      </c>
      <c r="F577" s="31">
        <f t="shared" si="139"/>
        <v>-87.388105820105821</v>
      </c>
      <c r="G577" s="31">
        <f t="shared" si="147"/>
        <v>2</v>
      </c>
      <c r="H577" s="31">
        <f t="shared" si="147"/>
        <v>1331.21</v>
      </c>
      <c r="I577" s="31">
        <f t="shared" si="147"/>
        <v>0</v>
      </c>
      <c r="J577" s="31">
        <f t="shared" si="147"/>
        <v>0</v>
      </c>
      <c r="K577" s="31">
        <f t="shared" si="147"/>
        <v>0</v>
      </c>
      <c r="L577" s="31">
        <f t="shared" si="147"/>
        <v>0</v>
      </c>
      <c r="M577" s="31" t="e">
        <f t="shared" si="141"/>
        <v>#DIV/0!</v>
      </c>
      <c r="N577" s="108">
        <f t="shared" si="148"/>
        <v>2.7102213244652403E-2</v>
      </c>
    </row>
    <row r="578" spans="1:14">
      <c r="A578" s="227"/>
      <c r="B578" s="14" t="s">
        <v>30</v>
      </c>
      <c r="C578" s="31">
        <f t="shared" si="147"/>
        <v>4.9872639999999997</v>
      </c>
      <c r="D578" s="31">
        <f t="shared" si="147"/>
        <v>21.081071999999999</v>
      </c>
      <c r="E578" s="31">
        <f t="shared" si="147"/>
        <v>22.63</v>
      </c>
      <c r="F578" s="31">
        <f t="shared" si="139"/>
        <v>-6.8445779938135223</v>
      </c>
      <c r="G578" s="31">
        <f t="shared" si="147"/>
        <v>32</v>
      </c>
      <c r="H578" s="31">
        <f t="shared" si="147"/>
        <v>2226.6057019999998</v>
      </c>
      <c r="I578" s="31">
        <f t="shared" si="147"/>
        <v>0</v>
      </c>
      <c r="J578" s="31">
        <f t="shared" si="147"/>
        <v>0</v>
      </c>
      <c r="K578" s="31">
        <f t="shared" si="147"/>
        <v>0</v>
      </c>
      <c r="L578" s="31">
        <f t="shared" si="147"/>
        <v>0</v>
      </c>
      <c r="M578" s="31" t="e">
        <f t="shared" si="141"/>
        <v>#DIV/0!</v>
      </c>
      <c r="N578" s="108">
        <f t="shared" si="148"/>
        <v>0.15979532458088636</v>
      </c>
    </row>
    <row r="579" spans="1:14" ht="14.25" thickBot="1">
      <c r="A579" s="212"/>
      <c r="B579" s="35" t="s">
        <v>31</v>
      </c>
      <c r="C579" s="36">
        <f t="shared" ref="C579:L579" si="149">C567+C569+C570+C571+C572+C573+C574+C575</f>
        <v>1120.8015429999996</v>
      </c>
      <c r="D579" s="36">
        <f t="shared" si="149"/>
        <v>13192.546187000002</v>
      </c>
      <c r="E579" s="36">
        <f t="shared" si="149"/>
        <v>11635.345545999999</v>
      </c>
      <c r="F579" s="36">
        <f t="shared" si="139"/>
        <v>13.383363947754331</v>
      </c>
      <c r="G579" s="36">
        <f t="shared" si="149"/>
        <v>116944</v>
      </c>
      <c r="H579" s="36">
        <f t="shared" si="149"/>
        <v>15694633.974473989</v>
      </c>
      <c r="I579" s="36">
        <f t="shared" si="149"/>
        <v>7000</v>
      </c>
      <c r="J579" s="36">
        <f t="shared" si="149"/>
        <v>554.74858799999993</v>
      </c>
      <c r="K579" s="36">
        <f t="shared" si="149"/>
        <v>4747.7532499999998</v>
      </c>
      <c r="L579" s="36">
        <f t="shared" si="149"/>
        <v>5108.4533650000003</v>
      </c>
      <c r="M579" s="36">
        <f t="shared" si="141"/>
        <v>-7.0608477601322006</v>
      </c>
      <c r="N579" s="114">
        <f t="shared" si="148"/>
        <v>100</v>
      </c>
    </row>
    <row r="580" spans="1:14" ht="14.25" thickBot="1">
      <c r="A580" s="255" t="s">
        <v>49</v>
      </c>
      <c r="B580" s="206" t="s">
        <v>19</v>
      </c>
      <c r="C580" s="32">
        <f t="shared" ref="C580:L591" si="150">C541+C554+C567</f>
        <v>4201.7601109999996</v>
      </c>
      <c r="D580" s="32">
        <f t="shared" si="150"/>
        <v>32699.994062000005</v>
      </c>
      <c r="E580" s="32">
        <f t="shared" si="150"/>
        <v>26358.155163000003</v>
      </c>
      <c r="F580" s="32">
        <f t="shared" si="139"/>
        <v>24.06025330597604</v>
      </c>
      <c r="G580" s="32">
        <f t="shared" si="150"/>
        <v>245452</v>
      </c>
      <c r="H580" s="32">
        <f t="shared" si="150"/>
        <v>26544316.425407998</v>
      </c>
      <c r="I580" s="32">
        <f t="shared" si="150"/>
        <v>19170</v>
      </c>
      <c r="J580" s="32">
        <f t="shared" si="150"/>
        <v>2715.1512480000001</v>
      </c>
      <c r="K580" s="32">
        <f t="shared" si="150"/>
        <v>14817.101341000001</v>
      </c>
      <c r="L580" s="32">
        <f t="shared" si="150"/>
        <v>17232.665332</v>
      </c>
      <c r="M580" s="32">
        <f t="shared" si="141"/>
        <v>-14.017355669958059</v>
      </c>
      <c r="N580" s="112">
        <f>D580/D592*100</f>
        <v>54.471832255203381</v>
      </c>
    </row>
    <row r="581" spans="1:14" ht="14.25" thickBot="1">
      <c r="A581" s="255"/>
      <c r="B581" s="204" t="s">
        <v>20</v>
      </c>
      <c r="C581" s="31">
        <f t="shared" si="150"/>
        <v>1404.9606879999999</v>
      </c>
      <c r="D581" s="31">
        <f t="shared" si="150"/>
        <v>11183.341655999999</v>
      </c>
      <c r="E581" s="31">
        <f t="shared" si="150"/>
        <v>6344.9611059999997</v>
      </c>
      <c r="F581" s="31">
        <f t="shared" si="139"/>
        <v>76.255480044230211</v>
      </c>
      <c r="G581" s="31">
        <f t="shared" si="150"/>
        <v>132337</v>
      </c>
      <c r="H581" s="31">
        <f t="shared" si="150"/>
        <v>2645880</v>
      </c>
      <c r="I581" s="31">
        <f t="shared" si="150"/>
        <v>10557</v>
      </c>
      <c r="J581" s="31">
        <f t="shared" si="150"/>
        <v>1095.785556</v>
      </c>
      <c r="K581" s="31">
        <f t="shared" si="150"/>
        <v>5205.2302060000002</v>
      </c>
      <c r="L581" s="31">
        <f t="shared" si="150"/>
        <v>5894.0120200000001</v>
      </c>
      <c r="M581" s="31">
        <f t="shared" si="141"/>
        <v>-11.686128424285091</v>
      </c>
      <c r="N581" s="108">
        <f>D581/D592*100</f>
        <v>18.629272824430647</v>
      </c>
    </row>
    <row r="582" spans="1:14" ht="14.25" thickBot="1">
      <c r="A582" s="255"/>
      <c r="B582" s="204" t="s">
        <v>21</v>
      </c>
      <c r="C582" s="31">
        <f t="shared" si="150"/>
        <v>149.84584399999991</v>
      </c>
      <c r="D582" s="31">
        <f t="shared" si="150"/>
        <v>1470.4134919999999</v>
      </c>
      <c r="E582" s="31">
        <f t="shared" si="150"/>
        <v>2084.612353</v>
      </c>
      <c r="F582" s="31">
        <f t="shared" si="139"/>
        <v>-29.463456844439033</v>
      </c>
      <c r="G582" s="31">
        <f t="shared" si="150"/>
        <v>2962</v>
      </c>
      <c r="H582" s="31">
        <f t="shared" si="150"/>
        <v>1506856.0479530001</v>
      </c>
      <c r="I582" s="31">
        <f t="shared" si="150"/>
        <v>142</v>
      </c>
      <c r="J582" s="31">
        <f t="shared" si="150"/>
        <v>65.65413999999997</v>
      </c>
      <c r="K582" s="31">
        <f t="shared" si="150"/>
        <v>794.50061299999993</v>
      </c>
      <c r="L582" s="31">
        <f t="shared" si="150"/>
        <v>3175.3272789999996</v>
      </c>
      <c r="M582" s="31">
        <f t="shared" si="141"/>
        <v>-74.978937816759156</v>
      </c>
      <c r="N582" s="108">
        <f>D582/D592*100</f>
        <v>2.4494229855255503</v>
      </c>
    </row>
    <row r="583" spans="1:14" ht="14.25" thickBot="1">
      <c r="A583" s="255"/>
      <c r="B583" s="204" t="s">
        <v>22</v>
      </c>
      <c r="C583" s="31">
        <f t="shared" si="150"/>
        <v>69.996448999999998</v>
      </c>
      <c r="D583" s="31">
        <f t="shared" si="150"/>
        <v>966.88211100000001</v>
      </c>
      <c r="E583" s="31">
        <f t="shared" si="150"/>
        <v>713.362212</v>
      </c>
      <c r="F583" s="31">
        <f t="shared" si="139"/>
        <v>35.538734002916321</v>
      </c>
      <c r="G583" s="31">
        <f t="shared" si="150"/>
        <v>76163</v>
      </c>
      <c r="H583" s="31">
        <f t="shared" si="150"/>
        <v>2105288.2322200001</v>
      </c>
      <c r="I583" s="31">
        <f t="shared" si="150"/>
        <v>2579</v>
      </c>
      <c r="J583" s="31">
        <f t="shared" si="150"/>
        <v>51.656900000000022</v>
      </c>
      <c r="K583" s="31">
        <f t="shared" si="150"/>
        <v>377.80959800000005</v>
      </c>
      <c r="L583" s="31">
        <f t="shared" si="150"/>
        <v>296.79534100000001</v>
      </c>
      <c r="M583" s="31">
        <f t="shared" si="141"/>
        <v>27.296337175319756</v>
      </c>
      <c r="N583" s="108">
        <f>D583/D592*100</f>
        <v>1.6106376062665146</v>
      </c>
    </row>
    <row r="584" spans="1:14" ht="14.25" thickBot="1">
      <c r="A584" s="255"/>
      <c r="B584" s="204" t="s">
        <v>23</v>
      </c>
      <c r="C584" s="31">
        <f t="shared" si="150"/>
        <v>22.369767000000003</v>
      </c>
      <c r="D584" s="31">
        <f t="shared" si="150"/>
        <v>149.94542185999998</v>
      </c>
      <c r="E584" s="31">
        <f t="shared" si="150"/>
        <v>109.74592299999999</v>
      </c>
      <c r="F584" s="31">
        <f t="shared" si="139"/>
        <v>36.629605693871646</v>
      </c>
      <c r="G584" s="31">
        <f t="shared" si="150"/>
        <v>3444</v>
      </c>
      <c r="H584" s="31">
        <f t="shared" si="150"/>
        <v>528741.43390329997</v>
      </c>
      <c r="I584" s="31">
        <f t="shared" si="150"/>
        <v>18</v>
      </c>
      <c r="J584" s="31">
        <f t="shared" si="150"/>
        <v>2.0308749999999995</v>
      </c>
      <c r="K584" s="31">
        <f t="shared" si="150"/>
        <v>49.344645</v>
      </c>
      <c r="L584" s="31">
        <f t="shared" si="150"/>
        <v>26.88</v>
      </c>
      <c r="M584" s="31">
        <f t="shared" si="141"/>
        <v>83.573828125000006</v>
      </c>
      <c r="N584" s="108">
        <f>D584/D592*100</f>
        <v>0.24977991896595664</v>
      </c>
    </row>
    <row r="585" spans="1:14" ht="14.25" thickBot="1">
      <c r="A585" s="255"/>
      <c r="B585" s="204" t="s">
        <v>24</v>
      </c>
      <c r="C585" s="31">
        <f t="shared" si="150"/>
        <v>828.80428499999971</v>
      </c>
      <c r="D585" s="31">
        <f t="shared" si="150"/>
        <v>4332.132732</v>
      </c>
      <c r="E585" s="31">
        <f t="shared" si="150"/>
        <v>3771.3005330000001</v>
      </c>
      <c r="F585" s="31">
        <f t="shared" si="139"/>
        <v>14.871055597201858</v>
      </c>
      <c r="G585" s="31">
        <f t="shared" si="150"/>
        <v>8049</v>
      </c>
      <c r="H585" s="31">
        <f t="shared" si="150"/>
        <v>3855719.2317020004</v>
      </c>
      <c r="I585" s="31">
        <f t="shared" si="150"/>
        <v>717</v>
      </c>
      <c r="J585" s="31">
        <f t="shared" si="150"/>
        <v>262.96029599999997</v>
      </c>
      <c r="K585" s="31">
        <f t="shared" si="150"/>
        <v>2598.2090279999993</v>
      </c>
      <c r="L585" s="31">
        <f t="shared" si="150"/>
        <v>1667.6615980000001</v>
      </c>
      <c r="M585" s="31">
        <f t="shared" si="141"/>
        <v>55.7995357760825</v>
      </c>
      <c r="N585" s="108">
        <f>D585/D592*100</f>
        <v>7.2164908359725528</v>
      </c>
    </row>
    <row r="586" spans="1:14" ht="14.25" thickBot="1">
      <c r="A586" s="255"/>
      <c r="B586" s="204" t="s">
        <v>25</v>
      </c>
      <c r="C586" s="31">
        <f t="shared" si="150"/>
        <v>189.02587100000031</v>
      </c>
      <c r="D586" s="31">
        <f t="shared" si="150"/>
        <v>16074.609575999999</v>
      </c>
      <c r="E586" s="31">
        <f t="shared" si="150"/>
        <v>12717.434816000001</v>
      </c>
      <c r="F586" s="31">
        <f t="shared" si="139"/>
        <v>26.398206938527295</v>
      </c>
      <c r="G586" s="31">
        <f t="shared" si="150"/>
        <v>4684</v>
      </c>
      <c r="H586" s="31">
        <f t="shared" si="150"/>
        <v>775865.87347900006</v>
      </c>
      <c r="I586" s="31">
        <f t="shared" si="150"/>
        <v>6168</v>
      </c>
      <c r="J586" s="31">
        <f t="shared" si="150"/>
        <v>408.83350399999995</v>
      </c>
      <c r="K586" s="31">
        <f t="shared" si="150"/>
        <v>4075.69607</v>
      </c>
      <c r="L586" s="31">
        <f t="shared" si="150"/>
        <v>4154.6693209999994</v>
      </c>
      <c r="M586" s="31">
        <f t="shared" si="141"/>
        <v>-1.9008312069705497</v>
      </c>
      <c r="N586" s="108">
        <f>D586/D592*100</f>
        <v>26.777174171089229</v>
      </c>
    </row>
    <row r="587" spans="1:14" ht="14.25" thickBot="1">
      <c r="A587" s="255"/>
      <c r="B587" s="204" t="s">
        <v>26</v>
      </c>
      <c r="C587" s="31">
        <f t="shared" si="150"/>
        <v>440.05985800000019</v>
      </c>
      <c r="D587" s="31">
        <f t="shared" si="150"/>
        <v>4022.1337270000004</v>
      </c>
      <c r="E587" s="31">
        <f t="shared" si="150"/>
        <v>4122.6368949999996</v>
      </c>
      <c r="F587" s="31">
        <f t="shared" si="139"/>
        <v>-2.4378370096549404</v>
      </c>
      <c r="G587" s="31">
        <f t="shared" si="150"/>
        <v>150410</v>
      </c>
      <c r="H587" s="31">
        <f t="shared" si="150"/>
        <v>44718704.046399824</v>
      </c>
      <c r="I587" s="31">
        <f t="shared" si="150"/>
        <v>4427</v>
      </c>
      <c r="J587" s="31">
        <f t="shared" si="150"/>
        <v>141.74187400000008</v>
      </c>
      <c r="K587" s="31">
        <f t="shared" si="150"/>
        <v>1339.5029930000001</v>
      </c>
      <c r="L587" s="31">
        <f t="shared" si="150"/>
        <v>1080.082977</v>
      </c>
      <c r="M587" s="31">
        <f t="shared" si="141"/>
        <v>24.018526495117609</v>
      </c>
      <c r="N587" s="108">
        <f>D587/D592*100</f>
        <v>6.7000927666755601</v>
      </c>
    </row>
    <row r="588" spans="1:14" ht="14.25" thickBot="1">
      <c r="A588" s="255"/>
      <c r="B588" s="204" t="s">
        <v>27</v>
      </c>
      <c r="C588" s="31">
        <f t="shared" si="150"/>
        <v>17.323969999999999</v>
      </c>
      <c r="D588" s="31">
        <f t="shared" si="150"/>
        <v>314.90437399999996</v>
      </c>
      <c r="E588" s="31">
        <f t="shared" si="150"/>
        <v>422.32801700000005</v>
      </c>
      <c r="F588" s="31">
        <f t="shared" si="139"/>
        <v>-25.436068334533456</v>
      </c>
      <c r="G588" s="31">
        <f t="shared" si="150"/>
        <v>187</v>
      </c>
      <c r="H588" s="31">
        <f t="shared" si="150"/>
        <v>106643.31854599999</v>
      </c>
      <c r="I588" s="31">
        <f t="shared" si="150"/>
        <v>1</v>
      </c>
      <c r="J588" s="31">
        <f t="shared" si="150"/>
        <v>-75</v>
      </c>
      <c r="K588" s="31">
        <f t="shared" si="150"/>
        <v>0.42</v>
      </c>
      <c r="L588" s="31">
        <f t="shared" si="150"/>
        <v>6.44</v>
      </c>
      <c r="M588" s="31">
        <f t="shared" si="141"/>
        <v>-93.478260869565219</v>
      </c>
      <c r="N588" s="108">
        <f>D588/D592*100</f>
        <v>0.52456946030126228</v>
      </c>
    </row>
    <row r="589" spans="1:14" ht="14.25" thickBot="1">
      <c r="A589" s="255"/>
      <c r="B589" s="14" t="s">
        <v>28</v>
      </c>
      <c r="C589" s="31">
        <f t="shared" si="150"/>
        <v>9.8113220000000005</v>
      </c>
      <c r="D589" s="31">
        <f t="shared" si="150"/>
        <v>122.61318799999999</v>
      </c>
      <c r="E589" s="31">
        <f t="shared" si="150"/>
        <v>117.37</v>
      </c>
      <c r="F589" s="31">
        <f t="shared" si="139"/>
        <v>4.4672301269489552</v>
      </c>
      <c r="G589" s="31">
        <f t="shared" si="150"/>
        <v>31</v>
      </c>
      <c r="H589" s="31">
        <f t="shared" si="150"/>
        <v>28923.99</v>
      </c>
      <c r="I589" s="31">
        <f t="shared" si="150"/>
        <v>0</v>
      </c>
      <c r="J589" s="31">
        <f t="shared" si="150"/>
        <v>0</v>
      </c>
      <c r="K589" s="31">
        <f t="shared" si="150"/>
        <v>0</v>
      </c>
      <c r="L589" s="31">
        <f t="shared" si="150"/>
        <v>3.68</v>
      </c>
      <c r="M589" s="31">
        <f t="shared" si="141"/>
        <v>-100</v>
      </c>
      <c r="N589" s="108">
        <f>D589/D592*100</f>
        <v>0.2042497315549425</v>
      </c>
    </row>
    <row r="590" spans="1:14" ht="14.25" thickBot="1">
      <c r="A590" s="255"/>
      <c r="B590" s="14" t="s">
        <v>29</v>
      </c>
      <c r="C590" s="31">
        <f t="shared" si="150"/>
        <v>2.4599060000000001</v>
      </c>
      <c r="D590" s="31">
        <f t="shared" si="150"/>
        <v>26.290422</v>
      </c>
      <c r="E590" s="31">
        <f t="shared" si="150"/>
        <v>56.267745000000005</v>
      </c>
      <c r="F590" s="31">
        <f t="shared" si="139"/>
        <v>-53.276211797718219</v>
      </c>
      <c r="G590" s="31">
        <f t="shared" si="150"/>
        <v>20</v>
      </c>
      <c r="H590" s="31">
        <f t="shared" si="150"/>
        <v>9513.6318449999999</v>
      </c>
      <c r="I590" s="31">
        <f t="shared" si="150"/>
        <v>0</v>
      </c>
      <c r="J590" s="31">
        <f t="shared" si="150"/>
        <v>0</v>
      </c>
      <c r="K590" s="31">
        <f t="shared" si="150"/>
        <v>0.42</v>
      </c>
      <c r="L590" s="31">
        <f t="shared" si="150"/>
        <v>2.7</v>
      </c>
      <c r="M590" s="31">
        <f t="shared" si="141"/>
        <v>-84.444444444444443</v>
      </c>
      <c r="N590" s="108">
        <f>D590/D592*100</f>
        <v>4.3794731411486945E-2</v>
      </c>
    </row>
    <row r="591" spans="1:14" ht="14.25" thickBot="1">
      <c r="A591" s="255"/>
      <c r="B591" s="14" t="s">
        <v>30</v>
      </c>
      <c r="C591" s="31">
        <f t="shared" si="150"/>
        <v>4.2291999999999996</v>
      </c>
      <c r="D591" s="31">
        <f t="shared" si="150"/>
        <v>163.13972799999999</v>
      </c>
      <c r="E591" s="31">
        <f t="shared" si="150"/>
        <v>238.63749200000001</v>
      </c>
      <c r="F591" s="31">
        <f t="shared" si="139"/>
        <v>-31.637008655789934</v>
      </c>
      <c r="G591" s="31">
        <f t="shared" si="150"/>
        <v>116</v>
      </c>
      <c r="H591" s="31">
        <f t="shared" si="150"/>
        <v>65794.596700999988</v>
      </c>
      <c r="I591" s="31">
        <f t="shared" si="150"/>
        <v>1</v>
      </c>
      <c r="J591" s="31">
        <f t="shared" si="150"/>
        <v>-75</v>
      </c>
      <c r="K591" s="31">
        <f t="shared" si="150"/>
        <v>0</v>
      </c>
      <c r="L591" s="31">
        <f t="shared" si="150"/>
        <v>0</v>
      </c>
      <c r="M591" s="31" t="e">
        <f t="shared" si="141"/>
        <v>#DIV/0!</v>
      </c>
      <c r="N591" s="108">
        <f>D591/D592*100</f>
        <v>0.27175906762938373</v>
      </c>
    </row>
    <row r="592" spans="1:14" ht="14.25" thickBot="1">
      <c r="A592" s="270"/>
      <c r="B592" s="35" t="s">
        <v>50</v>
      </c>
      <c r="C592" s="36">
        <f t="shared" ref="C592:L592" si="151">C580+C582+C583+C584+C585+C586+C587+C588</f>
        <v>5919.1861550000012</v>
      </c>
      <c r="D592" s="36">
        <f t="shared" si="151"/>
        <v>60031.015495860003</v>
      </c>
      <c r="E592" s="36">
        <f t="shared" si="151"/>
        <v>50299.575912000008</v>
      </c>
      <c r="F592" s="36">
        <f t="shared" si="139"/>
        <v>19.346961495033916</v>
      </c>
      <c r="G592" s="36">
        <f t="shared" si="151"/>
        <v>491351</v>
      </c>
      <c r="H592" s="36">
        <f t="shared" si="151"/>
        <v>80142134.609611124</v>
      </c>
      <c r="I592" s="36">
        <f t="shared" si="151"/>
        <v>33222</v>
      </c>
      <c r="J592" s="36">
        <f t="shared" si="151"/>
        <v>3573.0288370000007</v>
      </c>
      <c r="K592" s="36">
        <f t="shared" si="151"/>
        <v>24052.584287999998</v>
      </c>
      <c r="L592" s="36">
        <f t="shared" si="151"/>
        <v>27640.521848</v>
      </c>
      <c r="M592" s="36">
        <f t="shared" si="141"/>
        <v>-12.9807157033094</v>
      </c>
      <c r="N592" s="114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P24" sqref="P24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120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7" t="s">
        <v>124</v>
      </c>
      <c r="E2" s="277"/>
      <c r="F2" s="277"/>
      <c r="G2" s="277"/>
      <c r="H2" s="277"/>
      <c r="I2" s="277"/>
      <c r="J2" s="2" t="s">
        <v>71</v>
      </c>
    </row>
    <row r="3" spans="1:11">
      <c r="A3" s="278" t="s">
        <v>72</v>
      </c>
      <c r="B3" s="278" t="s">
        <v>73</v>
      </c>
      <c r="C3" s="278"/>
      <c r="D3" s="278" t="s">
        <v>74</v>
      </c>
      <c r="E3" s="278"/>
      <c r="F3" s="278" t="s">
        <v>68</v>
      </c>
      <c r="G3" s="278"/>
      <c r="H3" s="278" t="s">
        <v>69</v>
      </c>
      <c r="I3" s="278"/>
      <c r="J3" s="278" t="s">
        <v>70</v>
      </c>
      <c r="K3" s="278"/>
    </row>
    <row r="4" spans="1:11">
      <c r="A4" s="278"/>
      <c r="B4" s="180" t="s">
        <v>9</v>
      </c>
      <c r="C4" s="180" t="s">
        <v>50</v>
      </c>
      <c r="D4" s="180" t="s">
        <v>9</v>
      </c>
      <c r="E4" s="180" t="s">
        <v>75</v>
      </c>
      <c r="F4" s="180" t="s">
        <v>9</v>
      </c>
      <c r="G4" s="180" t="s">
        <v>75</v>
      </c>
      <c r="H4" s="180" t="s">
        <v>9</v>
      </c>
      <c r="I4" s="180" t="s">
        <v>75</v>
      </c>
      <c r="J4" s="180" t="s">
        <v>9</v>
      </c>
      <c r="K4" s="180" t="s">
        <v>75</v>
      </c>
    </row>
    <row r="5" spans="1:11">
      <c r="A5" s="180" t="s">
        <v>57</v>
      </c>
      <c r="B5" s="118">
        <v>2530</v>
      </c>
      <c r="C5" s="118">
        <v>13946</v>
      </c>
      <c r="D5" s="118">
        <v>616</v>
      </c>
      <c r="E5" s="118">
        <v>3630</v>
      </c>
      <c r="F5" s="118">
        <v>1259</v>
      </c>
      <c r="G5" s="118">
        <v>6351</v>
      </c>
      <c r="H5" s="118">
        <v>270</v>
      </c>
      <c r="I5" s="118">
        <v>1624</v>
      </c>
      <c r="J5" s="118">
        <v>385</v>
      </c>
      <c r="K5" s="118">
        <v>2341</v>
      </c>
    </row>
    <row r="6" spans="1:11">
      <c r="A6" s="180" t="s">
        <v>76</v>
      </c>
      <c r="B6" s="3">
        <v>38</v>
      </c>
      <c r="C6" s="3">
        <v>363</v>
      </c>
      <c r="D6" s="3">
        <v>38</v>
      </c>
      <c r="E6" s="3">
        <v>363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80" t="s">
        <v>59</v>
      </c>
      <c r="B7" s="3">
        <v>2</v>
      </c>
      <c r="C7" s="3">
        <v>16</v>
      </c>
      <c r="D7" s="3">
        <v>2</v>
      </c>
      <c r="E7" s="3">
        <v>15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80" t="s">
        <v>77</v>
      </c>
      <c r="B8" s="3">
        <v>6</v>
      </c>
      <c r="C8" s="3">
        <v>77</v>
      </c>
      <c r="D8" s="3">
        <v>4</v>
      </c>
      <c r="E8" s="3">
        <v>25</v>
      </c>
      <c r="F8" s="3">
        <v>2</v>
      </c>
      <c r="G8" s="3">
        <v>26</v>
      </c>
      <c r="H8" s="3">
        <v>0</v>
      </c>
      <c r="I8" s="3">
        <v>26</v>
      </c>
      <c r="J8" s="3">
        <v>0</v>
      </c>
      <c r="K8" s="3">
        <v>0</v>
      </c>
    </row>
    <row r="9" spans="1:11">
      <c r="A9" s="180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9" t="s">
        <v>79</v>
      </c>
      <c r="K9" s="279"/>
    </row>
    <row r="10" spans="1:11">
      <c r="A10" s="180" t="s">
        <v>61</v>
      </c>
      <c r="B10" s="3">
        <v>0</v>
      </c>
      <c r="C10" s="3">
        <v>4</v>
      </c>
      <c r="D10" s="3">
        <v>2</v>
      </c>
      <c r="E10" s="3">
        <v>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80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9" t="s">
        <v>79</v>
      </c>
      <c r="K11" s="279"/>
    </row>
    <row r="12" spans="1:11">
      <c r="A12" s="180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9" t="s">
        <v>79</v>
      </c>
      <c r="K12" s="279"/>
    </row>
    <row r="13" spans="1:11">
      <c r="A13" s="180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9" t="s">
        <v>79</v>
      </c>
      <c r="I13" s="279"/>
      <c r="J13" s="279" t="s">
        <v>79</v>
      </c>
      <c r="K13" s="279"/>
    </row>
    <row r="14" spans="1:11">
      <c r="A14" s="180" t="s">
        <v>81</v>
      </c>
      <c r="B14" s="3">
        <v>0</v>
      </c>
      <c r="C14" s="3">
        <v>0</v>
      </c>
      <c r="D14" s="3">
        <v>0</v>
      </c>
      <c r="E14" s="3">
        <v>0</v>
      </c>
      <c r="F14" s="279" t="s">
        <v>79</v>
      </c>
      <c r="G14" s="279"/>
      <c r="H14" s="279" t="s">
        <v>79</v>
      </c>
      <c r="I14" s="279"/>
      <c r="J14" s="279" t="s">
        <v>79</v>
      </c>
      <c r="K14" s="279"/>
    </row>
    <row r="15" spans="1:11">
      <c r="A15" s="180" t="s">
        <v>63</v>
      </c>
      <c r="B15" s="3">
        <v>8</v>
      </c>
      <c r="C15" s="3">
        <v>14</v>
      </c>
      <c r="D15" s="3">
        <v>0</v>
      </c>
      <c r="E15" s="3">
        <v>0</v>
      </c>
      <c r="F15" s="3">
        <v>0</v>
      </c>
      <c r="G15" s="3">
        <v>0</v>
      </c>
      <c r="H15" s="3">
        <v>8</v>
      </c>
      <c r="I15" s="3">
        <v>14</v>
      </c>
      <c r="J15" s="3">
        <v>0</v>
      </c>
      <c r="K15" s="3">
        <v>0</v>
      </c>
    </row>
    <row r="16" spans="1:11">
      <c r="A16" s="180" t="s">
        <v>64</v>
      </c>
      <c r="B16" s="117">
        <v>65</v>
      </c>
      <c r="C16" s="117">
        <v>917</v>
      </c>
      <c r="D16" s="117">
        <v>10</v>
      </c>
      <c r="E16" s="117">
        <v>107</v>
      </c>
      <c r="F16" s="117">
        <v>8</v>
      </c>
      <c r="G16" s="117">
        <v>92</v>
      </c>
      <c r="H16" s="117">
        <v>47</v>
      </c>
      <c r="I16" s="117">
        <v>718</v>
      </c>
      <c r="J16" s="185">
        <v>0</v>
      </c>
      <c r="K16" s="185">
        <v>0</v>
      </c>
    </row>
    <row r="17" spans="1:11">
      <c r="A17" s="180" t="s">
        <v>65</v>
      </c>
      <c r="B17" s="3">
        <v>0</v>
      </c>
      <c r="C17" s="3">
        <v>4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80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80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9" t="s">
        <v>79</v>
      </c>
      <c r="I19" s="279"/>
      <c r="J19" s="279" t="s">
        <v>79</v>
      </c>
      <c r="K19" s="279"/>
    </row>
    <row r="20" spans="1:11">
      <c r="A20" s="180" t="s">
        <v>84</v>
      </c>
      <c r="B20" s="3">
        <v>0</v>
      </c>
      <c r="C20" s="3">
        <v>2</v>
      </c>
      <c r="D20" s="3">
        <v>0</v>
      </c>
      <c r="E20" s="3">
        <v>2</v>
      </c>
      <c r="F20" s="279" t="s">
        <v>79</v>
      </c>
      <c r="G20" s="279"/>
      <c r="H20" s="279" t="s">
        <v>79</v>
      </c>
      <c r="I20" s="279"/>
      <c r="J20" s="279" t="s">
        <v>79</v>
      </c>
      <c r="K20" s="279"/>
    </row>
    <row r="21" spans="1:11">
      <c r="A21" s="180" t="s">
        <v>85</v>
      </c>
      <c r="B21" s="3">
        <v>0</v>
      </c>
      <c r="C21" s="3">
        <v>0</v>
      </c>
      <c r="D21" s="3">
        <v>0</v>
      </c>
      <c r="E21" s="3">
        <v>0</v>
      </c>
      <c r="F21" s="279" t="s">
        <v>79</v>
      </c>
      <c r="G21" s="279"/>
      <c r="H21" s="279" t="s">
        <v>79</v>
      </c>
      <c r="I21" s="279"/>
      <c r="J21" s="279" t="s">
        <v>79</v>
      </c>
      <c r="K21" s="279"/>
    </row>
    <row r="22" spans="1:11">
      <c r="A22" s="180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9" t="s">
        <v>79</v>
      </c>
      <c r="I22" s="279"/>
      <c r="J22" s="279" t="s">
        <v>79</v>
      </c>
      <c r="K22" s="279"/>
    </row>
    <row r="23" spans="1:11">
      <c r="A23" s="180" t="s">
        <v>87</v>
      </c>
      <c r="B23" s="3">
        <v>0</v>
      </c>
      <c r="C23" s="3">
        <v>0</v>
      </c>
      <c r="D23" s="3">
        <v>0</v>
      </c>
      <c r="E23" s="3">
        <v>0</v>
      </c>
      <c r="F23" s="279" t="s">
        <v>79</v>
      </c>
      <c r="G23" s="279"/>
      <c r="H23" s="279" t="s">
        <v>79</v>
      </c>
      <c r="I23" s="279"/>
      <c r="J23" s="279" t="s">
        <v>79</v>
      </c>
      <c r="K23" s="279"/>
    </row>
    <row r="24" spans="1:11">
      <c r="A24" s="180" t="s">
        <v>88</v>
      </c>
      <c r="B24" s="3">
        <v>0</v>
      </c>
      <c r="C24" s="3">
        <v>0</v>
      </c>
      <c r="D24" s="3">
        <v>0</v>
      </c>
      <c r="E24" s="3">
        <v>0</v>
      </c>
      <c r="F24" s="279" t="s">
        <v>79</v>
      </c>
      <c r="G24" s="279"/>
      <c r="H24" s="279" t="s">
        <v>79</v>
      </c>
      <c r="I24" s="279"/>
      <c r="J24" s="279" t="s">
        <v>79</v>
      </c>
      <c r="K24" s="279"/>
    </row>
    <row r="25" spans="1:11">
      <c r="A25" s="180" t="s">
        <v>50</v>
      </c>
      <c r="B25" s="3">
        <f>B5+B6+B7+B8+B9+B10+B11+B12+B13+B15+B14+B16+B17+B18+B19+B20+B21+B22+B23+B24</f>
        <v>2649</v>
      </c>
      <c r="C25" s="3">
        <f t="shared" ref="C25:E25" si="0">C5+C6+C7+C8+C9+C10+C11+C12+C13+C15+C14+C16+C17+C18+C19+C20+C21+C22+C23+C24</f>
        <v>15343</v>
      </c>
      <c r="D25" s="3">
        <f t="shared" si="0"/>
        <v>672</v>
      </c>
      <c r="E25" s="3">
        <f t="shared" si="0"/>
        <v>4150</v>
      </c>
      <c r="F25" s="3">
        <f>F5+F6+F7+F8+F9+F10+F11+F12+F13</f>
        <v>1261</v>
      </c>
      <c r="G25" s="3">
        <f>G5+G6+G7+G8+G9+G10+G11+G12+G13</f>
        <v>6377</v>
      </c>
      <c r="H25" s="3">
        <f>H10+H9+H8+H7+H6+H5+H11+H16</f>
        <v>317</v>
      </c>
      <c r="I25" s="3">
        <f>I10+I9+I8+I7+I6+I5+I11+I16</f>
        <v>2368</v>
      </c>
      <c r="J25" s="3">
        <f>J8+J7+J6+J5</f>
        <v>385</v>
      </c>
      <c r="K25" s="3">
        <f>K8+K7+K6+K5</f>
        <v>2342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O12" sqref="O12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0" t="s">
        <v>130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0.25">
      <c r="A2" s="141"/>
      <c r="B2" s="141"/>
      <c r="C2" s="141"/>
      <c r="D2" s="142"/>
      <c r="E2" s="143"/>
      <c r="F2" s="143"/>
      <c r="G2" s="143"/>
      <c r="H2" s="144"/>
      <c r="I2" s="145" t="s">
        <v>92</v>
      </c>
      <c r="J2" s="144"/>
      <c r="K2" s="146"/>
    </row>
    <row r="3" spans="1:11" ht="20.25">
      <c r="A3" s="282" t="s">
        <v>72</v>
      </c>
      <c r="B3" s="282" t="s">
        <v>73</v>
      </c>
      <c r="C3" s="282"/>
      <c r="D3" s="282" t="s">
        <v>74</v>
      </c>
      <c r="E3" s="282"/>
      <c r="F3" s="282" t="s">
        <v>68</v>
      </c>
      <c r="G3" s="282"/>
      <c r="H3" s="282" t="s">
        <v>69</v>
      </c>
      <c r="I3" s="282"/>
      <c r="J3" s="282" t="s">
        <v>70</v>
      </c>
      <c r="K3" s="282"/>
    </row>
    <row r="4" spans="1:11" ht="20.25">
      <c r="A4" s="282"/>
      <c r="B4" s="181" t="s">
        <v>9</v>
      </c>
      <c r="C4" s="181" t="s">
        <v>93</v>
      </c>
      <c r="D4" s="181" t="s">
        <v>9</v>
      </c>
      <c r="E4" s="181" t="s">
        <v>93</v>
      </c>
      <c r="F4" s="181" t="s">
        <v>9</v>
      </c>
      <c r="G4" s="181" t="s">
        <v>93</v>
      </c>
      <c r="H4" s="181" t="s">
        <v>9</v>
      </c>
      <c r="I4" s="181" t="s">
        <v>93</v>
      </c>
      <c r="J4" s="181" t="s">
        <v>9</v>
      </c>
      <c r="K4" s="181" t="s">
        <v>93</v>
      </c>
    </row>
    <row r="5" spans="1:11" ht="20.25">
      <c r="A5" s="181" t="s">
        <v>57</v>
      </c>
      <c r="B5" s="147">
        <f>D5+F5+H5+J5</f>
        <v>301.97000000000003</v>
      </c>
      <c r="C5" s="147">
        <f>E5+G5+I5+K5</f>
        <v>1379.45</v>
      </c>
      <c r="D5" s="147">
        <v>237.09000000000003</v>
      </c>
      <c r="E5" s="147">
        <v>1026.3900000000001</v>
      </c>
      <c r="F5" s="147">
        <v>39.119999999999997</v>
      </c>
      <c r="G5" s="147">
        <v>220.58</v>
      </c>
      <c r="H5" s="147">
        <v>8.6999999999999993</v>
      </c>
      <c r="I5" s="147">
        <v>40.26</v>
      </c>
      <c r="J5" s="147">
        <v>17.059999999999999</v>
      </c>
      <c r="K5" s="147">
        <v>92.22</v>
      </c>
    </row>
    <row r="6" spans="1:11" ht="20.25">
      <c r="A6" s="181" t="s">
        <v>76</v>
      </c>
      <c r="B6" s="147">
        <f t="shared" ref="B6:C24" si="0">D6+F6+H6+J6</f>
        <v>65.94</v>
      </c>
      <c r="C6" s="147">
        <f t="shared" si="0"/>
        <v>268.42</v>
      </c>
      <c r="D6" s="148">
        <v>58.65</v>
      </c>
      <c r="E6" s="148">
        <v>221.09</v>
      </c>
      <c r="F6" s="149">
        <v>2.52</v>
      </c>
      <c r="G6" s="149">
        <v>19.13</v>
      </c>
      <c r="H6" s="149">
        <v>2.12</v>
      </c>
      <c r="I6" s="149">
        <v>19.14</v>
      </c>
      <c r="J6" s="149">
        <v>2.65</v>
      </c>
      <c r="K6" s="149">
        <v>9.06</v>
      </c>
    </row>
    <row r="7" spans="1:11" ht="20.25">
      <c r="A7" s="181" t="s">
        <v>59</v>
      </c>
      <c r="B7" s="147">
        <f t="shared" si="0"/>
        <v>212.6907896226416</v>
      </c>
      <c r="C7" s="147">
        <f t="shared" si="0"/>
        <v>1051.7355764150939</v>
      </c>
      <c r="D7" s="148">
        <v>186.7735141509435</v>
      </c>
      <c r="E7" s="148">
        <v>818.56150283018803</v>
      </c>
      <c r="F7" s="148">
        <v>18.477131132075474</v>
      </c>
      <c r="G7" s="148">
        <v>173.27073962264157</v>
      </c>
      <c r="H7" s="148">
        <v>2.5032518867924529</v>
      </c>
      <c r="I7" s="148">
        <v>30.158073584905658</v>
      </c>
      <c r="J7" s="148">
        <v>4.9368924528301887</v>
      </c>
      <c r="K7" s="148">
        <v>29.745260377358498</v>
      </c>
    </row>
    <row r="8" spans="1:11" ht="20.25">
      <c r="A8" s="181" t="s">
        <v>77</v>
      </c>
      <c r="B8" s="147">
        <f t="shared" si="0"/>
        <v>44.38</v>
      </c>
      <c r="C8" s="147">
        <f t="shared" si="0"/>
        <v>59.11</v>
      </c>
      <c r="D8" s="148">
        <v>39.22</v>
      </c>
      <c r="E8" s="148">
        <v>34.799999999999997</v>
      </c>
      <c r="F8" s="148">
        <v>5.0999999999999996</v>
      </c>
      <c r="G8" s="148">
        <v>24.03</v>
      </c>
      <c r="H8" s="148">
        <v>0</v>
      </c>
      <c r="I8" s="148">
        <v>0.22</v>
      </c>
      <c r="J8" s="148">
        <v>0.06</v>
      </c>
      <c r="K8" s="148">
        <v>0.06</v>
      </c>
    </row>
    <row r="9" spans="1:11" ht="20.25">
      <c r="A9" s="181" t="s">
        <v>78</v>
      </c>
      <c r="B9" s="147">
        <f t="shared" si="0"/>
        <v>2.66</v>
      </c>
      <c r="C9" s="147">
        <f t="shared" si="0"/>
        <v>9.76</v>
      </c>
      <c r="D9" s="153">
        <v>2.66</v>
      </c>
      <c r="E9" s="153">
        <v>9.76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</row>
    <row r="10" spans="1:11" ht="20.25">
      <c r="A10" s="181" t="s">
        <v>61</v>
      </c>
      <c r="B10" s="147">
        <f t="shared" si="0"/>
        <v>2.9499999999999997</v>
      </c>
      <c r="C10" s="147">
        <f t="shared" si="0"/>
        <v>10.95</v>
      </c>
      <c r="D10" s="152">
        <v>0.7</v>
      </c>
      <c r="E10" s="152">
        <v>5.94</v>
      </c>
      <c r="F10" s="152">
        <v>1.56</v>
      </c>
      <c r="G10" s="152">
        <v>2.46</v>
      </c>
      <c r="H10" s="152">
        <v>0.59</v>
      </c>
      <c r="I10" s="152">
        <v>0.69</v>
      </c>
      <c r="J10" s="152">
        <v>0.1</v>
      </c>
      <c r="K10" s="152">
        <v>1.86</v>
      </c>
    </row>
    <row r="11" spans="1:11" ht="20.25">
      <c r="A11" s="181" t="s">
        <v>62</v>
      </c>
      <c r="B11" s="147">
        <f t="shared" si="0"/>
        <v>0.64</v>
      </c>
      <c r="C11" s="147">
        <f t="shared" si="0"/>
        <v>7.92</v>
      </c>
      <c r="D11" s="148">
        <v>0.55000000000000004</v>
      </c>
      <c r="E11" s="148">
        <v>5.3</v>
      </c>
      <c r="F11" s="148">
        <v>0.09</v>
      </c>
      <c r="G11" s="148">
        <v>2.62</v>
      </c>
      <c r="H11" s="148">
        <v>0</v>
      </c>
      <c r="I11" s="148">
        <v>0</v>
      </c>
      <c r="J11" s="150">
        <v>0</v>
      </c>
      <c r="K11" s="150">
        <v>0</v>
      </c>
    </row>
    <row r="12" spans="1:11" ht="20.25">
      <c r="A12" s="181" t="s">
        <v>94</v>
      </c>
      <c r="B12" s="147">
        <f t="shared" si="0"/>
        <v>0</v>
      </c>
      <c r="C12" s="147">
        <f t="shared" si="0"/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50">
        <v>0</v>
      </c>
      <c r="K12" s="150">
        <v>0</v>
      </c>
    </row>
    <row r="13" spans="1:11" ht="20.25">
      <c r="A13" s="181" t="s">
        <v>80</v>
      </c>
      <c r="B13" s="147">
        <f t="shared" si="0"/>
        <v>9.84</v>
      </c>
      <c r="C13" s="147">
        <f t="shared" si="0"/>
        <v>58.31</v>
      </c>
      <c r="D13" s="152">
        <v>7.15</v>
      </c>
      <c r="E13" s="152">
        <v>37.67</v>
      </c>
      <c r="F13" s="152">
        <v>2.69</v>
      </c>
      <c r="G13" s="152">
        <v>20.64</v>
      </c>
      <c r="H13" s="154">
        <v>0</v>
      </c>
      <c r="I13" s="154">
        <v>0</v>
      </c>
      <c r="J13" s="154">
        <v>0</v>
      </c>
      <c r="K13" s="154">
        <v>0</v>
      </c>
    </row>
    <row r="14" spans="1:11" ht="20.25">
      <c r="A14" s="181" t="s">
        <v>81</v>
      </c>
      <c r="B14" s="147">
        <f t="shared" si="0"/>
        <v>0</v>
      </c>
      <c r="C14" s="147">
        <f t="shared" si="0"/>
        <v>0</v>
      </c>
      <c r="D14" s="148">
        <v>0</v>
      </c>
      <c r="E14" s="148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ht="20.25">
      <c r="A15" s="181" t="s">
        <v>63</v>
      </c>
      <c r="B15" s="147">
        <f t="shared" si="0"/>
        <v>24.750469000000002</v>
      </c>
      <c r="C15" s="147">
        <f t="shared" si="0"/>
        <v>110.19574900000001</v>
      </c>
      <c r="D15" s="148">
        <v>12.879987000000002</v>
      </c>
      <c r="E15" s="148">
        <v>52.281604999999999</v>
      </c>
      <c r="F15" s="148">
        <v>5.3641189999999996</v>
      </c>
      <c r="G15" s="148">
        <v>23.181932999999997</v>
      </c>
      <c r="H15" s="148">
        <v>0</v>
      </c>
      <c r="I15" s="148">
        <v>0</v>
      </c>
      <c r="J15" s="148">
        <v>6.5063630000000003</v>
      </c>
      <c r="K15" s="148">
        <v>34.732211</v>
      </c>
    </row>
    <row r="16" spans="1:11" ht="20.25">
      <c r="A16" s="181" t="s">
        <v>64</v>
      </c>
      <c r="B16" s="147">
        <f t="shared" si="0"/>
        <v>1.61</v>
      </c>
      <c r="C16" s="147">
        <f t="shared" si="0"/>
        <v>1.61</v>
      </c>
      <c r="D16" s="147">
        <v>0</v>
      </c>
      <c r="E16" s="147">
        <v>0</v>
      </c>
      <c r="F16" s="147">
        <v>1.61</v>
      </c>
      <c r="G16" s="147">
        <v>1.61</v>
      </c>
      <c r="H16" s="147">
        <v>0</v>
      </c>
      <c r="I16" s="147">
        <v>0</v>
      </c>
      <c r="J16" s="148"/>
      <c r="K16" s="148"/>
    </row>
    <row r="17" spans="1:11" ht="20.25">
      <c r="A17" s="181" t="s">
        <v>65</v>
      </c>
      <c r="B17" s="147">
        <f t="shared" si="0"/>
        <v>5.98</v>
      </c>
      <c r="C17" s="147">
        <f t="shared" si="0"/>
        <v>29.07</v>
      </c>
      <c r="D17" s="148">
        <v>0.48000000000000131</v>
      </c>
      <c r="E17" s="148">
        <v>4.7</v>
      </c>
      <c r="F17" s="148">
        <v>0.33999999999999986</v>
      </c>
      <c r="G17" s="148">
        <v>3.46</v>
      </c>
      <c r="H17" s="148">
        <v>4.01</v>
      </c>
      <c r="I17" s="148">
        <v>14.36</v>
      </c>
      <c r="J17" s="148">
        <v>1.1499999999999995</v>
      </c>
      <c r="K17" s="148">
        <v>6.55</v>
      </c>
    </row>
    <row r="18" spans="1:11" ht="20.25">
      <c r="A18" s="181" t="s">
        <v>82</v>
      </c>
      <c r="B18" s="147">
        <f t="shared" si="0"/>
        <v>0</v>
      </c>
      <c r="C18" s="147">
        <f t="shared" si="0"/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1:11" ht="20.25">
      <c r="A19" s="181" t="s">
        <v>83</v>
      </c>
      <c r="B19" s="147">
        <f t="shared" si="0"/>
        <v>0</v>
      </c>
      <c r="C19" s="147">
        <f t="shared" si="0"/>
        <v>0</v>
      </c>
      <c r="D19" s="148">
        <v>0</v>
      </c>
      <c r="E19" s="148">
        <v>0</v>
      </c>
      <c r="F19" s="148">
        <v>0</v>
      </c>
      <c r="G19" s="148">
        <v>0</v>
      </c>
      <c r="H19" s="150">
        <v>0</v>
      </c>
      <c r="I19" s="150">
        <v>0</v>
      </c>
      <c r="J19" s="148">
        <v>0</v>
      </c>
      <c r="K19" s="148">
        <v>0</v>
      </c>
    </row>
    <row r="20" spans="1:11" ht="20.25">
      <c r="A20" s="181" t="s">
        <v>84</v>
      </c>
      <c r="B20" s="147">
        <f t="shared" si="0"/>
        <v>0</v>
      </c>
      <c r="C20" s="147">
        <f t="shared" si="0"/>
        <v>0</v>
      </c>
      <c r="D20" s="148">
        <v>0</v>
      </c>
      <c r="E20" s="148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</row>
    <row r="21" spans="1:11" ht="20.25">
      <c r="A21" s="181" t="s">
        <v>85</v>
      </c>
      <c r="B21" s="147">
        <f t="shared" si="0"/>
        <v>5.27</v>
      </c>
      <c r="C21" s="147">
        <f t="shared" si="0"/>
        <v>5.27</v>
      </c>
      <c r="D21" s="148">
        <v>5.27</v>
      </c>
      <c r="E21" s="148">
        <v>5.27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</row>
    <row r="22" spans="1:11" ht="20.25">
      <c r="A22" s="181" t="s">
        <v>86</v>
      </c>
      <c r="B22" s="147">
        <f t="shared" si="0"/>
        <v>0</v>
      </c>
      <c r="C22" s="147">
        <f t="shared" si="0"/>
        <v>0</v>
      </c>
      <c r="D22" s="148">
        <v>0</v>
      </c>
      <c r="E22" s="148">
        <v>0</v>
      </c>
      <c r="F22" s="148">
        <v>0</v>
      </c>
      <c r="G22" s="148">
        <v>0</v>
      </c>
      <c r="H22" s="150">
        <v>0</v>
      </c>
      <c r="I22" s="150">
        <v>0</v>
      </c>
      <c r="J22" s="150">
        <v>0</v>
      </c>
      <c r="K22" s="150">
        <v>0</v>
      </c>
    </row>
    <row r="23" spans="1:11" ht="20.25">
      <c r="A23" s="181" t="s">
        <v>87</v>
      </c>
      <c r="B23" s="147">
        <f t="shared" si="0"/>
        <v>0</v>
      </c>
      <c r="C23" s="147">
        <f t="shared" si="0"/>
        <v>0</v>
      </c>
      <c r="D23" s="148">
        <v>0</v>
      </c>
      <c r="E23" s="148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</row>
    <row r="24" spans="1:11" ht="20.25">
      <c r="A24" s="181" t="s">
        <v>88</v>
      </c>
      <c r="B24" s="147">
        <f t="shared" si="0"/>
        <v>0</v>
      </c>
      <c r="C24" s="147">
        <f t="shared" si="0"/>
        <v>0</v>
      </c>
      <c r="D24" s="148">
        <v>0</v>
      </c>
      <c r="E24" s="148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</row>
    <row r="25" spans="1:11" ht="20.25">
      <c r="A25" s="181" t="s">
        <v>100</v>
      </c>
      <c r="B25" s="147">
        <f t="shared" ref="B25:C25" si="1">D25+F25+H25+J25</f>
        <v>0</v>
      </c>
      <c r="C25" s="147">
        <f t="shared" si="1"/>
        <v>0</v>
      </c>
      <c r="D25" s="148">
        <v>0</v>
      </c>
      <c r="E25" s="148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</row>
    <row r="26" spans="1:11" ht="20.25">
      <c r="A26" s="181" t="s">
        <v>50</v>
      </c>
      <c r="B26" s="147">
        <f>SUM(B5:B25)</f>
        <v>678.68125862264162</v>
      </c>
      <c r="C26" s="147">
        <f>SUM(C5:C25)</f>
        <v>2991.8013254150947</v>
      </c>
      <c r="D26" s="147">
        <f t="shared" ref="D26:K26" si="2">SUM(D5:D24)</f>
        <v>551.42350115094348</v>
      </c>
      <c r="E26" s="147">
        <f t="shared" si="2"/>
        <v>2221.7631078301888</v>
      </c>
      <c r="F26" s="147">
        <f t="shared" si="2"/>
        <v>76.871250132075474</v>
      </c>
      <c r="G26" s="147">
        <f t="shared" si="2"/>
        <v>490.98267262264159</v>
      </c>
      <c r="H26" s="147">
        <f t="shared" si="2"/>
        <v>17.923251886792453</v>
      </c>
      <c r="I26" s="147">
        <f t="shared" si="2"/>
        <v>104.82807358490565</v>
      </c>
      <c r="J26" s="147">
        <f t="shared" si="2"/>
        <v>32.46325545283019</v>
      </c>
      <c r="K26" s="147">
        <f t="shared" si="2"/>
        <v>174.22747137735854</v>
      </c>
    </row>
    <row r="28" spans="1:11">
      <c r="A28" s="151" t="s">
        <v>89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0" sqref="M20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7" customWidth="1"/>
    <col min="8" max="8" width="19.875" customWidth="1"/>
    <col min="9" max="9" width="15.75" customWidth="1"/>
  </cols>
  <sheetData>
    <row r="1" spans="1:9" ht="29.25">
      <c r="A1" s="283" t="s">
        <v>131</v>
      </c>
      <c r="B1" s="283"/>
      <c r="C1" s="283"/>
      <c r="D1" s="283"/>
      <c r="E1" s="283"/>
      <c r="F1" s="284"/>
      <c r="G1" s="284"/>
      <c r="H1" s="285"/>
      <c r="I1" s="285"/>
    </row>
    <row r="2" spans="1:9" ht="20.25">
      <c r="A2" s="186"/>
      <c r="B2" s="187"/>
      <c r="C2" s="187"/>
      <c r="D2" s="187"/>
      <c r="E2" s="187"/>
      <c r="F2" s="186"/>
      <c r="G2" s="188"/>
    </row>
    <row r="3" spans="1:9" ht="20.25">
      <c r="A3" s="286" t="s">
        <v>101</v>
      </c>
      <c r="B3" s="287" t="s">
        <v>102</v>
      </c>
      <c r="C3" s="286"/>
      <c r="D3" s="288" t="s">
        <v>103</v>
      </c>
      <c r="E3" s="288"/>
      <c r="F3" s="289" t="s">
        <v>104</v>
      </c>
      <c r="G3" s="289" t="s">
        <v>105</v>
      </c>
      <c r="H3" s="289" t="s">
        <v>106</v>
      </c>
      <c r="I3" s="289" t="s">
        <v>107</v>
      </c>
    </row>
    <row r="4" spans="1:9" ht="20.25">
      <c r="A4" s="286"/>
      <c r="B4" s="189" t="s">
        <v>108</v>
      </c>
      <c r="C4" s="189" t="s">
        <v>109</v>
      </c>
      <c r="D4" s="189" t="s">
        <v>108</v>
      </c>
      <c r="E4" s="189" t="s">
        <v>109</v>
      </c>
      <c r="F4" s="289"/>
      <c r="G4" s="289"/>
      <c r="H4" s="289"/>
      <c r="I4" s="289"/>
    </row>
    <row r="5" spans="1:9" ht="20.25">
      <c r="A5" s="190" t="s">
        <v>57</v>
      </c>
      <c r="B5" s="191">
        <v>1346</v>
      </c>
      <c r="C5" s="192">
        <v>219.61</v>
      </c>
      <c r="D5" s="193">
        <v>1331</v>
      </c>
      <c r="E5" s="192">
        <v>535.99</v>
      </c>
      <c r="F5" s="191">
        <v>1353</v>
      </c>
      <c r="G5" s="194">
        <f>C5+E5</f>
        <v>755.6</v>
      </c>
      <c r="H5" s="202">
        <v>1105.6300000000001</v>
      </c>
      <c r="I5" s="195">
        <f>H5/G5</f>
        <v>1.4632477501323453</v>
      </c>
    </row>
    <row r="6" spans="1:9" ht="20.25">
      <c r="A6" s="190" t="s">
        <v>58</v>
      </c>
      <c r="B6" s="191">
        <v>245</v>
      </c>
      <c r="C6" s="191">
        <v>36.46</v>
      </c>
      <c r="D6" s="191">
        <v>244</v>
      </c>
      <c r="E6" s="191">
        <v>100.44</v>
      </c>
      <c r="F6" s="191">
        <v>245</v>
      </c>
      <c r="G6" s="194">
        <f t="shared" ref="G6:G25" si="0">C6+E6</f>
        <v>136.9</v>
      </c>
      <c r="H6" s="202">
        <v>170.62</v>
      </c>
      <c r="I6" s="195">
        <f t="shared" ref="I6:I26" si="1">H6/G6</f>
        <v>1.2463111760409058</v>
      </c>
    </row>
    <row r="7" spans="1:9" ht="20.25">
      <c r="A7" s="190" t="s">
        <v>59</v>
      </c>
      <c r="B7" s="203">
        <v>49</v>
      </c>
      <c r="C7" s="203">
        <v>8.3037735849056595</v>
      </c>
      <c r="D7" s="203">
        <v>8</v>
      </c>
      <c r="E7" s="203">
        <v>3.7051811320754724</v>
      </c>
      <c r="F7" s="203">
        <v>49</v>
      </c>
      <c r="G7" s="194">
        <f t="shared" si="0"/>
        <v>12.008954716981131</v>
      </c>
      <c r="H7" s="202">
        <v>0.8</v>
      </c>
      <c r="I7" s="195">
        <f t="shared" si="1"/>
        <v>6.6616955334902611E-2</v>
      </c>
    </row>
    <row r="8" spans="1:9" ht="20.25">
      <c r="A8" s="190" t="s">
        <v>60</v>
      </c>
      <c r="B8" s="191">
        <v>345</v>
      </c>
      <c r="C8" s="191">
        <v>55.49</v>
      </c>
      <c r="D8" s="191">
        <v>324</v>
      </c>
      <c r="E8" s="191">
        <v>114.52</v>
      </c>
      <c r="F8" s="191">
        <v>345</v>
      </c>
      <c r="G8" s="194">
        <f t="shared" si="0"/>
        <v>170.01</v>
      </c>
      <c r="H8" s="202">
        <v>111.66</v>
      </c>
      <c r="I8" s="195">
        <f t="shared" si="1"/>
        <v>0.65678489500617609</v>
      </c>
    </row>
    <row r="9" spans="1:9" ht="20.25">
      <c r="A9" s="190" t="s">
        <v>63</v>
      </c>
      <c r="B9" s="191">
        <v>0</v>
      </c>
      <c r="C9" s="192">
        <v>0</v>
      </c>
      <c r="D9" s="191">
        <v>0</v>
      </c>
      <c r="E9" s="192">
        <v>0</v>
      </c>
      <c r="F9" s="191">
        <v>0</v>
      </c>
      <c r="G9" s="194">
        <f t="shared" si="0"/>
        <v>0</v>
      </c>
      <c r="H9" s="202">
        <v>0</v>
      </c>
      <c r="I9" s="195" t="e">
        <f t="shared" si="1"/>
        <v>#DIV/0!</v>
      </c>
    </row>
    <row r="10" spans="1:9" ht="20.25">
      <c r="A10" s="190" t="s">
        <v>78</v>
      </c>
      <c r="B10" s="191">
        <v>0</v>
      </c>
      <c r="C10" s="191">
        <v>0</v>
      </c>
      <c r="D10" s="191">
        <v>0</v>
      </c>
      <c r="E10" s="191">
        <v>0</v>
      </c>
      <c r="F10" s="191">
        <v>0</v>
      </c>
      <c r="G10" s="194">
        <f t="shared" si="0"/>
        <v>0</v>
      </c>
      <c r="H10" s="202">
        <v>0</v>
      </c>
      <c r="I10" s="195" t="e">
        <f t="shared" si="1"/>
        <v>#DIV/0!</v>
      </c>
    </row>
    <row r="11" spans="1:9" ht="20.25">
      <c r="A11" s="190" t="s">
        <v>61</v>
      </c>
      <c r="B11" s="191">
        <v>1</v>
      </c>
      <c r="C11" s="191">
        <v>0.18</v>
      </c>
      <c r="D11" s="191">
        <v>1</v>
      </c>
      <c r="E11" s="191">
        <v>0.31</v>
      </c>
      <c r="F11" s="191">
        <v>1</v>
      </c>
      <c r="G11" s="194">
        <f t="shared" si="0"/>
        <v>0.49</v>
      </c>
      <c r="H11" s="191">
        <v>0</v>
      </c>
      <c r="I11" s="195">
        <f t="shared" si="1"/>
        <v>0</v>
      </c>
    </row>
    <row r="12" spans="1:9" ht="20.25">
      <c r="A12" s="190" t="s">
        <v>64</v>
      </c>
      <c r="B12" s="191">
        <v>1</v>
      </c>
      <c r="C12" s="191">
        <v>0.12</v>
      </c>
      <c r="D12" s="191">
        <v>1</v>
      </c>
      <c r="E12" s="191">
        <v>0.28000000000000003</v>
      </c>
      <c r="F12" s="191">
        <v>1</v>
      </c>
      <c r="G12" s="194">
        <f t="shared" si="0"/>
        <v>0.4</v>
      </c>
      <c r="H12" s="202">
        <v>0</v>
      </c>
      <c r="I12" s="195">
        <f t="shared" si="1"/>
        <v>0</v>
      </c>
    </row>
    <row r="13" spans="1:9" ht="20.25">
      <c r="A13" s="190" t="s">
        <v>62</v>
      </c>
      <c r="B13" s="191">
        <v>1</v>
      </c>
      <c r="C13" s="191">
        <v>0.16</v>
      </c>
      <c r="D13" s="191">
        <v>1</v>
      </c>
      <c r="E13" s="191">
        <v>0.31</v>
      </c>
      <c r="F13" s="191">
        <v>1</v>
      </c>
      <c r="G13" s="194">
        <f t="shared" si="0"/>
        <v>0.47</v>
      </c>
      <c r="H13" s="202">
        <v>0</v>
      </c>
      <c r="I13" s="195">
        <f t="shared" si="1"/>
        <v>0</v>
      </c>
    </row>
    <row r="14" spans="1:9" ht="20.25">
      <c r="A14" s="190" t="s">
        <v>94</v>
      </c>
      <c r="B14" s="191">
        <v>0</v>
      </c>
      <c r="C14" s="191">
        <v>0</v>
      </c>
      <c r="D14" s="191">
        <v>0</v>
      </c>
      <c r="E14" s="191">
        <v>0</v>
      </c>
      <c r="F14" s="191">
        <v>0</v>
      </c>
      <c r="G14" s="194">
        <f t="shared" si="0"/>
        <v>0</v>
      </c>
      <c r="H14" s="202">
        <v>0</v>
      </c>
      <c r="I14" s="195" t="e">
        <f t="shared" si="1"/>
        <v>#DIV/0!</v>
      </c>
    </row>
    <row r="15" spans="1:9" ht="20.25">
      <c r="A15" s="190" t="s">
        <v>110</v>
      </c>
      <c r="B15" s="191">
        <v>0</v>
      </c>
      <c r="C15" s="191">
        <v>0</v>
      </c>
      <c r="D15" s="191">
        <v>0</v>
      </c>
      <c r="E15" s="191">
        <v>0</v>
      </c>
      <c r="F15" s="191">
        <v>0</v>
      </c>
      <c r="G15" s="194">
        <f t="shared" si="0"/>
        <v>0</v>
      </c>
      <c r="H15" s="202">
        <v>0</v>
      </c>
      <c r="I15" s="195" t="e">
        <f t="shared" si="1"/>
        <v>#DIV/0!</v>
      </c>
    </row>
    <row r="16" spans="1:9" ht="20.25">
      <c r="A16" s="190" t="s">
        <v>111</v>
      </c>
      <c r="B16" s="191">
        <v>0</v>
      </c>
      <c r="C16" s="191">
        <v>0</v>
      </c>
      <c r="D16" s="191">
        <v>0</v>
      </c>
      <c r="E16" s="191">
        <v>0</v>
      </c>
      <c r="F16" s="191">
        <v>0</v>
      </c>
      <c r="G16" s="194">
        <f t="shared" si="0"/>
        <v>0</v>
      </c>
      <c r="H16" s="202">
        <v>0</v>
      </c>
      <c r="I16" s="195" t="e">
        <f t="shared" si="1"/>
        <v>#DIV/0!</v>
      </c>
    </row>
    <row r="17" spans="1:9" ht="20.25">
      <c r="A17" s="190" t="s">
        <v>80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  <c r="G17" s="194">
        <f t="shared" si="0"/>
        <v>0</v>
      </c>
      <c r="H17" s="202">
        <v>0</v>
      </c>
      <c r="I17" s="195" t="e">
        <f t="shared" si="1"/>
        <v>#DIV/0!</v>
      </c>
    </row>
    <row r="18" spans="1:9" ht="20.25">
      <c r="A18" s="190" t="s">
        <v>88</v>
      </c>
      <c r="B18" s="191">
        <v>0</v>
      </c>
      <c r="C18" s="191">
        <v>0</v>
      </c>
      <c r="D18" s="191">
        <v>0</v>
      </c>
      <c r="E18" s="191">
        <v>0</v>
      </c>
      <c r="F18" s="191">
        <v>0</v>
      </c>
      <c r="G18" s="194">
        <f t="shared" si="0"/>
        <v>0</v>
      </c>
      <c r="H18" s="202">
        <v>0</v>
      </c>
      <c r="I18" s="195" t="e">
        <f t="shared" si="1"/>
        <v>#DIV/0!</v>
      </c>
    </row>
    <row r="19" spans="1:9" ht="20.25">
      <c r="A19" s="190" t="s">
        <v>87</v>
      </c>
      <c r="B19" s="191">
        <v>0</v>
      </c>
      <c r="C19" s="191">
        <v>0</v>
      </c>
      <c r="D19" s="191">
        <v>0</v>
      </c>
      <c r="E19" s="191">
        <v>0</v>
      </c>
      <c r="F19" s="191">
        <v>0</v>
      </c>
      <c r="G19" s="194">
        <f t="shared" si="0"/>
        <v>0</v>
      </c>
      <c r="H19" s="202">
        <v>0</v>
      </c>
      <c r="I19" s="195" t="e">
        <f t="shared" si="1"/>
        <v>#DIV/0!</v>
      </c>
    </row>
    <row r="20" spans="1:9" ht="20.25">
      <c r="A20" s="190" t="s">
        <v>112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4">
        <f t="shared" si="0"/>
        <v>0</v>
      </c>
      <c r="H20" s="202">
        <v>0</v>
      </c>
      <c r="I20" s="195" t="e">
        <f t="shared" si="1"/>
        <v>#DIV/0!</v>
      </c>
    </row>
    <row r="21" spans="1:9" ht="20.25">
      <c r="A21" s="190" t="s">
        <v>113</v>
      </c>
      <c r="B21" s="191">
        <v>0</v>
      </c>
      <c r="C21" s="191">
        <v>0</v>
      </c>
      <c r="D21" s="191">
        <v>0</v>
      </c>
      <c r="E21" s="191">
        <v>0</v>
      </c>
      <c r="F21" s="191">
        <v>0</v>
      </c>
      <c r="G21" s="194">
        <f t="shared" si="0"/>
        <v>0</v>
      </c>
      <c r="H21" s="202">
        <v>0</v>
      </c>
      <c r="I21" s="195" t="e">
        <f t="shared" si="1"/>
        <v>#DIV/0!</v>
      </c>
    </row>
    <row r="22" spans="1:9" ht="20.25">
      <c r="A22" s="190" t="s">
        <v>84</v>
      </c>
      <c r="B22" s="191">
        <v>1</v>
      </c>
      <c r="C22" s="191">
        <v>0.15</v>
      </c>
      <c r="D22" s="191">
        <v>1</v>
      </c>
      <c r="E22" s="191">
        <v>0.28999999999999998</v>
      </c>
      <c r="F22" s="191">
        <v>1</v>
      </c>
      <c r="G22" s="194">
        <f t="shared" si="0"/>
        <v>0.43999999999999995</v>
      </c>
      <c r="H22" s="202">
        <v>0</v>
      </c>
      <c r="I22" s="195">
        <f t="shared" si="1"/>
        <v>0</v>
      </c>
    </row>
    <row r="23" spans="1:9" ht="20.25">
      <c r="A23" s="190" t="s">
        <v>83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4">
        <f t="shared" si="0"/>
        <v>0</v>
      </c>
      <c r="H23" s="202">
        <v>0</v>
      </c>
      <c r="I23" s="195" t="e">
        <f t="shared" si="1"/>
        <v>#DIV/0!</v>
      </c>
    </row>
    <row r="24" spans="1:9" ht="20.25">
      <c r="A24" s="190" t="s">
        <v>86</v>
      </c>
      <c r="B24" s="191">
        <v>2</v>
      </c>
      <c r="C24" s="191">
        <v>0.36</v>
      </c>
      <c r="D24" s="191">
        <v>2</v>
      </c>
      <c r="E24" s="191">
        <v>0.87</v>
      </c>
      <c r="F24" s="191">
        <v>2</v>
      </c>
      <c r="G24" s="194">
        <f t="shared" si="0"/>
        <v>1.23</v>
      </c>
      <c r="H24" s="202">
        <v>0</v>
      </c>
      <c r="I24" s="195">
        <f t="shared" si="1"/>
        <v>0</v>
      </c>
    </row>
    <row r="25" spans="1:9" ht="20.25">
      <c r="A25" s="190" t="s">
        <v>114</v>
      </c>
      <c r="B25" s="193">
        <v>1</v>
      </c>
      <c r="C25" s="193">
        <v>0.16980000000000001</v>
      </c>
      <c r="D25" s="193">
        <v>1</v>
      </c>
      <c r="E25" s="193">
        <v>0.2094</v>
      </c>
      <c r="F25" s="193">
        <v>1</v>
      </c>
      <c r="G25" s="194">
        <f t="shared" si="0"/>
        <v>0.37919999999999998</v>
      </c>
      <c r="H25" s="202">
        <v>0</v>
      </c>
      <c r="I25" s="195">
        <f t="shared" si="1"/>
        <v>0</v>
      </c>
    </row>
    <row r="26" spans="1:9" ht="20.25">
      <c r="A26" s="196" t="s">
        <v>115</v>
      </c>
      <c r="B26" s="193">
        <f>SUM(B5:B25)</f>
        <v>1992</v>
      </c>
      <c r="C26" s="193">
        <f t="shared" ref="C26:E26" si="2">SUM(C5:C25)</f>
        <v>321.00357358490572</v>
      </c>
      <c r="D26" s="193">
        <f t="shared" si="2"/>
        <v>1914</v>
      </c>
      <c r="E26" s="193">
        <f t="shared" si="2"/>
        <v>756.92458113207533</v>
      </c>
      <c r="F26" s="193">
        <f>SUM(F5:F25)</f>
        <v>1999</v>
      </c>
      <c r="G26" s="194">
        <f t="shared" ref="G26" si="3">SUM(G5:G25)</f>
        <v>1077.9281547169815</v>
      </c>
      <c r="H26" s="193">
        <f>SUM(H5:H25)</f>
        <v>1388.71</v>
      </c>
      <c r="I26" s="195">
        <f t="shared" si="1"/>
        <v>1.2883140624196951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2022-09-22T06:13:22Z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