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0" yWindow="45" windowWidth="14310" windowHeight="12150"/>
  </bookViews>
  <sheets>
    <sheet name="财字1号" sheetId="1" r:id="rId1"/>
    <sheet name="财字2号" sheetId="2" r:id="rId2"/>
    <sheet name="财字3号" sheetId="3" r:id="rId3"/>
    <sheet name="财字4号" sheetId="4" r:id="rId4"/>
  </sheets>
  <definedNames>
    <definedName name="_xlnm._FilterDatabase" localSheetId="0" hidden="1">财字1号!$B$285:$B$328</definedName>
  </definedNames>
  <calcPr calcId="145621"/>
</workbook>
</file>

<file path=xl/calcChain.xml><?xml version="1.0" encoding="utf-8"?>
<calcChain xmlns="http://schemas.openxmlformats.org/spreadsheetml/2006/main">
  <c r="F113" i="1" l="1"/>
  <c r="M323" i="1" l="1"/>
  <c r="M64" i="1"/>
  <c r="H206" i="1" l="1"/>
  <c r="H27" i="2" l="1"/>
  <c r="G27" i="2"/>
  <c r="E27" i="2"/>
  <c r="D27" i="2"/>
  <c r="C27" i="2"/>
  <c r="H26" i="2"/>
  <c r="H25" i="2"/>
  <c r="G26" i="2"/>
  <c r="G25" i="2"/>
  <c r="E26" i="2"/>
  <c r="E25" i="2"/>
  <c r="D26" i="2"/>
  <c r="D25" i="2"/>
  <c r="C26" i="2"/>
  <c r="C25" i="2"/>
  <c r="F139" i="3" l="1"/>
  <c r="F141" i="3"/>
  <c r="F142" i="3"/>
  <c r="F144" i="3"/>
  <c r="E253" i="1" l="1"/>
  <c r="E175" i="3" l="1"/>
  <c r="H159" i="1" l="1"/>
  <c r="F29" i="1" l="1"/>
  <c r="D325" i="1"/>
  <c r="J321" i="1"/>
  <c r="K321" i="1"/>
  <c r="D232" i="1" l="1"/>
  <c r="I172" i="1" l="1"/>
  <c r="C84" i="3"/>
  <c r="D84" i="3"/>
  <c r="E84" i="3"/>
  <c r="E65" i="1"/>
  <c r="H266" i="1"/>
  <c r="H65" i="1"/>
  <c r="K185" i="1"/>
  <c r="C206" i="1"/>
  <c r="C414" i="3"/>
  <c r="L78" i="1"/>
  <c r="L91" i="1"/>
  <c r="C300" i="1"/>
  <c r="D300" i="1"/>
  <c r="F171" i="3"/>
  <c r="A524" i="3"/>
  <c r="A398" i="3"/>
  <c r="A221" i="3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7" i="2"/>
  <c r="E206" i="3"/>
  <c r="E532" i="3" s="1"/>
  <c r="E207" i="3"/>
  <c r="E533" i="3" s="1"/>
  <c r="E208" i="3"/>
  <c r="E534" i="3" s="1"/>
  <c r="E209" i="3"/>
  <c r="E535" i="3" s="1"/>
  <c r="E210" i="3"/>
  <c r="E536" i="3" s="1"/>
  <c r="H324" i="1"/>
  <c r="K25" i="4"/>
  <c r="J25" i="4"/>
  <c r="I25" i="4"/>
  <c r="H25" i="4"/>
  <c r="G25" i="4"/>
  <c r="F25" i="4"/>
  <c r="E25" i="4"/>
  <c r="D25" i="4"/>
  <c r="C25" i="4"/>
  <c r="B25" i="4"/>
  <c r="J551" i="3"/>
  <c r="L517" i="3"/>
  <c r="L565" i="3" s="1"/>
  <c r="K517" i="3"/>
  <c r="K565" i="3" s="1"/>
  <c r="J517" i="3"/>
  <c r="J565" i="3" s="1"/>
  <c r="I517" i="3"/>
  <c r="I565" i="3" s="1"/>
  <c r="H517" i="3"/>
  <c r="H565" i="3" s="1"/>
  <c r="G517" i="3"/>
  <c r="G565" i="3" s="1"/>
  <c r="E517" i="3"/>
  <c r="E565" i="3" s="1"/>
  <c r="D517" i="3"/>
  <c r="D565" i="3" s="1"/>
  <c r="C517" i="3"/>
  <c r="C565" i="3" s="1"/>
  <c r="L516" i="3"/>
  <c r="L564" i="3" s="1"/>
  <c r="K516" i="3"/>
  <c r="K564" i="3" s="1"/>
  <c r="J516" i="3"/>
  <c r="J564" i="3" s="1"/>
  <c r="I516" i="3"/>
  <c r="I564" i="3" s="1"/>
  <c r="H516" i="3"/>
  <c r="H564" i="3" s="1"/>
  <c r="G516" i="3"/>
  <c r="G564" i="3" s="1"/>
  <c r="E516" i="3"/>
  <c r="E564" i="3" s="1"/>
  <c r="D516" i="3"/>
  <c r="N412" i="3" s="1"/>
  <c r="C516" i="3"/>
  <c r="C564" i="3" s="1"/>
  <c r="L515" i="3"/>
  <c r="L563" i="3" s="1"/>
  <c r="K515" i="3"/>
  <c r="K563" i="3" s="1"/>
  <c r="J515" i="3"/>
  <c r="J563" i="3" s="1"/>
  <c r="I515" i="3"/>
  <c r="I563" i="3" s="1"/>
  <c r="H515" i="3"/>
  <c r="H563" i="3" s="1"/>
  <c r="G515" i="3"/>
  <c r="G563" i="3" s="1"/>
  <c r="E515" i="3"/>
  <c r="E563" i="3" s="1"/>
  <c r="D515" i="3"/>
  <c r="N450" i="3" s="1"/>
  <c r="C515" i="3"/>
  <c r="C563" i="3" s="1"/>
  <c r="L514" i="3"/>
  <c r="L562" i="3" s="1"/>
  <c r="K514" i="3"/>
  <c r="K562" i="3" s="1"/>
  <c r="J514" i="3"/>
  <c r="J562" i="3" s="1"/>
  <c r="I514" i="3"/>
  <c r="I562" i="3" s="1"/>
  <c r="H514" i="3"/>
  <c r="H562" i="3" s="1"/>
  <c r="G514" i="3"/>
  <c r="G562" i="3" s="1"/>
  <c r="E514" i="3"/>
  <c r="E562" i="3" s="1"/>
  <c r="D514" i="3"/>
  <c r="N488" i="3" s="1"/>
  <c r="C514" i="3"/>
  <c r="C562" i="3" s="1"/>
  <c r="L513" i="3"/>
  <c r="L561" i="3" s="1"/>
  <c r="K513" i="3"/>
  <c r="K561" i="3" s="1"/>
  <c r="J513" i="3"/>
  <c r="J561" i="3" s="1"/>
  <c r="I513" i="3"/>
  <c r="I561" i="3" s="1"/>
  <c r="H513" i="3"/>
  <c r="H561" i="3" s="1"/>
  <c r="G513" i="3"/>
  <c r="G561" i="3" s="1"/>
  <c r="E513" i="3"/>
  <c r="E561" i="3" s="1"/>
  <c r="D513" i="3"/>
  <c r="N500" i="3" s="1"/>
  <c r="C513" i="3"/>
  <c r="C561" i="3" s="1"/>
  <c r="L512" i="3"/>
  <c r="L560" i="3" s="1"/>
  <c r="K512" i="3"/>
  <c r="K560" i="3" s="1"/>
  <c r="J512" i="3"/>
  <c r="J560" i="3" s="1"/>
  <c r="I512" i="3"/>
  <c r="I560" i="3" s="1"/>
  <c r="H512" i="3"/>
  <c r="H560" i="3" s="1"/>
  <c r="G512" i="3"/>
  <c r="G560" i="3" s="1"/>
  <c r="E512" i="3"/>
  <c r="E560" i="3" s="1"/>
  <c r="D512" i="3"/>
  <c r="N408" i="3" s="1"/>
  <c r="C512" i="3"/>
  <c r="C560" i="3" s="1"/>
  <c r="L511" i="3"/>
  <c r="L559" i="3" s="1"/>
  <c r="K511" i="3"/>
  <c r="K559" i="3" s="1"/>
  <c r="J511" i="3"/>
  <c r="J559" i="3" s="1"/>
  <c r="I511" i="3"/>
  <c r="I559" i="3" s="1"/>
  <c r="H511" i="3"/>
  <c r="H559" i="3" s="1"/>
  <c r="G511" i="3"/>
  <c r="G559" i="3" s="1"/>
  <c r="E511" i="3"/>
  <c r="E559" i="3" s="1"/>
  <c r="D511" i="3"/>
  <c r="N446" i="3" s="1"/>
  <c r="C511" i="3"/>
  <c r="C559" i="3" s="1"/>
  <c r="L510" i="3"/>
  <c r="L558" i="3" s="1"/>
  <c r="K510" i="3"/>
  <c r="K558" i="3" s="1"/>
  <c r="J510" i="3"/>
  <c r="J558" i="3" s="1"/>
  <c r="I510" i="3"/>
  <c r="I558" i="3" s="1"/>
  <c r="H510" i="3"/>
  <c r="H558" i="3" s="1"/>
  <c r="G510" i="3"/>
  <c r="G558" i="3" s="1"/>
  <c r="E510" i="3"/>
  <c r="E558" i="3" s="1"/>
  <c r="D510" i="3"/>
  <c r="N406" i="3" s="1"/>
  <c r="C510" i="3"/>
  <c r="C558" i="3" s="1"/>
  <c r="L509" i="3"/>
  <c r="L557" i="3" s="1"/>
  <c r="K509" i="3"/>
  <c r="K557" i="3" s="1"/>
  <c r="J509" i="3"/>
  <c r="J557" i="3" s="1"/>
  <c r="I509" i="3"/>
  <c r="I557" i="3" s="1"/>
  <c r="H509" i="3"/>
  <c r="H557" i="3" s="1"/>
  <c r="G509" i="3"/>
  <c r="G557" i="3" s="1"/>
  <c r="E509" i="3"/>
  <c r="E557" i="3" s="1"/>
  <c r="D509" i="3"/>
  <c r="N496" i="3" s="1"/>
  <c r="C509" i="3"/>
  <c r="C557" i="3" s="1"/>
  <c r="L508" i="3"/>
  <c r="L556" i="3" s="1"/>
  <c r="K508" i="3"/>
  <c r="K556" i="3" s="1"/>
  <c r="J508" i="3"/>
  <c r="J556" i="3" s="1"/>
  <c r="I508" i="3"/>
  <c r="I556" i="3" s="1"/>
  <c r="H508" i="3"/>
  <c r="H556" i="3" s="1"/>
  <c r="G508" i="3"/>
  <c r="G556" i="3" s="1"/>
  <c r="E508" i="3"/>
  <c r="D508" i="3"/>
  <c r="D556" i="3" s="1"/>
  <c r="C508" i="3"/>
  <c r="C556" i="3" s="1"/>
  <c r="L507" i="3"/>
  <c r="L555" i="3" s="1"/>
  <c r="K507" i="3"/>
  <c r="K555" i="3" s="1"/>
  <c r="J507" i="3"/>
  <c r="J555" i="3" s="1"/>
  <c r="I507" i="3"/>
  <c r="I555" i="3" s="1"/>
  <c r="H507" i="3"/>
  <c r="H555" i="3" s="1"/>
  <c r="G507" i="3"/>
  <c r="G555" i="3" s="1"/>
  <c r="E507" i="3"/>
  <c r="E555" i="3" s="1"/>
  <c r="D507" i="3"/>
  <c r="N494" i="3" s="1"/>
  <c r="C507" i="3"/>
  <c r="C555" i="3" s="1"/>
  <c r="L506" i="3"/>
  <c r="L554" i="3" s="1"/>
  <c r="K506" i="3"/>
  <c r="K554" i="3" s="1"/>
  <c r="J506" i="3"/>
  <c r="J554" i="3" s="1"/>
  <c r="I506" i="3"/>
  <c r="I554" i="3" s="1"/>
  <c r="H506" i="3"/>
  <c r="H554" i="3" s="1"/>
  <c r="G506" i="3"/>
  <c r="E506" i="3"/>
  <c r="E554" i="3" s="1"/>
  <c r="D506" i="3"/>
  <c r="N402" i="3" s="1"/>
  <c r="C506" i="3"/>
  <c r="C554" i="3" s="1"/>
  <c r="L505" i="3"/>
  <c r="K505" i="3"/>
  <c r="J505" i="3"/>
  <c r="I505" i="3"/>
  <c r="H505" i="3"/>
  <c r="G505" i="3"/>
  <c r="E505" i="3"/>
  <c r="D505" i="3"/>
  <c r="C505" i="3"/>
  <c r="M500" i="3"/>
  <c r="F500" i="3"/>
  <c r="M499" i="3"/>
  <c r="M498" i="3"/>
  <c r="F498" i="3"/>
  <c r="F496" i="3"/>
  <c r="M494" i="3"/>
  <c r="F494" i="3"/>
  <c r="M493" i="3"/>
  <c r="F493" i="3"/>
  <c r="L492" i="3"/>
  <c r="K492" i="3"/>
  <c r="J492" i="3"/>
  <c r="I492" i="3"/>
  <c r="H492" i="3"/>
  <c r="G492" i="3"/>
  <c r="E492" i="3"/>
  <c r="D492" i="3"/>
  <c r="C492" i="3"/>
  <c r="F487" i="3"/>
  <c r="F485" i="3"/>
  <c r="F483" i="3"/>
  <c r="F482" i="3"/>
  <c r="M481" i="3"/>
  <c r="F481" i="3"/>
  <c r="M480" i="3"/>
  <c r="F480" i="3"/>
  <c r="L479" i="3"/>
  <c r="K479" i="3"/>
  <c r="M479" i="3" s="1"/>
  <c r="J479" i="3"/>
  <c r="I479" i="3"/>
  <c r="H479" i="3"/>
  <c r="G479" i="3"/>
  <c r="E479" i="3"/>
  <c r="D479" i="3"/>
  <c r="F479" i="3" s="1"/>
  <c r="C479" i="3"/>
  <c r="F477" i="3"/>
  <c r="F475" i="3"/>
  <c r="M474" i="3"/>
  <c r="F474" i="3"/>
  <c r="M472" i="3"/>
  <c r="F472" i="3"/>
  <c r="M471" i="3"/>
  <c r="F471" i="3"/>
  <c r="M470" i="3"/>
  <c r="F470" i="3"/>
  <c r="F469" i="3"/>
  <c r="M468" i="3"/>
  <c r="F468" i="3"/>
  <c r="M467" i="3"/>
  <c r="F467" i="3"/>
  <c r="L466" i="3"/>
  <c r="K466" i="3"/>
  <c r="J466" i="3"/>
  <c r="I466" i="3"/>
  <c r="H466" i="3"/>
  <c r="G466" i="3"/>
  <c r="E466" i="3"/>
  <c r="D466" i="3"/>
  <c r="F466" i="3" s="1"/>
  <c r="C466" i="3"/>
  <c r="M462" i="3"/>
  <c r="M461" i="3"/>
  <c r="F461" i="3"/>
  <c r="F459" i="3"/>
  <c r="M457" i="3"/>
  <c r="F457" i="3"/>
  <c r="M455" i="3"/>
  <c r="F455" i="3"/>
  <c r="M454" i="3"/>
  <c r="F454" i="3"/>
  <c r="L453" i="3"/>
  <c r="M453" i="3" s="1"/>
  <c r="K453" i="3"/>
  <c r="J453" i="3"/>
  <c r="I453" i="3"/>
  <c r="H453" i="3"/>
  <c r="G453" i="3"/>
  <c r="E453" i="3"/>
  <c r="D453" i="3"/>
  <c r="C453" i="3"/>
  <c r="M452" i="3"/>
  <c r="F450" i="3"/>
  <c r="M449" i="3"/>
  <c r="F449" i="3"/>
  <c r="M448" i="3"/>
  <c r="F448" i="3"/>
  <c r="M447" i="3"/>
  <c r="F447" i="3"/>
  <c r="M446" i="3"/>
  <c r="F446" i="3"/>
  <c r="M444" i="3"/>
  <c r="F444" i="3"/>
  <c r="F443" i="3"/>
  <c r="M442" i="3"/>
  <c r="F442" i="3"/>
  <c r="M441" i="3"/>
  <c r="F441" i="3"/>
  <c r="L440" i="3"/>
  <c r="K440" i="3"/>
  <c r="J440" i="3"/>
  <c r="I440" i="3"/>
  <c r="H440" i="3"/>
  <c r="G440" i="3"/>
  <c r="E440" i="3"/>
  <c r="D440" i="3"/>
  <c r="C440" i="3"/>
  <c r="M435" i="3"/>
  <c r="F435" i="3"/>
  <c r="F433" i="3"/>
  <c r="M431" i="3"/>
  <c r="F431" i="3"/>
  <c r="M430" i="3"/>
  <c r="F430" i="3"/>
  <c r="M429" i="3"/>
  <c r="F429" i="3"/>
  <c r="M428" i="3"/>
  <c r="F428" i="3"/>
  <c r="L427" i="3"/>
  <c r="K427" i="3"/>
  <c r="J427" i="3"/>
  <c r="I427" i="3"/>
  <c r="H427" i="3"/>
  <c r="G427" i="3"/>
  <c r="E427" i="3"/>
  <c r="D427" i="3"/>
  <c r="C427" i="3"/>
  <c r="M422" i="3"/>
  <c r="F422" i="3"/>
  <c r="F421" i="3"/>
  <c r="M420" i="3"/>
  <c r="F420" i="3"/>
  <c r="F418" i="3"/>
  <c r="M417" i="3"/>
  <c r="F417" i="3"/>
  <c r="M416" i="3"/>
  <c r="F416" i="3"/>
  <c r="M415" i="3"/>
  <c r="F415" i="3"/>
  <c r="L414" i="3"/>
  <c r="K414" i="3"/>
  <c r="J414" i="3"/>
  <c r="I414" i="3"/>
  <c r="H414" i="3"/>
  <c r="G414" i="3"/>
  <c r="E414" i="3"/>
  <c r="D414" i="3"/>
  <c r="F414" i="3" s="1"/>
  <c r="F412" i="3"/>
  <c r="F410" i="3"/>
  <c r="M409" i="3"/>
  <c r="F409" i="3"/>
  <c r="M408" i="3"/>
  <c r="F408" i="3"/>
  <c r="M407" i="3"/>
  <c r="F407" i="3"/>
  <c r="M406" i="3"/>
  <c r="F406" i="3"/>
  <c r="M405" i="3"/>
  <c r="F405" i="3"/>
  <c r="M404" i="3"/>
  <c r="F404" i="3"/>
  <c r="M403" i="3"/>
  <c r="F403" i="3"/>
  <c r="M402" i="3"/>
  <c r="F402" i="3"/>
  <c r="L392" i="3"/>
  <c r="L552" i="3" s="1"/>
  <c r="K392" i="3"/>
  <c r="K552" i="3" s="1"/>
  <c r="J392" i="3"/>
  <c r="J552" i="3" s="1"/>
  <c r="I392" i="3"/>
  <c r="I552" i="3" s="1"/>
  <c r="H392" i="3"/>
  <c r="H552" i="3" s="1"/>
  <c r="G392" i="3"/>
  <c r="G552" i="3" s="1"/>
  <c r="E392" i="3"/>
  <c r="E552" i="3" s="1"/>
  <c r="D392" i="3"/>
  <c r="N275" i="3" s="1"/>
  <c r="C392" i="3"/>
  <c r="C552" i="3" s="1"/>
  <c r="L391" i="3"/>
  <c r="L551" i="3" s="1"/>
  <c r="K391" i="3"/>
  <c r="K551" i="3" s="1"/>
  <c r="I391" i="3"/>
  <c r="I551" i="3" s="1"/>
  <c r="H391" i="3"/>
  <c r="H551" i="3" s="1"/>
  <c r="G391" i="3"/>
  <c r="G551" i="3" s="1"/>
  <c r="E391" i="3"/>
  <c r="E551" i="3" s="1"/>
  <c r="D391" i="3"/>
  <c r="D551" i="3" s="1"/>
  <c r="C391" i="3"/>
  <c r="C551" i="3" s="1"/>
  <c r="L390" i="3"/>
  <c r="L550" i="3" s="1"/>
  <c r="K390" i="3"/>
  <c r="K550" i="3" s="1"/>
  <c r="J390" i="3"/>
  <c r="J550" i="3" s="1"/>
  <c r="I390" i="3"/>
  <c r="I550" i="3" s="1"/>
  <c r="H390" i="3"/>
  <c r="H550" i="3" s="1"/>
  <c r="G390" i="3"/>
  <c r="G550" i="3" s="1"/>
  <c r="E390" i="3"/>
  <c r="E550" i="3" s="1"/>
  <c r="D390" i="3"/>
  <c r="D550" i="3" s="1"/>
  <c r="C390" i="3"/>
  <c r="C550" i="3" s="1"/>
  <c r="L389" i="3"/>
  <c r="L549" i="3" s="1"/>
  <c r="K389" i="3"/>
  <c r="K549" i="3" s="1"/>
  <c r="J389" i="3"/>
  <c r="J549" i="3" s="1"/>
  <c r="I389" i="3"/>
  <c r="I549" i="3" s="1"/>
  <c r="H389" i="3"/>
  <c r="H549" i="3" s="1"/>
  <c r="G389" i="3"/>
  <c r="G549" i="3" s="1"/>
  <c r="E389" i="3"/>
  <c r="E549" i="3" s="1"/>
  <c r="D389" i="3"/>
  <c r="N233" i="3" s="1"/>
  <c r="C389" i="3"/>
  <c r="C549" i="3" s="1"/>
  <c r="L388" i="3"/>
  <c r="L548" i="3" s="1"/>
  <c r="K388" i="3"/>
  <c r="K548" i="3" s="1"/>
  <c r="J388" i="3"/>
  <c r="J548" i="3" s="1"/>
  <c r="I388" i="3"/>
  <c r="I548" i="3" s="1"/>
  <c r="H388" i="3"/>
  <c r="H548" i="3" s="1"/>
  <c r="G388" i="3"/>
  <c r="G548" i="3" s="1"/>
  <c r="E388" i="3"/>
  <c r="E548" i="3" s="1"/>
  <c r="D388" i="3"/>
  <c r="N362" i="3" s="1"/>
  <c r="C388" i="3"/>
  <c r="C548" i="3" s="1"/>
  <c r="L387" i="3"/>
  <c r="L547" i="3" s="1"/>
  <c r="K387" i="3"/>
  <c r="K547" i="3" s="1"/>
  <c r="J387" i="3"/>
  <c r="J547" i="3" s="1"/>
  <c r="I387" i="3"/>
  <c r="I547" i="3" s="1"/>
  <c r="H387" i="3"/>
  <c r="H547" i="3" s="1"/>
  <c r="G387" i="3"/>
  <c r="G547" i="3" s="1"/>
  <c r="E387" i="3"/>
  <c r="E547" i="3" s="1"/>
  <c r="D387" i="3"/>
  <c r="N374" i="3" s="1"/>
  <c r="C387" i="3"/>
  <c r="C547" i="3" s="1"/>
  <c r="L386" i="3"/>
  <c r="L546" i="3" s="1"/>
  <c r="K386" i="3"/>
  <c r="K546" i="3" s="1"/>
  <c r="J386" i="3"/>
  <c r="J546" i="3" s="1"/>
  <c r="I386" i="3"/>
  <c r="I546" i="3" s="1"/>
  <c r="H386" i="3"/>
  <c r="H546" i="3" s="1"/>
  <c r="G386" i="3"/>
  <c r="G546" i="3" s="1"/>
  <c r="E386" i="3"/>
  <c r="E546" i="3" s="1"/>
  <c r="D386" i="3"/>
  <c r="N230" i="3" s="1"/>
  <c r="C386" i="3"/>
  <c r="C546" i="3" s="1"/>
  <c r="L385" i="3"/>
  <c r="L545" i="3" s="1"/>
  <c r="K385" i="3"/>
  <c r="J385" i="3"/>
  <c r="J545" i="3" s="1"/>
  <c r="I385" i="3"/>
  <c r="I545" i="3" s="1"/>
  <c r="H385" i="3"/>
  <c r="H545" i="3" s="1"/>
  <c r="G385" i="3"/>
  <c r="G545" i="3" s="1"/>
  <c r="E385" i="3"/>
  <c r="E545" i="3" s="1"/>
  <c r="D385" i="3"/>
  <c r="C385" i="3"/>
  <c r="C545" i="3" s="1"/>
  <c r="L384" i="3"/>
  <c r="L544" i="3" s="1"/>
  <c r="K384" i="3"/>
  <c r="K544" i="3" s="1"/>
  <c r="J384" i="3"/>
  <c r="J544" i="3" s="1"/>
  <c r="I384" i="3"/>
  <c r="I544" i="3" s="1"/>
  <c r="H384" i="3"/>
  <c r="H544" i="3" s="1"/>
  <c r="G384" i="3"/>
  <c r="G544" i="3" s="1"/>
  <c r="E384" i="3"/>
  <c r="E544" i="3" s="1"/>
  <c r="D384" i="3"/>
  <c r="N293" i="3" s="1"/>
  <c r="C384" i="3"/>
  <c r="C544" i="3" s="1"/>
  <c r="L383" i="3"/>
  <c r="L543" i="3" s="1"/>
  <c r="K383" i="3"/>
  <c r="K543" i="3" s="1"/>
  <c r="J383" i="3"/>
  <c r="J543" i="3" s="1"/>
  <c r="I383" i="3"/>
  <c r="I543" i="3" s="1"/>
  <c r="H383" i="3"/>
  <c r="H543" i="3" s="1"/>
  <c r="G383" i="3"/>
  <c r="G543" i="3" s="1"/>
  <c r="E383" i="3"/>
  <c r="E543" i="3" s="1"/>
  <c r="D383" i="3"/>
  <c r="N318" i="3" s="1"/>
  <c r="C383" i="3"/>
  <c r="C543" i="3" s="1"/>
  <c r="L382" i="3"/>
  <c r="L542" i="3" s="1"/>
  <c r="K382" i="3"/>
  <c r="K542" i="3" s="1"/>
  <c r="J382" i="3"/>
  <c r="J542" i="3" s="1"/>
  <c r="I382" i="3"/>
  <c r="I542" i="3" s="1"/>
  <c r="H382" i="3"/>
  <c r="H542" i="3" s="1"/>
  <c r="G382" i="3"/>
  <c r="G542" i="3" s="1"/>
  <c r="E382" i="3"/>
  <c r="E542" i="3" s="1"/>
  <c r="D382" i="3"/>
  <c r="N304" i="3" s="1"/>
  <c r="C382" i="3"/>
  <c r="C542" i="3" s="1"/>
  <c r="L381" i="3"/>
  <c r="L541" i="3" s="1"/>
  <c r="K381" i="3"/>
  <c r="K541" i="3" s="1"/>
  <c r="J381" i="3"/>
  <c r="J541" i="3" s="1"/>
  <c r="I381" i="3"/>
  <c r="I541" i="3" s="1"/>
  <c r="H381" i="3"/>
  <c r="H541" i="3" s="1"/>
  <c r="G381" i="3"/>
  <c r="G541" i="3" s="1"/>
  <c r="E381" i="3"/>
  <c r="E541" i="3" s="1"/>
  <c r="D381" i="3"/>
  <c r="N290" i="3" s="1"/>
  <c r="C381" i="3"/>
  <c r="C541" i="3" s="1"/>
  <c r="L380" i="3"/>
  <c r="K380" i="3"/>
  <c r="J380" i="3"/>
  <c r="I380" i="3"/>
  <c r="H380" i="3"/>
  <c r="G380" i="3"/>
  <c r="E380" i="3"/>
  <c r="F380" i="3" s="1"/>
  <c r="D380" i="3"/>
  <c r="C380" i="3"/>
  <c r="M374" i="3"/>
  <c r="F374" i="3"/>
  <c r="L367" i="3"/>
  <c r="K367" i="3"/>
  <c r="J367" i="3"/>
  <c r="I367" i="3"/>
  <c r="H367" i="3"/>
  <c r="G367" i="3"/>
  <c r="E367" i="3"/>
  <c r="D367" i="3"/>
  <c r="C367" i="3"/>
  <c r="M363" i="3"/>
  <c r="F363" i="3"/>
  <c r="M362" i="3"/>
  <c r="F362" i="3"/>
  <c r="M361" i="3"/>
  <c r="F361" i="3"/>
  <c r="M360" i="3"/>
  <c r="F360" i="3"/>
  <c r="F358" i="3"/>
  <c r="F357" i="3"/>
  <c r="M356" i="3"/>
  <c r="F356" i="3"/>
  <c r="M355" i="3"/>
  <c r="F355" i="3"/>
  <c r="L354" i="3"/>
  <c r="K354" i="3"/>
  <c r="J354" i="3"/>
  <c r="I354" i="3"/>
  <c r="H354" i="3"/>
  <c r="G354" i="3"/>
  <c r="E354" i="3"/>
  <c r="D354" i="3"/>
  <c r="C354" i="3"/>
  <c r="F350" i="3"/>
  <c r="M349" i="3"/>
  <c r="F349" i="3"/>
  <c r="F347" i="3"/>
  <c r="F345" i="3"/>
  <c r="F344" i="3"/>
  <c r="M343" i="3"/>
  <c r="F343" i="3"/>
  <c r="M342" i="3"/>
  <c r="F342" i="3"/>
  <c r="L341" i="3"/>
  <c r="K341" i="3"/>
  <c r="M341" i="3" s="1"/>
  <c r="J341" i="3"/>
  <c r="I341" i="3"/>
  <c r="H341" i="3"/>
  <c r="G341" i="3"/>
  <c r="E341" i="3"/>
  <c r="D341" i="3"/>
  <c r="F341" i="3" s="1"/>
  <c r="C341" i="3"/>
  <c r="M336" i="3"/>
  <c r="F336" i="3"/>
  <c r="M334" i="3"/>
  <c r="F334" i="3"/>
  <c r="M330" i="3"/>
  <c r="F330" i="3"/>
  <c r="M329" i="3"/>
  <c r="F329" i="3"/>
  <c r="L328" i="3"/>
  <c r="M328" i="3" s="1"/>
  <c r="K328" i="3"/>
  <c r="J328" i="3"/>
  <c r="I328" i="3"/>
  <c r="H328" i="3"/>
  <c r="G328" i="3"/>
  <c r="E328" i="3"/>
  <c r="F328" i="3" s="1"/>
  <c r="D328" i="3"/>
  <c r="C328" i="3"/>
  <c r="F324" i="3"/>
  <c r="M323" i="3"/>
  <c r="F323" i="3"/>
  <c r="F321" i="3"/>
  <c r="M319" i="3"/>
  <c r="F319" i="3"/>
  <c r="F318" i="3"/>
  <c r="M317" i="3"/>
  <c r="F317" i="3"/>
  <c r="M316" i="3"/>
  <c r="F316" i="3"/>
  <c r="L315" i="3"/>
  <c r="K315" i="3"/>
  <c r="J315" i="3"/>
  <c r="I315" i="3"/>
  <c r="H315" i="3"/>
  <c r="G315" i="3"/>
  <c r="E315" i="3"/>
  <c r="D315" i="3"/>
  <c r="C315" i="3"/>
  <c r="F310" i="3"/>
  <c r="M304" i="3"/>
  <c r="F304" i="3"/>
  <c r="M303" i="3"/>
  <c r="F303" i="3"/>
  <c r="L302" i="3"/>
  <c r="K302" i="3"/>
  <c r="M302" i="3"/>
  <c r="J302" i="3"/>
  <c r="I302" i="3"/>
  <c r="H302" i="3"/>
  <c r="G302" i="3"/>
  <c r="E302" i="3"/>
  <c r="D302" i="3"/>
  <c r="C302" i="3"/>
  <c r="M297" i="3"/>
  <c r="F297" i="3"/>
  <c r="F295" i="3"/>
  <c r="F294" i="3"/>
  <c r="F293" i="3"/>
  <c r="M292" i="3"/>
  <c r="F292" i="3"/>
  <c r="M291" i="3"/>
  <c r="F291" i="3"/>
  <c r="M290" i="3"/>
  <c r="F290" i="3"/>
  <c r="L289" i="3"/>
  <c r="K289" i="3"/>
  <c r="M289" i="3" s="1"/>
  <c r="J289" i="3"/>
  <c r="I289" i="3"/>
  <c r="H289" i="3"/>
  <c r="G289" i="3"/>
  <c r="E289" i="3"/>
  <c r="D289" i="3"/>
  <c r="C289" i="3"/>
  <c r="M284" i="3"/>
  <c r="F284" i="3"/>
  <c r="F282" i="3"/>
  <c r="M278" i="3"/>
  <c r="F278" i="3"/>
  <c r="M277" i="3"/>
  <c r="F277" i="3"/>
  <c r="L276" i="3"/>
  <c r="K276" i="3"/>
  <c r="J276" i="3"/>
  <c r="I276" i="3"/>
  <c r="H276" i="3"/>
  <c r="G276" i="3"/>
  <c r="E276" i="3"/>
  <c r="D276" i="3"/>
  <c r="C276" i="3"/>
  <c r="M271" i="3"/>
  <c r="F271" i="3"/>
  <c r="M270" i="3"/>
  <c r="F270" i="3"/>
  <c r="M269" i="3"/>
  <c r="F269" i="3"/>
  <c r="F267" i="3"/>
  <c r="F266" i="3"/>
  <c r="M265" i="3"/>
  <c r="F265" i="3"/>
  <c r="M264" i="3"/>
  <c r="F264" i="3"/>
  <c r="L263" i="3"/>
  <c r="K263" i="3"/>
  <c r="J263" i="3"/>
  <c r="I263" i="3"/>
  <c r="H263" i="3"/>
  <c r="G263" i="3"/>
  <c r="E263" i="3"/>
  <c r="F263" i="3" s="1"/>
  <c r="D263" i="3"/>
  <c r="C263" i="3"/>
  <c r="M258" i="3"/>
  <c r="F258" i="3"/>
  <c r="M256" i="3"/>
  <c r="F256" i="3"/>
  <c r="M254" i="3"/>
  <c r="F254" i="3"/>
  <c r="F253" i="3"/>
  <c r="M252" i="3"/>
  <c r="F252" i="3"/>
  <c r="M251" i="3"/>
  <c r="F251" i="3"/>
  <c r="L250" i="3"/>
  <c r="M250" i="3" s="1"/>
  <c r="K250" i="3"/>
  <c r="J250" i="3"/>
  <c r="I250" i="3"/>
  <c r="H250" i="3"/>
  <c r="G250" i="3"/>
  <c r="E250" i="3"/>
  <c r="D250" i="3"/>
  <c r="C250" i="3"/>
  <c r="M245" i="3"/>
  <c r="F245" i="3"/>
  <c r="M243" i="3"/>
  <c r="F243" i="3"/>
  <c r="F241" i="3"/>
  <c r="F240" i="3"/>
  <c r="M239" i="3"/>
  <c r="F239" i="3"/>
  <c r="M238" i="3"/>
  <c r="F238" i="3"/>
  <c r="L237" i="3"/>
  <c r="K237" i="3"/>
  <c r="J237" i="3"/>
  <c r="I237" i="3"/>
  <c r="H237" i="3"/>
  <c r="G237" i="3"/>
  <c r="E237" i="3"/>
  <c r="D237" i="3"/>
  <c r="F237" i="3" s="1"/>
  <c r="C237" i="3"/>
  <c r="M232" i="3"/>
  <c r="F232" i="3"/>
  <c r="M231" i="3"/>
  <c r="F231" i="3"/>
  <c r="M230" i="3"/>
  <c r="F230" i="3"/>
  <c r="M229" i="3"/>
  <c r="F229" i="3"/>
  <c r="M228" i="3"/>
  <c r="F228" i="3"/>
  <c r="M227" i="3"/>
  <c r="F227" i="3"/>
  <c r="M226" i="3"/>
  <c r="F226" i="3"/>
  <c r="M225" i="3"/>
  <c r="F225" i="3"/>
  <c r="L213" i="3"/>
  <c r="L539" i="3" s="1"/>
  <c r="K213" i="3"/>
  <c r="K539" i="3" s="1"/>
  <c r="J213" i="3"/>
  <c r="J539" i="3" s="1"/>
  <c r="I213" i="3"/>
  <c r="I539" i="3" s="1"/>
  <c r="H213" i="3"/>
  <c r="H539" i="3" s="1"/>
  <c r="G213" i="3"/>
  <c r="G539" i="3" s="1"/>
  <c r="E213" i="3"/>
  <c r="E539" i="3" s="1"/>
  <c r="D213" i="3"/>
  <c r="D539" i="3" s="1"/>
  <c r="C213" i="3"/>
  <c r="C539" i="3" s="1"/>
  <c r="L212" i="3"/>
  <c r="L538" i="3" s="1"/>
  <c r="K212" i="3"/>
  <c r="K538" i="3" s="1"/>
  <c r="J212" i="3"/>
  <c r="J538" i="3" s="1"/>
  <c r="I212" i="3"/>
  <c r="I538" i="3" s="1"/>
  <c r="H212" i="3"/>
  <c r="H538" i="3" s="1"/>
  <c r="G212" i="3"/>
  <c r="G538" i="3" s="1"/>
  <c r="E212" i="3"/>
  <c r="E538" i="3" s="1"/>
  <c r="D212" i="3"/>
  <c r="D538" i="3" s="1"/>
  <c r="C212" i="3"/>
  <c r="C538" i="3" s="1"/>
  <c r="L211" i="3"/>
  <c r="L537" i="3" s="1"/>
  <c r="K211" i="3"/>
  <c r="K537" i="3" s="1"/>
  <c r="J211" i="3"/>
  <c r="J537" i="3" s="1"/>
  <c r="I211" i="3"/>
  <c r="I537" i="3" s="1"/>
  <c r="H211" i="3"/>
  <c r="H537" i="3" s="1"/>
  <c r="G211" i="3"/>
  <c r="G537" i="3" s="1"/>
  <c r="E211" i="3"/>
  <c r="E537" i="3" s="1"/>
  <c r="D211" i="3"/>
  <c r="D537" i="3" s="1"/>
  <c r="C211" i="3"/>
  <c r="C537" i="3" s="1"/>
  <c r="L210" i="3"/>
  <c r="L536" i="3" s="1"/>
  <c r="K210" i="3"/>
  <c r="K536" i="3" s="1"/>
  <c r="J210" i="3"/>
  <c r="J536" i="3" s="1"/>
  <c r="I210" i="3"/>
  <c r="I536" i="3" s="1"/>
  <c r="H210" i="3"/>
  <c r="H536" i="3" s="1"/>
  <c r="G210" i="3"/>
  <c r="G536" i="3" s="1"/>
  <c r="D210" i="3"/>
  <c r="D536" i="3" s="1"/>
  <c r="C210" i="3"/>
  <c r="C536" i="3" s="1"/>
  <c r="L209" i="3"/>
  <c r="L535" i="3" s="1"/>
  <c r="K209" i="3"/>
  <c r="K535" i="3" s="1"/>
  <c r="J209" i="3"/>
  <c r="J535" i="3" s="1"/>
  <c r="I209" i="3"/>
  <c r="I535" i="3" s="1"/>
  <c r="H209" i="3"/>
  <c r="H535" i="3" s="1"/>
  <c r="G209" i="3"/>
  <c r="G535" i="3" s="1"/>
  <c r="D209" i="3"/>
  <c r="N66" i="3" s="1"/>
  <c r="C209" i="3"/>
  <c r="C535" i="3" s="1"/>
  <c r="L208" i="3"/>
  <c r="L534" i="3" s="1"/>
  <c r="K208" i="3"/>
  <c r="K534" i="3" s="1"/>
  <c r="J208" i="3"/>
  <c r="J534" i="3" s="1"/>
  <c r="I208" i="3"/>
  <c r="I534" i="3" s="1"/>
  <c r="H208" i="3"/>
  <c r="H534" i="3" s="1"/>
  <c r="G208" i="3"/>
  <c r="G534" i="3" s="1"/>
  <c r="D208" i="3"/>
  <c r="C208" i="3"/>
  <c r="C534" i="3" s="1"/>
  <c r="L207" i="3"/>
  <c r="L533" i="3" s="1"/>
  <c r="K207" i="3"/>
  <c r="K533" i="3" s="1"/>
  <c r="J207" i="3"/>
  <c r="J533" i="3" s="1"/>
  <c r="I207" i="3"/>
  <c r="I533" i="3" s="1"/>
  <c r="H207" i="3"/>
  <c r="H533" i="3" s="1"/>
  <c r="G207" i="3"/>
  <c r="G533" i="3" s="1"/>
  <c r="D207" i="3"/>
  <c r="N116" i="3" s="1"/>
  <c r="C207" i="3"/>
  <c r="C533" i="3" s="1"/>
  <c r="L206" i="3"/>
  <c r="L532" i="3" s="1"/>
  <c r="K206" i="3"/>
  <c r="K532" i="3" s="1"/>
  <c r="J206" i="3"/>
  <c r="J532" i="3" s="1"/>
  <c r="I206" i="3"/>
  <c r="I532" i="3" s="1"/>
  <c r="H206" i="3"/>
  <c r="H532" i="3" s="1"/>
  <c r="G206" i="3"/>
  <c r="G532" i="3" s="1"/>
  <c r="D206" i="3"/>
  <c r="D532" i="3" s="1"/>
  <c r="C206" i="3"/>
  <c r="C532" i="3" s="1"/>
  <c r="L205" i="3"/>
  <c r="L531" i="3" s="1"/>
  <c r="K205" i="3"/>
  <c r="K531" i="3" s="1"/>
  <c r="J205" i="3"/>
  <c r="J531" i="3" s="1"/>
  <c r="I205" i="3"/>
  <c r="I531" i="3" s="1"/>
  <c r="H205" i="3"/>
  <c r="H531" i="3" s="1"/>
  <c r="G205" i="3"/>
  <c r="G531" i="3" s="1"/>
  <c r="E205" i="3"/>
  <c r="E531" i="3" s="1"/>
  <c r="D205" i="3"/>
  <c r="N127" i="3" s="1"/>
  <c r="C205" i="3"/>
  <c r="C531" i="3" s="1"/>
  <c r="L204" i="3"/>
  <c r="L530" i="3" s="1"/>
  <c r="K204" i="3"/>
  <c r="K530" i="3" s="1"/>
  <c r="J204" i="3"/>
  <c r="J530" i="3" s="1"/>
  <c r="I204" i="3"/>
  <c r="I530" i="3" s="1"/>
  <c r="H204" i="3"/>
  <c r="H530" i="3" s="1"/>
  <c r="G204" i="3"/>
  <c r="G530" i="3" s="1"/>
  <c r="E204" i="3"/>
  <c r="E530" i="3" s="1"/>
  <c r="D204" i="3"/>
  <c r="D530" i="3" s="1"/>
  <c r="C204" i="3"/>
  <c r="C530" i="3" s="1"/>
  <c r="L203" i="3"/>
  <c r="L529" i="3" s="1"/>
  <c r="K203" i="3"/>
  <c r="K529" i="3" s="1"/>
  <c r="J203" i="3"/>
  <c r="J529" i="3" s="1"/>
  <c r="I203" i="3"/>
  <c r="I529" i="3" s="1"/>
  <c r="H203" i="3"/>
  <c r="H529" i="3" s="1"/>
  <c r="G203" i="3"/>
  <c r="G529" i="3" s="1"/>
  <c r="E203" i="3"/>
  <c r="E529" i="3" s="1"/>
  <c r="D203" i="3"/>
  <c r="N60" i="3" s="1"/>
  <c r="C203" i="3"/>
  <c r="C529" i="3" s="1"/>
  <c r="L202" i="3"/>
  <c r="L528" i="3" s="1"/>
  <c r="K202" i="3"/>
  <c r="J202" i="3"/>
  <c r="J528" i="3" s="1"/>
  <c r="I202" i="3"/>
  <c r="I528" i="3" s="1"/>
  <c r="H202" i="3"/>
  <c r="H528" i="3" s="1"/>
  <c r="G202" i="3"/>
  <c r="G528" i="3" s="1"/>
  <c r="E202" i="3"/>
  <c r="D202" i="3"/>
  <c r="D528" i="3" s="1"/>
  <c r="C202" i="3"/>
  <c r="C528" i="3" s="1"/>
  <c r="L201" i="3"/>
  <c r="K201" i="3"/>
  <c r="J201" i="3"/>
  <c r="I201" i="3"/>
  <c r="H201" i="3"/>
  <c r="G201" i="3"/>
  <c r="E201" i="3"/>
  <c r="D201" i="3"/>
  <c r="F201" i="3" s="1"/>
  <c r="C201" i="3"/>
  <c r="F196" i="3"/>
  <c r="F194" i="3"/>
  <c r="M190" i="3"/>
  <c r="F190" i="3"/>
  <c r="M189" i="3"/>
  <c r="F189" i="3"/>
  <c r="L188" i="3"/>
  <c r="M188" i="3" s="1"/>
  <c r="K188" i="3"/>
  <c r="J188" i="3"/>
  <c r="I188" i="3"/>
  <c r="H188" i="3"/>
  <c r="G188" i="3"/>
  <c r="E188" i="3"/>
  <c r="F188" i="3" s="1"/>
  <c r="D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L175" i="3"/>
  <c r="K175" i="3"/>
  <c r="M175" i="3" s="1"/>
  <c r="J175" i="3"/>
  <c r="I175" i="3"/>
  <c r="H175" i="3"/>
  <c r="G175" i="3"/>
  <c r="D175" i="3"/>
  <c r="C175" i="3"/>
  <c r="M170" i="3"/>
  <c r="F170" i="3"/>
  <c r="F168" i="3"/>
  <c r="M167" i="3"/>
  <c r="F167" i="3"/>
  <c r="F166" i="3"/>
  <c r="F165" i="3"/>
  <c r="M164" i="3"/>
  <c r="F164" i="3"/>
  <c r="M163" i="3"/>
  <c r="F163" i="3"/>
  <c r="L162" i="3"/>
  <c r="M162" i="3" s="1"/>
  <c r="K162" i="3"/>
  <c r="J162" i="3"/>
  <c r="I162" i="3"/>
  <c r="H162" i="3"/>
  <c r="G162" i="3"/>
  <c r="E162" i="3"/>
  <c r="D162" i="3"/>
  <c r="C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L149" i="3"/>
  <c r="K149" i="3"/>
  <c r="J149" i="3"/>
  <c r="I149" i="3"/>
  <c r="H149" i="3"/>
  <c r="G149" i="3"/>
  <c r="E149" i="3"/>
  <c r="D149" i="3"/>
  <c r="F149" i="3" s="1"/>
  <c r="C149" i="3"/>
  <c r="M138" i="3"/>
  <c r="F138" i="3"/>
  <c r="M137" i="3"/>
  <c r="F137" i="3"/>
  <c r="L136" i="3"/>
  <c r="K136" i="3"/>
  <c r="J136" i="3"/>
  <c r="I136" i="3"/>
  <c r="H136" i="3"/>
  <c r="G136" i="3"/>
  <c r="E136" i="3"/>
  <c r="D136" i="3"/>
  <c r="C136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L123" i="3"/>
  <c r="K123" i="3"/>
  <c r="J123" i="3"/>
  <c r="I123" i="3"/>
  <c r="H123" i="3"/>
  <c r="G123" i="3"/>
  <c r="E123" i="3"/>
  <c r="D123" i="3"/>
  <c r="C123" i="3"/>
  <c r="M118" i="3"/>
  <c r="F118" i="3"/>
  <c r="M116" i="3"/>
  <c r="F116" i="3"/>
  <c r="F115" i="3"/>
  <c r="F114" i="3"/>
  <c r="F113" i="3"/>
  <c r="M112" i="3"/>
  <c r="F112" i="3"/>
  <c r="M111" i="3"/>
  <c r="F111" i="3"/>
  <c r="L110" i="3"/>
  <c r="K110" i="3"/>
  <c r="J110" i="3"/>
  <c r="I110" i="3"/>
  <c r="H110" i="3"/>
  <c r="G110" i="3"/>
  <c r="E110" i="3"/>
  <c r="F110" i="3" s="1"/>
  <c r="D110" i="3"/>
  <c r="C110" i="3"/>
  <c r="F105" i="3"/>
  <c r="M99" i="3"/>
  <c r="F99" i="3"/>
  <c r="M98" i="3"/>
  <c r="F98" i="3"/>
  <c r="L97" i="3"/>
  <c r="K97" i="3"/>
  <c r="J97" i="3"/>
  <c r="I97" i="3"/>
  <c r="H97" i="3"/>
  <c r="G97" i="3"/>
  <c r="E97" i="3"/>
  <c r="F97" i="3" s="1"/>
  <c r="D97" i="3"/>
  <c r="C97" i="3"/>
  <c r="M92" i="3"/>
  <c r="F92" i="3"/>
  <c r="M86" i="3"/>
  <c r="F86" i="3"/>
  <c r="M85" i="3"/>
  <c r="F85" i="3"/>
  <c r="L84" i="3"/>
  <c r="K84" i="3"/>
  <c r="J84" i="3"/>
  <c r="I84" i="3"/>
  <c r="H84" i="3"/>
  <c r="G84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L71" i="3"/>
  <c r="K71" i="3"/>
  <c r="J71" i="3"/>
  <c r="I71" i="3"/>
  <c r="H71" i="3"/>
  <c r="G71" i="3"/>
  <c r="E71" i="3"/>
  <c r="D71" i="3"/>
  <c r="F71" i="3" s="1"/>
  <c r="C71" i="3"/>
  <c r="M66" i="3"/>
  <c r="F66" i="3"/>
  <c r="F64" i="3"/>
  <c r="F61" i="3"/>
  <c r="M60" i="3"/>
  <c r="F60" i="3"/>
  <c r="M59" i="3"/>
  <c r="F59" i="3"/>
  <c r="L58" i="3"/>
  <c r="M58" i="3" s="1"/>
  <c r="K58" i="3"/>
  <c r="J58" i="3"/>
  <c r="I58" i="3"/>
  <c r="H58" i="3"/>
  <c r="G58" i="3"/>
  <c r="E58" i="3"/>
  <c r="D58" i="3"/>
  <c r="C58" i="3"/>
  <c r="M57" i="3"/>
  <c r="M56" i="3"/>
  <c r="F56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L45" i="3"/>
  <c r="K45" i="3"/>
  <c r="J45" i="3"/>
  <c r="I45" i="3"/>
  <c r="H45" i="3"/>
  <c r="G45" i="3"/>
  <c r="E45" i="3"/>
  <c r="D45" i="3"/>
  <c r="C45" i="3"/>
  <c r="M40" i="3"/>
  <c r="F40" i="3"/>
  <c r="M38" i="3"/>
  <c r="F38" i="3"/>
  <c r="M37" i="3"/>
  <c r="F37" i="3"/>
  <c r="M36" i="3"/>
  <c r="F36" i="3"/>
  <c r="M35" i="3"/>
  <c r="F35" i="3"/>
  <c r="M34" i="3"/>
  <c r="F34" i="3"/>
  <c r="M33" i="3"/>
  <c r="F33" i="3"/>
  <c r="L32" i="3"/>
  <c r="K32" i="3"/>
  <c r="M32" i="3" s="1"/>
  <c r="J32" i="3"/>
  <c r="I32" i="3"/>
  <c r="H32" i="3"/>
  <c r="G32" i="3"/>
  <c r="E32" i="3"/>
  <c r="D32" i="3"/>
  <c r="C32" i="3"/>
  <c r="M27" i="3"/>
  <c r="F27" i="3"/>
  <c r="M25" i="3"/>
  <c r="F25" i="3"/>
  <c r="F23" i="3"/>
  <c r="M22" i="3"/>
  <c r="F22" i="3"/>
  <c r="M21" i="3"/>
  <c r="F21" i="3"/>
  <c r="M20" i="3"/>
  <c r="F20" i="3"/>
  <c r="L19" i="3"/>
  <c r="K19" i="3"/>
  <c r="J19" i="3"/>
  <c r="I19" i="3"/>
  <c r="H19" i="3"/>
  <c r="G19" i="3"/>
  <c r="E19" i="3"/>
  <c r="D19" i="3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L325" i="1"/>
  <c r="K325" i="1"/>
  <c r="J325" i="1"/>
  <c r="I325" i="1"/>
  <c r="H325" i="1"/>
  <c r="G325" i="1"/>
  <c r="E325" i="1"/>
  <c r="F325" i="1" s="1"/>
  <c r="N205" i="1"/>
  <c r="C325" i="1"/>
  <c r="L324" i="1"/>
  <c r="K324" i="1"/>
  <c r="J324" i="1"/>
  <c r="I324" i="1"/>
  <c r="G324" i="1"/>
  <c r="E324" i="1"/>
  <c r="D324" i="1"/>
  <c r="N170" i="1" s="1"/>
  <c r="C324" i="1"/>
  <c r="L323" i="1"/>
  <c r="K323" i="1"/>
  <c r="J323" i="1"/>
  <c r="I323" i="1"/>
  <c r="H323" i="1"/>
  <c r="G323" i="1"/>
  <c r="E323" i="1"/>
  <c r="D323" i="1"/>
  <c r="N15" i="1" s="1"/>
  <c r="C323" i="1"/>
  <c r="L322" i="1"/>
  <c r="K322" i="1"/>
  <c r="J322" i="1"/>
  <c r="I322" i="1"/>
  <c r="H322" i="1"/>
  <c r="G322" i="1"/>
  <c r="E322" i="1"/>
  <c r="D322" i="1"/>
  <c r="N168" i="1" s="1"/>
  <c r="C322" i="1"/>
  <c r="L321" i="1"/>
  <c r="I321" i="1"/>
  <c r="H321" i="1"/>
  <c r="G321" i="1"/>
  <c r="E321" i="1"/>
  <c r="D321" i="1"/>
  <c r="N274" i="1" s="1"/>
  <c r="C321" i="1"/>
  <c r="L320" i="1"/>
  <c r="K320" i="1"/>
  <c r="J320" i="1"/>
  <c r="I320" i="1"/>
  <c r="H320" i="1"/>
  <c r="G320" i="1"/>
  <c r="E320" i="1"/>
  <c r="D320" i="1"/>
  <c r="N59" i="1" s="1"/>
  <c r="C320" i="1"/>
  <c r="L319" i="1"/>
  <c r="K319" i="1"/>
  <c r="J319" i="1"/>
  <c r="I319" i="1"/>
  <c r="H319" i="1"/>
  <c r="G319" i="1"/>
  <c r="E319" i="1"/>
  <c r="D319" i="1"/>
  <c r="N24" i="1" s="1"/>
  <c r="C319" i="1"/>
  <c r="L318" i="1"/>
  <c r="K318" i="1"/>
  <c r="J318" i="1"/>
  <c r="I318" i="1"/>
  <c r="H318" i="1"/>
  <c r="G318" i="1"/>
  <c r="E318" i="1"/>
  <c r="D318" i="1"/>
  <c r="N177" i="1" s="1"/>
  <c r="C318" i="1"/>
  <c r="L317" i="1"/>
  <c r="K317" i="1"/>
  <c r="J317" i="1"/>
  <c r="I317" i="1"/>
  <c r="H317" i="1"/>
  <c r="G317" i="1"/>
  <c r="E317" i="1"/>
  <c r="D317" i="1"/>
  <c r="N35" i="1" s="1"/>
  <c r="C317" i="1"/>
  <c r="L316" i="1"/>
  <c r="K316" i="1"/>
  <c r="J316" i="1"/>
  <c r="I316" i="1"/>
  <c r="H316" i="1"/>
  <c r="G316" i="1"/>
  <c r="E316" i="1"/>
  <c r="D316" i="1"/>
  <c r="N128" i="1" s="1"/>
  <c r="C316" i="1"/>
  <c r="L315" i="1"/>
  <c r="K315" i="1"/>
  <c r="J315" i="1"/>
  <c r="I315" i="1"/>
  <c r="H315" i="1"/>
  <c r="G315" i="1"/>
  <c r="E315" i="1"/>
  <c r="D315" i="1"/>
  <c r="N289" i="1" s="1"/>
  <c r="C315" i="1"/>
  <c r="L314" i="1"/>
  <c r="K314" i="1"/>
  <c r="J314" i="1"/>
  <c r="I314" i="1"/>
  <c r="H314" i="1"/>
  <c r="G314" i="1"/>
  <c r="E314" i="1"/>
  <c r="D314" i="1"/>
  <c r="N220" i="1" s="1"/>
  <c r="C314" i="1"/>
  <c r="L313" i="1"/>
  <c r="K313" i="1"/>
  <c r="M313" i="1" s="1"/>
  <c r="J313" i="1"/>
  <c r="I313" i="1"/>
  <c r="H313" i="1"/>
  <c r="G313" i="1"/>
  <c r="E313" i="1"/>
  <c r="D313" i="1"/>
  <c r="C313" i="1"/>
  <c r="F308" i="1"/>
  <c r="F306" i="1"/>
  <c r="F304" i="1"/>
  <c r="F303" i="1"/>
  <c r="M302" i="1"/>
  <c r="F302" i="1"/>
  <c r="M301" i="1"/>
  <c r="F301" i="1"/>
  <c r="L300" i="1"/>
  <c r="K300" i="1"/>
  <c r="J300" i="1"/>
  <c r="I300" i="1"/>
  <c r="H300" i="1"/>
  <c r="G300" i="1"/>
  <c r="E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F274" i="1"/>
  <c r="M272" i="1"/>
  <c r="F272" i="1"/>
  <c r="F271" i="1"/>
  <c r="F270" i="1"/>
  <c r="M269" i="1"/>
  <c r="F269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F251" i="1"/>
  <c r="F249" i="1"/>
  <c r="M248" i="1"/>
  <c r="F248" i="1"/>
  <c r="M246" i="1"/>
  <c r="F246" i="1"/>
  <c r="F244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 s="1"/>
  <c r="C232" i="1"/>
  <c r="F227" i="1"/>
  <c r="M226" i="1"/>
  <c r="F226" i="1"/>
  <c r="M225" i="1"/>
  <c r="F225" i="1"/>
  <c r="F223" i="1"/>
  <c r="F222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L206" i="1"/>
  <c r="K206" i="1"/>
  <c r="J206" i="1"/>
  <c r="I206" i="1"/>
  <c r="G206" i="1"/>
  <c r="E206" i="1"/>
  <c r="D206" i="1"/>
  <c r="M205" i="1"/>
  <c r="F205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M185" i="1" s="1"/>
  <c r="J185" i="1"/>
  <c r="I185" i="1"/>
  <c r="H185" i="1"/>
  <c r="G185" i="1"/>
  <c r="E185" i="1"/>
  <c r="D185" i="1"/>
  <c r="C185" i="1"/>
  <c r="M180" i="1"/>
  <c r="F180" i="1"/>
  <c r="M178" i="1"/>
  <c r="F178" i="1"/>
  <c r="F177" i="1"/>
  <c r="F176" i="1"/>
  <c r="M175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E138" i="1"/>
  <c r="D138" i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L112" i="1"/>
  <c r="K112" i="1"/>
  <c r="M112" i="1" s="1"/>
  <c r="J112" i="1"/>
  <c r="I112" i="1"/>
  <c r="H112" i="1"/>
  <c r="G112" i="1"/>
  <c r="E112" i="1"/>
  <c r="D112" i="1"/>
  <c r="C112" i="1"/>
  <c r="M107" i="1"/>
  <c r="F107" i="1"/>
  <c r="M105" i="1"/>
  <c r="F105" i="1"/>
  <c r="M102" i="1"/>
  <c r="F102" i="1"/>
  <c r="M101" i="1"/>
  <c r="F101" i="1"/>
  <c r="M100" i="1"/>
  <c r="F100" i="1"/>
  <c r="G96" i="1"/>
  <c r="A95" i="1"/>
  <c r="K91" i="1"/>
  <c r="M91" i="1" s="1"/>
  <c r="J91" i="1"/>
  <c r="I91" i="1"/>
  <c r="H91" i="1"/>
  <c r="G91" i="1"/>
  <c r="E91" i="1"/>
  <c r="D91" i="1"/>
  <c r="C91" i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M78" i="1" s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C65" i="1"/>
  <c r="F64" i="1"/>
  <c r="F63" i="1"/>
  <c r="F62" i="1"/>
  <c r="M61" i="1"/>
  <c r="F61" i="1"/>
  <c r="M60" i="1"/>
  <c r="F60" i="1"/>
  <c r="M59" i="1"/>
  <c r="F59" i="1"/>
  <c r="M58" i="1"/>
  <c r="F58" i="1"/>
  <c r="F57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M31" i="1" s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492" i="3"/>
  <c r="F65" i="1"/>
  <c r="F31" i="1"/>
  <c r="M45" i="3"/>
  <c r="F354" i="3"/>
  <c r="M380" i="3"/>
  <c r="M315" i="3"/>
  <c r="N54" i="3"/>
  <c r="M253" i="1"/>
  <c r="F279" i="1"/>
  <c r="E556" i="3"/>
  <c r="M18" i="1" l="1"/>
  <c r="F44" i="1"/>
  <c r="F112" i="1"/>
  <c r="M138" i="1"/>
  <c r="F185" i="1"/>
  <c r="M206" i="1"/>
  <c r="F367" i="3"/>
  <c r="M159" i="1"/>
  <c r="F19" i="3"/>
  <c r="F32" i="3"/>
  <c r="F123" i="3"/>
  <c r="F136" i="3"/>
  <c r="M136" i="3"/>
  <c r="M237" i="3"/>
  <c r="F250" i="3"/>
  <c r="F302" i="3"/>
  <c r="F315" i="3"/>
  <c r="M427" i="3"/>
  <c r="F453" i="3"/>
  <c r="F505" i="3"/>
  <c r="F84" i="3"/>
  <c r="F91" i="1"/>
  <c r="F138" i="1"/>
  <c r="F159" i="1"/>
  <c r="M219" i="1"/>
  <c r="M279" i="1"/>
  <c r="F313" i="1"/>
  <c r="M354" i="3"/>
  <c r="F162" i="3"/>
  <c r="F206" i="1"/>
  <c r="M97" i="3"/>
  <c r="M125" i="1"/>
  <c r="N431" i="3"/>
  <c r="M172" i="1"/>
  <c r="D555" i="3"/>
  <c r="N468" i="3"/>
  <c r="N444" i="3"/>
  <c r="F440" i="3"/>
  <c r="F45" i="3"/>
  <c r="M515" i="3"/>
  <c r="N475" i="3"/>
  <c r="M391" i="3"/>
  <c r="N269" i="3"/>
  <c r="M414" i="3"/>
  <c r="N459" i="3"/>
  <c r="N403" i="3"/>
  <c r="N435" i="3"/>
  <c r="D557" i="3"/>
  <c r="F557" i="3" s="1"/>
  <c r="N418" i="3"/>
  <c r="M19" i="3"/>
  <c r="N244" i="3"/>
  <c r="F391" i="3"/>
  <c r="N264" i="3"/>
  <c r="F253" i="1"/>
  <c r="N429" i="3"/>
  <c r="N416" i="3"/>
  <c r="N442" i="3"/>
  <c r="N481" i="3"/>
  <c r="N483" i="3"/>
  <c r="F516" i="3"/>
  <c r="N455" i="3"/>
  <c r="N405" i="3"/>
  <c r="D561" i="3"/>
  <c r="F561" i="3" s="1"/>
  <c r="N457" i="3"/>
  <c r="N470" i="3"/>
  <c r="N487" i="3"/>
  <c r="N317" i="3"/>
  <c r="F276" i="3"/>
  <c r="F58" i="3"/>
  <c r="N114" i="3"/>
  <c r="N227" i="3"/>
  <c r="M71" i="3"/>
  <c r="N296" i="1"/>
  <c r="N202" i="1"/>
  <c r="F78" i="1"/>
  <c r="M512" i="3"/>
  <c r="N480" i="3"/>
  <c r="N432" i="3"/>
  <c r="M388" i="3"/>
  <c r="F386" i="3"/>
  <c r="F175" i="3"/>
  <c r="F219" i="1"/>
  <c r="H518" i="3"/>
  <c r="M509" i="3"/>
  <c r="M517" i="3"/>
  <c r="M513" i="3"/>
  <c r="G518" i="3"/>
  <c r="N447" i="3"/>
  <c r="F509" i="3"/>
  <c r="N477" i="3"/>
  <c r="N493" i="3"/>
  <c r="N358" i="3"/>
  <c r="F390" i="3"/>
  <c r="F387" i="3"/>
  <c r="N308" i="3"/>
  <c r="M212" i="3"/>
  <c r="M84" i="3"/>
  <c r="N137" i="3"/>
  <c r="N298" i="1"/>
  <c r="M505" i="3"/>
  <c r="M492" i="3"/>
  <c r="M466" i="3"/>
  <c r="M510" i="3"/>
  <c r="M506" i="3"/>
  <c r="D562" i="3"/>
  <c r="F562" i="3" s="1"/>
  <c r="E518" i="3"/>
  <c r="F507" i="3"/>
  <c r="N458" i="3"/>
  <c r="N428" i="3"/>
  <c r="D558" i="3"/>
  <c r="F558" i="3" s="1"/>
  <c r="F510" i="3"/>
  <c r="D554" i="3"/>
  <c r="F554" i="3" s="1"/>
  <c r="N441" i="3"/>
  <c r="N471" i="3"/>
  <c r="F427" i="3"/>
  <c r="E566" i="3"/>
  <c r="F555" i="3"/>
  <c r="F556" i="3"/>
  <c r="N454" i="3"/>
  <c r="C566" i="3"/>
  <c r="F508" i="3"/>
  <c r="M367" i="3"/>
  <c r="F289" i="3"/>
  <c r="M276" i="3"/>
  <c r="M387" i="3"/>
  <c r="E569" i="3"/>
  <c r="F383" i="3"/>
  <c r="F385" i="3"/>
  <c r="E576" i="3"/>
  <c r="E393" i="3"/>
  <c r="N229" i="3"/>
  <c r="N266" i="3"/>
  <c r="N329" i="3"/>
  <c r="E577" i="3"/>
  <c r="M547" i="3"/>
  <c r="E575" i="3"/>
  <c r="E574" i="3"/>
  <c r="M201" i="3"/>
  <c r="N48" i="3"/>
  <c r="N16" i="3"/>
  <c r="F205" i="3"/>
  <c r="N41" i="3"/>
  <c r="M149" i="3"/>
  <c r="F210" i="3"/>
  <c r="N37" i="3"/>
  <c r="E214" i="3"/>
  <c r="F208" i="3"/>
  <c r="M123" i="3"/>
  <c r="E573" i="3"/>
  <c r="E572" i="3"/>
  <c r="E578" i="3"/>
  <c r="F266" i="1"/>
  <c r="N42" i="1"/>
  <c r="N79" i="1"/>
  <c r="N83" i="1"/>
  <c r="N55" i="1"/>
  <c r="N40" i="1"/>
  <c r="E326" i="1"/>
  <c r="N221" i="1"/>
  <c r="F172" i="1"/>
  <c r="F125" i="1"/>
  <c r="N204" i="1"/>
  <c r="N181" i="1"/>
  <c r="N104" i="1"/>
  <c r="N226" i="1"/>
  <c r="N12" i="1"/>
  <c r="C326" i="1"/>
  <c r="F18" i="1"/>
  <c r="N267" i="1"/>
  <c r="D326" i="1"/>
  <c r="N318" i="1" s="1"/>
  <c r="M44" i="1"/>
  <c r="M65" i="1"/>
  <c r="M232" i="1"/>
  <c r="M266" i="1"/>
  <c r="M300" i="1"/>
  <c r="M320" i="1"/>
  <c r="F300" i="1"/>
  <c r="I214" i="3"/>
  <c r="N183" i="3"/>
  <c r="N88" i="3"/>
  <c r="N23" i="3"/>
  <c r="E568" i="3"/>
  <c r="E570" i="3"/>
  <c r="E553" i="3"/>
  <c r="E571" i="3"/>
  <c r="M110" i="3"/>
  <c r="E528" i="3"/>
  <c r="M263" i="3"/>
  <c r="F550" i="3"/>
  <c r="F551" i="3"/>
  <c r="M552" i="3"/>
  <c r="M440" i="3"/>
  <c r="F565" i="3"/>
  <c r="F532" i="3"/>
  <c r="N136" i="1"/>
  <c r="N63" i="1"/>
  <c r="N217" i="1"/>
  <c r="F322" i="1"/>
  <c r="N61" i="1"/>
  <c r="F314" i="1"/>
  <c r="N160" i="1"/>
  <c r="F320" i="1"/>
  <c r="N113" i="1"/>
  <c r="N21" i="1"/>
  <c r="N213" i="1"/>
  <c r="F324" i="1"/>
  <c r="N36" i="1"/>
  <c r="N64" i="1"/>
  <c r="N209" i="1"/>
  <c r="K326" i="1"/>
  <c r="M548" i="3"/>
  <c r="M543" i="3"/>
  <c r="M549" i="3"/>
  <c r="N310" i="3"/>
  <c r="N90" i="3"/>
  <c r="N51" i="3"/>
  <c r="N152" i="3"/>
  <c r="N7" i="3"/>
  <c r="N154" i="3"/>
  <c r="N10" i="3"/>
  <c r="N190" i="3"/>
  <c r="N179" i="3"/>
  <c r="N128" i="3"/>
  <c r="N36" i="3"/>
  <c r="N11" i="3"/>
  <c r="N161" i="1"/>
  <c r="N9" i="1"/>
  <c r="M392" i="3"/>
  <c r="M384" i="3"/>
  <c r="D548" i="3"/>
  <c r="F548" i="3" s="1"/>
  <c r="M204" i="3"/>
  <c r="M537" i="3"/>
  <c r="M538" i="3"/>
  <c r="N132" i="3"/>
  <c r="F213" i="3"/>
  <c r="N18" i="3"/>
  <c r="M324" i="1"/>
  <c r="N163" i="1"/>
  <c r="F317" i="1"/>
  <c r="N58" i="1"/>
  <c r="M559" i="3"/>
  <c r="M560" i="3"/>
  <c r="M561" i="3"/>
  <c r="M562" i="3"/>
  <c r="M563" i="3"/>
  <c r="M564" i="3"/>
  <c r="M565" i="3"/>
  <c r="M516" i="3"/>
  <c r="K518" i="3"/>
  <c r="I518" i="3"/>
  <c r="M514" i="3"/>
  <c r="M511" i="3"/>
  <c r="G554" i="3"/>
  <c r="G566" i="3" s="1"/>
  <c r="H577" i="3"/>
  <c r="J577" i="3"/>
  <c r="H566" i="3"/>
  <c r="J566" i="3"/>
  <c r="L566" i="3"/>
  <c r="N489" i="3"/>
  <c r="N417" i="3"/>
  <c r="N410" i="3"/>
  <c r="N449" i="3"/>
  <c r="N421" i="3"/>
  <c r="D559" i="3"/>
  <c r="F559" i="3" s="1"/>
  <c r="N420" i="3"/>
  <c r="D564" i="3"/>
  <c r="F564" i="3" s="1"/>
  <c r="L553" i="3"/>
  <c r="M385" i="3"/>
  <c r="J572" i="3"/>
  <c r="L572" i="3"/>
  <c r="L573" i="3"/>
  <c r="H574" i="3"/>
  <c r="J574" i="3"/>
  <c r="L574" i="3"/>
  <c r="H575" i="3"/>
  <c r="J575" i="3"/>
  <c r="H578" i="3"/>
  <c r="J578" i="3"/>
  <c r="M381" i="3"/>
  <c r="M542" i="3"/>
  <c r="M383" i="3"/>
  <c r="G553" i="3"/>
  <c r="M544" i="3"/>
  <c r="N282" i="3"/>
  <c r="N295" i="3"/>
  <c r="D544" i="3"/>
  <c r="F544" i="3" s="1"/>
  <c r="N251" i="3"/>
  <c r="N240" i="3"/>
  <c r="F382" i="3"/>
  <c r="D547" i="3"/>
  <c r="F547" i="3" s="1"/>
  <c r="D545" i="3"/>
  <c r="F545" i="3" s="1"/>
  <c r="N357" i="3"/>
  <c r="N322" i="3"/>
  <c r="N291" i="3"/>
  <c r="C393" i="3"/>
  <c r="N303" i="3"/>
  <c r="N267" i="3"/>
  <c r="M209" i="3"/>
  <c r="K214" i="3"/>
  <c r="F206" i="3"/>
  <c r="N124" i="3"/>
  <c r="N76" i="3"/>
  <c r="N178" i="3"/>
  <c r="N126" i="3"/>
  <c r="N167" i="3"/>
  <c r="N166" i="3"/>
  <c r="N73" i="3"/>
  <c r="N164" i="3"/>
  <c r="N35" i="3"/>
  <c r="N115" i="3"/>
  <c r="N141" i="3"/>
  <c r="N9" i="3"/>
  <c r="N29" i="1"/>
  <c r="N89" i="1"/>
  <c r="N183" i="1"/>
  <c r="N251" i="1"/>
  <c r="N16" i="1"/>
  <c r="N155" i="1"/>
  <c r="N27" i="1"/>
  <c r="N87" i="1"/>
  <c r="N66" i="1"/>
  <c r="N126" i="1"/>
  <c r="N254" i="1"/>
  <c r="N288" i="1"/>
  <c r="N10" i="1"/>
  <c r="N149" i="1"/>
  <c r="N57" i="1"/>
  <c r="N196" i="1"/>
  <c r="N8" i="1"/>
  <c r="N269" i="1"/>
  <c r="M558" i="3"/>
  <c r="I566" i="3"/>
  <c r="M555" i="3"/>
  <c r="M556" i="3"/>
  <c r="M557" i="3"/>
  <c r="D563" i="3"/>
  <c r="F563" i="3" s="1"/>
  <c r="N472" i="3"/>
  <c r="N430" i="3"/>
  <c r="F515" i="3"/>
  <c r="N462" i="3"/>
  <c r="F514" i="3"/>
  <c r="D560" i="3"/>
  <c r="F513" i="3"/>
  <c r="N461" i="3"/>
  <c r="N422" i="3"/>
  <c r="N498" i="3"/>
  <c r="F517" i="3"/>
  <c r="N464" i="3"/>
  <c r="N443" i="3"/>
  <c r="N413" i="3"/>
  <c r="I553" i="3"/>
  <c r="J553" i="3"/>
  <c r="M389" i="3"/>
  <c r="M551" i="3"/>
  <c r="G393" i="3"/>
  <c r="M382" i="3"/>
  <c r="M386" i="3"/>
  <c r="G576" i="3"/>
  <c r="G578" i="3"/>
  <c r="I578" i="3"/>
  <c r="K578" i="3"/>
  <c r="M541" i="3"/>
  <c r="K393" i="3"/>
  <c r="C577" i="3"/>
  <c r="N245" i="3"/>
  <c r="N343" i="3"/>
  <c r="N316" i="3"/>
  <c r="N344" i="3"/>
  <c r="N298" i="3"/>
  <c r="N292" i="3"/>
  <c r="N253" i="3"/>
  <c r="D543" i="3"/>
  <c r="F543" i="3" s="1"/>
  <c r="N252" i="3"/>
  <c r="N265" i="3"/>
  <c r="N277" i="3"/>
  <c r="F381" i="3"/>
  <c r="N226" i="3"/>
  <c r="M211" i="3"/>
  <c r="M207" i="3"/>
  <c r="M203" i="3"/>
  <c r="M210" i="3"/>
  <c r="M213" i="3"/>
  <c r="M202" i="3"/>
  <c r="K576" i="3"/>
  <c r="L577" i="3"/>
  <c r="J568" i="3"/>
  <c r="K577" i="3"/>
  <c r="M577" i="3" s="1"/>
  <c r="C214" i="3"/>
  <c r="N14" i="3"/>
  <c r="N80" i="3"/>
  <c r="N158" i="3"/>
  <c r="N15" i="3"/>
  <c r="N171" i="3"/>
  <c r="C571" i="3"/>
  <c r="F27" i="2"/>
  <c r="F25" i="2"/>
  <c r="F26" i="2"/>
  <c r="H326" i="1"/>
  <c r="M316" i="1"/>
  <c r="G326" i="1"/>
  <c r="M319" i="1"/>
  <c r="M321" i="1"/>
  <c r="M322" i="1"/>
  <c r="M325" i="1"/>
  <c r="N127" i="1"/>
  <c r="N167" i="1"/>
  <c r="N208" i="1"/>
  <c r="N272" i="1"/>
  <c r="N22" i="1"/>
  <c r="M554" i="3"/>
  <c r="K566" i="3"/>
  <c r="I567" i="3"/>
  <c r="H568" i="3"/>
  <c r="I568" i="3"/>
  <c r="K568" i="3"/>
  <c r="I569" i="3"/>
  <c r="G570" i="3"/>
  <c r="I570" i="3"/>
  <c r="K570" i="3"/>
  <c r="G571" i="3"/>
  <c r="I571" i="3"/>
  <c r="G568" i="3"/>
  <c r="M508" i="3"/>
  <c r="J518" i="3"/>
  <c r="L518" i="3"/>
  <c r="M507" i="3"/>
  <c r="H567" i="3"/>
  <c r="H576" i="3"/>
  <c r="J576" i="3"/>
  <c r="N407" i="3"/>
  <c r="N485" i="3"/>
  <c r="N404" i="3"/>
  <c r="N469" i="3"/>
  <c r="N482" i="3"/>
  <c r="N473" i="3"/>
  <c r="F512" i="3"/>
  <c r="N499" i="3"/>
  <c r="F506" i="3"/>
  <c r="F511" i="3"/>
  <c r="N467" i="3"/>
  <c r="D518" i="3"/>
  <c r="C518" i="3"/>
  <c r="N409" i="3"/>
  <c r="N474" i="3"/>
  <c r="N448" i="3"/>
  <c r="N433" i="3"/>
  <c r="N415" i="3"/>
  <c r="C574" i="3"/>
  <c r="H553" i="3"/>
  <c r="M550" i="3"/>
  <c r="M546" i="3"/>
  <c r="H573" i="3"/>
  <c r="J573" i="3"/>
  <c r="L575" i="3"/>
  <c r="I576" i="3"/>
  <c r="L576" i="3"/>
  <c r="G577" i="3"/>
  <c r="I577" i="3"/>
  <c r="L567" i="3"/>
  <c r="K545" i="3"/>
  <c r="M545" i="3" s="1"/>
  <c r="L393" i="3"/>
  <c r="J393" i="3"/>
  <c r="M390" i="3"/>
  <c r="I393" i="3"/>
  <c r="H393" i="3"/>
  <c r="L568" i="3"/>
  <c r="H569" i="3"/>
  <c r="J569" i="3"/>
  <c r="L569" i="3"/>
  <c r="H570" i="3"/>
  <c r="J570" i="3"/>
  <c r="L570" i="3"/>
  <c r="H571" i="3"/>
  <c r="J571" i="3"/>
  <c r="L571" i="3"/>
  <c r="G572" i="3"/>
  <c r="H572" i="3"/>
  <c r="I572" i="3"/>
  <c r="I573" i="3"/>
  <c r="G574" i="3"/>
  <c r="I574" i="3"/>
  <c r="G575" i="3"/>
  <c r="I575" i="3"/>
  <c r="N258" i="3"/>
  <c r="N284" i="3"/>
  <c r="N228" i="3"/>
  <c r="N342" i="3"/>
  <c r="N238" i="3"/>
  <c r="D541" i="3"/>
  <c r="F541" i="3" s="1"/>
  <c r="N294" i="3"/>
  <c r="N272" i="3"/>
  <c r="N268" i="3"/>
  <c r="N236" i="3"/>
  <c r="N336" i="3"/>
  <c r="N225" i="3"/>
  <c r="N355" i="3"/>
  <c r="N345" i="3"/>
  <c r="C576" i="3"/>
  <c r="C553" i="3"/>
  <c r="C573" i="3"/>
  <c r="C575" i="3"/>
  <c r="N349" i="3"/>
  <c r="N297" i="3"/>
  <c r="N232" i="3"/>
  <c r="N271" i="3"/>
  <c r="N321" i="3"/>
  <c r="N347" i="3"/>
  <c r="N256" i="3"/>
  <c r="N360" i="3"/>
  <c r="D546" i="3"/>
  <c r="F546" i="3" s="1"/>
  <c r="N241" i="3"/>
  <c r="N330" i="3"/>
  <c r="N278" i="3"/>
  <c r="D542" i="3"/>
  <c r="F542" i="3" s="1"/>
  <c r="F384" i="3"/>
  <c r="F388" i="3"/>
  <c r="N363" i="3"/>
  <c r="N350" i="3"/>
  <c r="N324" i="3"/>
  <c r="D549" i="3"/>
  <c r="F549" i="3" s="1"/>
  <c r="F392" i="3"/>
  <c r="N254" i="3"/>
  <c r="N319" i="3"/>
  <c r="F389" i="3"/>
  <c r="N239" i="3"/>
  <c r="N356" i="3"/>
  <c r="D552" i="3"/>
  <c r="F552" i="3" s="1"/>
  <c r="N280" i="3"/>
  <c r="N323" i="3"/>
  <c r="C568" i="3"/>
  <c r="C569" i="3"/>
  <c r="C570" i="3"/>
  <c r="C572" i="3"/>
  <c r="C578" i="3"/>
  <c r="N243" i="3"/>
  <c r="N334" i="3"/>
  <c r="M530" i="3"/>
  <c r="K569" i="3"/>
  <c r="L578" i="3"/>
  <c r="M539" i="3"/>
  <c r="K574" i="3"/>
  <c r="M535" i="3"/>
  <c r="M536" i="3"/>
  <c r="K575" i="3"/>
  <c r="M529" i="3"/>
  <c r="M531" i="3"/>
  <c r="L214" i="3"/>
  <c r="G214" i="3"/>
  <c r="M205" i="3"/>
  <c r="K528" i="3"/>
  <c r="M528" i="3" s="1"/>
  <c r="M206" i="3"/>
  <c r="J214" i="3"/>
  <c r="F530" i="3"/>
  <c r="F537" i="3"/>
  <c r="F538" i="3"/>
  <c r="F539" i="3"/>
  <c r="N139" i="3"/>
  <c r="N176" i="3"/>
  <c r="N113" i="3"/>
  <c r="N33" i="3"/>
  <c r="N61" i="3"/>
  <c r="N47" i="3"/>
  <c r="N138" i="3"/>
  <c r="F204" i="3"/>
  <c r="N165" i="3"/>
  <c r="N59" i="3"/>
  <c r="N74" i="3"/>
  <c r="N22" i="3"/>
  <c r="I326" i="1"/>
  <c r="M314" i="1"/>
  <c r="M315" i="1"/>
  <c r="J326" i="1"/>
  <c r="L326" i="1"/>
  <c r="M318" i="1"/>
  <c r="N201" i="1"/>
  <c r="N107" i="1"/>
  <c r="N11" i="1"/>
  <c r="N13" i="1"/>
  <c r="N154" i="1"/>
  <c r="N30" i="1"/>
  <c r="N17" i="1"/>
  <c r="G573" i="3"/>
  <c r="N270" i="3"/>
  <c r="N361" i="3"/>
  <c r="D393" i="3"/>
  <c r="N231" i="3"/>
  <c r="M532" i="3"/>
  <c r="H540" i="3"/>
  <c r="I540" i="3"/>
  <c r="J540" i="3"/>
  <c r="G569" i="3"/>
  <c r="G540" i="3"/>
  <c r="M533" i="3"/>
  <c r="K572" i="3"/>
  <c r="M534" i="3"/>
  <c r="K573" i="3"/>
  <c r="L540" i="3"/>
  <c r="J567" i="3"/>
  <c r="H214" i="3"/>
  <c r="M208" i="3"/>
  <c r="F528" i="3"/>
  <c r="C567" i="3"/>
  <c r="C540" i="3"/>
  <c r="F207" i="3"/>
  <c r="N181" i="3"/>
  <c r="D533" i="3"/>
  <c r="N155" i="3"/>
  <c r="N129" i="3"/>
  <c r="N38" i="3"/>
  <c r="N142" i="3"/>
  <c r="N168" i="3"/>
  <c r="N77" i="3"/>
  <c r="N103" i="3"/>
  <c r="D534" i="3"/>
  <c r="N182" i="3"/>
  <c r="N79" i="3"/>
  <c r="N170" i="3"/>
  <c r="N40" i="3"/>
  <c r="F209" i="3"/>
  <c r="N196" i="3"/>
  <c r="N144" i="3"/>
  <c r="N105" i="3"/>
  <c r="N27" i="3"/>
  <c r="N118" i="3"/>
  <c r="N53" i="3"/>
  <c r="F536" i="3"/>
  <c r="N81" i="3"/>
  <c r="N43" i="3"/>
  <c r="N56" i="3"/>
  <c r="N134" i="3"/>
  <c r="F212" i="3"/>
  <c r="N64" i="3"/>
  <c r="N131" i="3"/>
  <c r="F211" i="3"/>
  <c r="N157" i="3"/>
  <c r="N92" i="3"/>
  <c r="D535" i="3"/>
  <c r="D214" i="3"/>
  <c r="N207" i="3" s="1"/>
  <c r="N533" i="3" s="1"/>
  <c r="N25" i="3"/>
  <c r="N194" i="3"/>
  <c r="N13" i="3"/>
  <c r="N17" i="3"/>
  <c r="N52" i="3"/>
  <c r="N12" i="3"/>
  <c r="N163" i="3"/>
  <c r="N72" i="3"/>
  <c r="N85" i="3"/>
  <c r="N98" i="3"/>
  <c r="N20" i="3"/>
  <c r="N46" i="3"/>
  <c r="N150" i="3"/>
  <c r="N189" i="3"/>
  <c r="N111" i="3"/>
  <c r="F202" i="3"/>
  <c r="D529" i="3"/>
  <c r="N34" i="3"/>
  <c r="N86" i="3"/>
  <c r="N125" i="3"/>
  <c r="N112" i="3"/>
  <c r="N8" i="3"/>
  <c r="N151" i="3"/>
  <c r="N99" i="3"/>
  <c r="N177" i="3"/>
  <c r="N21" i="3"/>
  <c r="F203" i="3"/>
  <c r="D531" i="3"/>
  <c r="N49" i="3"/>
  <c r="N153" i="3"/>
  <c r="N75" i="3"/>
  <c r="M317" i="1"/>
  <c r="N302" i="1"/>
  <c r="N7" i="1"/>
  <c r="N80" i="1"/>
  <c r="N268" i="1"/>
  <c r="N33" i="1"/>
  <c r="N255" i="1"/>
  <c r="N54" i="1"/>
  <c r="N20" i="1"/>
  <c r="N67" i="1"/>
  <c r="N114" i="1"/>
  <c r="N195" i="1"/>
  <c r="N257" i="1"/>
  <c r="N304" i="1"/>
  <c r="N150" i="1"/>
  <c r="N244" i="1"/>
  <c r="N82" i="1"/>
  <c r="N197" i="1"/>
  <c r="N291" i="1"/>
  <c r="N103" i="1"/>
  <c r="N270" i="1"/>
  <c r="N129" i="1"/>
  <c r="N293" i="1"/>
  <c r="N306" i="1"/>
  <c r="N199" i="1"/>
  <c r="N246" i="1"/>
  <c r="N178" i="1"/>
  <c r="N105" i="1"/>
  <c r="N259" i="1"/>
  <c r="N212" i="1"/>
  <c r="N165" i="1"/>
  <c r="N37" i="1"/>
  <c r="N225" i="1"/>
  <c r="N71" i="1"/>
  <c r="F319" i="1"/>
  <c r="N295" i="1"/>
  <c r="N308" i="1"/>
  <c r="N214" i="1"/>
  <c r="N227" i="1"/>
  <c r="N133" i="1"/>
  <c r="N73" i="1"/>
  <c r="N248" i="1"/>
  <c r="N39" i="1"/>
  <c r="N120" i="1"/>
  <c r="F321" i="1"/>
  <c r="N88" i="1"/>
  <c r="N62" i="1"/>
  <c r="F323" i="1"/>
  <c r="F315" i="1"/>
  <c r="N131" i="1"/>
  <c r="N118" i="1"/>
  <c r="N60" i="1"/>
  <c r="N261" i="1"/>
  <c r="N84" i="1"/>
  <c r="N242" i="1"/>
  <c r="N26" i="1"/>
  <c r="N86" i="1"/>
  <c r="N176" i="1"/>
  <c r="N223" i="1"/>
  <c r="N152" i="1"/>
  <c r="N148" i="1"/>
  <c r="N69" i="1"/>
  <c r="N210" i="1"/>
  <c r="N101" i="1"/>
  <c r="N174" i="1"/>
  <c r="N56" i="1"/>
  <c r="N180" i="1"/>
  <c r="N301" i="1"/>
  <c r="N173" i="1"/>
  <c r="N19" i="1"/>
  <c r="N207" i="1"/>
  <c r="N53" i="1"/>
  <c r="N6" i="1"/>
  <c r="N100" i="1"/>
  <c r="N194" i="1"/>
  <c r="N32" i="1"/>
  <c r="N241" i="1"/>
  <c r="N147" i="1"/>
  <c r="N256" i="1"/>
  <c r="N290" i="1"/>
  <c r="N162" i="1"/>
  <c r="N303" i="1"/>
  <c r="N81" i="1"/>
  <c r="N102" i="1"/>
  <c r="N222" i="1"/>
  <c r="N175" i="1"/>
  <c r="N68" i="1"/>
  <c r="N34" i="1"/>
  <c r="N243" i="1"/>
  <c r="F316" i="1"/>
  <c r="N164" i="1"/>
  <c r="N198" i="1"/>
  <c r="N23" i="1"/>
  <c r="N211" i="1"/>
  <c r="N271" i="1"/>
  <c r="N130" i="1"/>
  <c r="F318" i="1"/>
  <c r="N166" i="1"/>
  <c r="N25" i="1"/>
  <c r="N249" i="1"/>
  <c r="N215" i="1"/>
  <c r="N134" i="1"/>
  <c r="N14" i="1"/>
  <c r="M518" i="3" l="1"/>
  <c r="G567" i="3"/>
  <c r="G579" i="3" s="1"/>
  <c r="D577" i="3"/>
  <c r="F577" i="3" s="1"/>
  <c r="D576" i="3"/>
  <c r="F576" i="3" s="1"/>
  <c r="D569" i="3"/>
  <c r="F569" i="3" s="1"/>
  <c r="M568" i="3"/>
  <c r="M569" i="3"/>
  <c r="D571" i="3"/>
  <c r="F571" i="3" s="1"/>
  <c r="M574" i="3"/>
  <c r="N159" i="1"/>
  <c r="N322" i="1"/>
  <c r="F326" i="1"/>
  <c r="N44" i="1"/>
  <c r="M576" i="3"/>
  <c r="M393" i="3"/>
  <c r="E540" i="3"/>
  <c r="E567" i="3"/>
  <c r="E579" i="3" s="1"/>
  <c r="N317" i="1"/>
  <c r="N206" i="1"/>
  <c r="N325" i="1"/>
  <c r="M326" i="1"/>
  <c r="N125" i="1"/>
  <c r="N319" i="1"/>
  <c r="N320" i="1"/>
  <c r="N315" i="1"/>
  <c r="N323" i="1"/>
  <c r="N279" i="1"/>
  <c r="N18" i="1"/>
  <c r="D578" i="3"/>
  <c r="F578" i="3" s="1"/>
  <c r="M572" i="3"/>
  <c r="N313" i="1"/>
  <c r="N112" i="1"/>
  <c r="N232" i="1"/>
  <c r="N31" i="1"/>
  <c r="N138" i="1"/>
  <c r="N321" i="1"/>
  <c r="N219" i="1"/>
  <c r="N324" i="1"/>
  <c r="N65" i="1"/>
  <c r="N300" i="1"/>
  <c r="N185" i="1"/>
  <c r="N253" i="1"/>
  <c r="N316" i="1"/>
  <c r="D553" i="3"/>
  <c r="F553" i="3" s="1"/>
  <c r="M573" i="3"/>
  <c r="M570" i="3"/>
  <c r="M566" i="3"/>
  <c r="K571" i="3"/>
  <c r="M571" i="3" s="1"/>
  <c r="M575" i="3"/>
  <c r="K567" i="3"/>
  <c r="M567" i="3" s="1"/>
  <c r="K540" i="3"/>
  <c r="M540" i="3" s="1"/>
  <c r="M214" i="3"/>
  <c r="N208" i="3"/>
  <c r="N534" i="3" s="1"/>
  <c r="N314" i="1"/>
  <c r="N78" i="1"/>
  <c r="N172" i="1"/>
  <c r="N91" i="1"/>
  <c r="N266" i="1"/>
  <c r="F560" i="3"/>
  <c r="D566" i="3"/>
  <c r="F566" i="3" s="1"/>
  <c r="M578" i="3"/>
  <c r="D567" i="3"/>
  <c r="I579" i="3"/>
  <c r="H579" i="3"/>
  <c r="L579" i="3"/>
  <c r="J579" i="3"/>
  <c r="N505" i="3"/>
  <c r="F518" i="3"/>
  <c r="N515" i="3"/>
  <c r="N563" i="3" s="1"/>
  <c r="N516" i="3"/>
  <c r="N564" i="3" s="1"/>
  <c r="N510" i="3"/>
  <c r="N558" i="3" s="1"/>
  <c r="N518" i="3"/>
  <c r="N566" i="3" s="1"/>
  <c r="N479" i="3"/>
  <c r="N466" i="3"/>
  <c r="N414" i="3"/>
  <c r="N440" i="3"/>
  <c r="N514" i="3"/>
  <c r="N562" i="3" s="1"/>
  <c r="N508" i="3"/>
  <c r="N556" i="3" s="1"/>
  <c r="N506" i="3"/>
  <c r="N554" i="3" s="1"/>
  <c r="N427" i="3"/>
  <c r="N512" i="3"/>
  <c r="N560" i="3" s="1"/>
  <c r="N511" i="3"/>
  <c r="N559" i="3" s="1"/>
  <c r="N507" i="3"/>
  <c r="N555" i="3" s="1"/>
  <c r="N509" i="3"/>
  <c r="N557" i="3" s="1"/>
  <c r="N513" i="3"/>
  <c r="N561" i="3" s="1"/>
  <c r="N517" i="3"/>
  <c r="N565" i="3" s="1"/>
  <c r="N492" i="3"/>
  <c r="N453" i="3"/>
  <c r="K553" i="3"/>
  <c r="M553" i="3" s="1"/>
  <c r="D575" i="3"/>
  <c r="F575" i="3" s="1"/>
  <c r="C579" i="3"/>
  <c r="N212" i="3"/>
  <c r="N538" i="3" s="1"/>
  <c r="N211" i="3"/>
  <c r="N537" i="3" s="1"/>
  <c r="N209" i="3"/>
  <c r="N535" i="3" s="1"/>
  <c r="N392" i="3"/>
  <c r="N552" i="3" s="1"/>
  <c r="N276" i="3"/>
  <c r="N302" i="3"/>
  <c r="N380" i="3"/>
  <c r="N315" i="3"/>
  <c r="N354" i="3"/>
  <c r="N328" i="3"/>
  <c r="N391" i="3"/>
  <c r="N551" i="3" s="1"/>
  <c r="N341" i="3"/>
  <c r="N367" i="3"/>
  <c r="N289" i="3"/>
  <c r="N250" i="3"/>
  <c r="N393" i="3"/>
  <c r="N553" i="3" s="1"/>
  <c r="F393" i="3"/>
  <c r="N390" i="3"/>
  <c r="N550" i="3" s="1"/>
  <c r="N389" i="3"/>
  <c r="N549" i="3" s="1"/>
  <c r="N388" i="3"/>
  <c r="N548" i="3" s="1"/>
  <c r="N387" i="3"/>
  <c r="N547" i="3" s="1"/>
  <c r="N386" i="3"/>
  <c r="N546" i="3" s="1"/>
  <c r="N385" i="3"/>
  <c r="N545" i="3" s="1"/>
  <c r="N384" i="3"/>
  <c r="N544" i="3" s="1"/>
  <c r="N383" i="3"/>
  <c r="N543" i="3" s="1"/>
  <c r="N382" i="3"/>
  <c r="N542" i="3" s="1"/>
  <c r="N381" i="3"/>
  <c r="N541" i="3" s="1"/>
  <c r="N263" i="3"/>
  <c r="N237" i="3"/>
  <c r="F529" i="3"/>
  <c r="D568" i="3"/>
  <c r="F535" i="3"/>
  <c r="D574" i="3"/>
  <c r="F534" i="3"/>
  <c r="D573" i="3"/>
  <c r="D540" i="3"/>
  <c r="F531" i="3"/>
  <c r="D570" i="3"/>
  <c r="N203" i="3"/>
  <c r="N529" i="3" s="1"/>
  <c r="N202" i="3"/>
  <c r="N528" i="3" s="1"/>
  <c r="N206" i="3"/>
  <c r="N532" i="3" s="1"/>
  <c r="N210" i="3"/>
  <c r="N536" i="3" s="1"/>
  <c r="N205" i="3"/>
  <c r="N531" i="3" s="1"/>
  <c r="N204" i="3"/>
  <c r="N530" i="3" s="1"/>
  <c r="N214" i="3"/>
  <c r="N540" i="3" s="1"/>
  <c r="F214" i="3"/>
  <c r="N149" i="3"/>
  <c r="N32" i="3"/>
  <c r="N162" i="3"/>
  <c r="N58" i="3"/>
  <c r="N19" i="3"/>
  <c r="N136" i="3"/>
  <c r="N45" i="3"/>
  <c r="N188" i="3"/>
  <c r="N97" i="3"/>
  <c r="N110" i="3"/>
  <c r="N71" i="3"/>
  <c r="N175" i="3"/>
  <c r="N213" i="3"/>
  <c r="N539" i="3" s="1"/>
  <c r="N201" i="3"/>
  <c r="N123" i="3"/>
  <c r="N84" i="3"/>
  <c r="F533" i="3"/>
  <c r="D572" i="3"/>
  <c r="K579" i="3" l="1"/>
  <c r="F540" i="3"/>
  <c r="M579" i="3"/>
  <c r="F567" i="3"/>
  <c r="F572" i="3"/>
  <c r="F573" i="3"/>
  <c r="F574" i="3"/>
  <c r="F568" i="3"/>
  <c r="D579" i="3"/>
  <c r="N574" i="3" s="1"/>
  <c r="F570" i="3"/>
  <c r="N570" i="3" l="1"/>
  <c r="N568" i="3"/>
  <c r="N579" i="3"/>
  <c r="N571" i="3"/>
  <c r="F579" i="3"/>
  <c r="N578" i="3"/>
  <c r="N569" i="3"/>
  <c r="N577" i="3"/>
  <c r="N576" i="3"/>
  <c r="N575" i="3"/>
  <c r="N567" i="3"/>
  <c r="N573" i="3"/>
  <c r="N572" i="3"/>
</calcChain>
</file>

<file path=xl/sharedStrings.xml><?xml version="1.0" encoding="utf-8"?>
<sst xmlns="http://schemas.openxmlformats.org/spreadsheetml/2006/main" count="1272" uniqueCount="106">
  <si>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</si>
  <si>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</si>
  <si>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</si>
  <si>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</si>
  <si>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</si>
  <si>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</si>
  <si>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</si>
  <si>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</si>
  <si>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</si>
  <si>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</si>
  <si>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</si>
  <si>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</si>
  <si>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</si>
  <si>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</si>
  <si>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</si>
  <si>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</si>
  <si>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</si>
  <si>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</si>
  <si>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</si>
  <si>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</si>
  <si>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</si>
  <si>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</si>
  <si>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</si>
  <si>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</si>
  <si>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</si>
  <si>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</si>
  <si>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</si>
  <si>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</si>
  <si>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</si>
  <si>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</si>
  <si>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</si>
  <si>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</si>
  <si>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</si>
  <si>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</si>
  <si>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</si>
  <si>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</si>
  <si>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</si>
  <si>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</si>
  <si>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</si>
  <si>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</si>
  <si>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</si>
  <si>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</si>
  <si>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</si>
  <si>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</si>
  <si>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</si>
  <si>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</si>
  <si>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</si>
  <si>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</si>
  <si>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</si>
  <si>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</si>
  <si>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</si>
  <si>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</si>
  <si>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</si>
  <si>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</si>
  <si>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</si>
  <si>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</si>
  <si>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</si>
  <si>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</si>
  <si>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</si>
  <si>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</si>
  <si>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</si>
  <si>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</si>
  <si>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</si>
  <si>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</si>
  <si>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</si>
  <si>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</si>
  <si>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</si>
  <si>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</si>
  <si>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</si>
  <si>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</si>
  <si>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</si>
  <si>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</si>
  <si>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</si>
  <si>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</si>
  <si>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</si>
  <si>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</si>
  <si>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</si>
  <si>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</si>
  <si>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</si>
  <si>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</si>
  <si>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</si>
  <si>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</si>
  <si>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</si>
  <si>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</si>
  <si>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</si>
  <si>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</si>
  <si>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</si>
  <si>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</si>
  <si>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</si>
  <si>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</si>
  <si>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1" type="noConversion"/>
  </si>
  <si>
    <t>2020年丹东市电销业务统计表</t>
    <phoneticPr fontId="21" type="noConversion"/>
  </si>
  <si>
    <t>大家财险</t>
    <phoneticPr fontId="21" type="noConversion"/>
  </si>
  <si>
    <t>2020年各财险公司摩托车交强险承保情况表</t>
    <phoneticPr fontId="21" type="noConversion"/>
  </si>
  <si>
    <t>大家财险</t>
    <phoneticPr fontId="21" type="noConversion"/>
  </si>
  <si>
    <t>大家</t>
    <phoneticPr fontId="21" type="noConversion"/>
  </si>
  <si>
    <t>2020年1-9月县域财产保险业务统计表</t>
    <phoneticPr fontId="21" type="noConversion"/>
  </si>
  <si>
    <t>亚太财险</t>
    <phoneticPr fontId="21" type="noConversion"/>
  </si>
  <si>
    <t>（2020年10月）</t>
    <phoneticPr fontId="21" type="noConversion"/>
  </si>
  <si>
    <t>财字3号表                                             （2020年1-10月）                                           单位：万元</t>
    <phoneticPr fontId="21" type="noConversion"/>
  </si>
  <si>
    <t>东港市1-10月财产保险业务统计表</t>
    <phoneticPr fontId="21" type="noConversion"/>
  </si>
  <si>
    <t>凤城市1-10月财产保险业务统计表</t>
    <phoneticPr fontId="21" type="noConversion"/>
  </si>
  <si>
    <t>宽甸县1-10月财产保险业务统计表</t>
    <phoneticPr fontId="21" type="noConversion"/>
  </si>
  <si>
    <t>2020年1-10月丹东市财产保险业务统计表</t>
    <phoneticPr fontId="21" type="noConversion"/>
  </si>
  <si>
    <t>（2020年1-10月）</t>
    <phoneticPr fontId="21" type="noConversion"/>
  </si>
  <si>
    <t>（2020年10月）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</si>
</sst>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_-* #,##0.00_-;\-* #,##0.00_-;_-* &quot;-&quot;??_-;_-@_-"/>
    <numFmt numFmtId="179" formatCode="0_);[Red]\(0\)"/>
  </numFmts>
  <fonts count="3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13"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178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2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/>
    <xf numFmtId="176" fontId="7" fillId="0" borderId="1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left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 wrapText="1"/>
    </xf>
    <xf numFmtId="176" fontId="11" fillId="0" borderId="4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/>
    <xf numFmtId="176" fontId="7" fillId="0" borderId="4" xfId="0" applyNumberFormat="1" applyFont="1" applyFill="1" applyBorder="1">
      <alignment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35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2" fillId="0" borderId="18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176" fontId="12" fillId="0" borderId="39" xfId="0" applyNumberFormat="1" applyFont="1" applyFill="1" applyBorder="1" applyAlignment="1">
      <alignment horizontal="right" vertical="center"/>
    </xf>
    <xf numFmtId="176" fontId="12" fillId="0" borderId="36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176" fontId="12" fillId="0" borderId="5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55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/>
    <xf numFmtId="176" fontId="7" fillId="0" borderId="38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8" xfId="212" applyNumberFormat="1" applyFont="1" applyFill="1" applyBorder="1" applyAlignment="1">
      <alignment horizontal="right" vertical="center"/>
    </xf>
    <xf numFmtId="176" fontId="7" fillId="0" borderId="4" xfId="212" applyNumberFormat="1" applyFont="1" applyFill="1" applyBorder="1" applyAlignment="1">
      <alignment horizontal="right" vertical="center"/>
    </xf>
    <xf numFmtId="176" fontId="7" fillId="0" borderId="4" xfId="212" applyNumberFormat="1" applyFont="1" applyFill="1" applyBorder="1" applyAlignment="1">
      <alignment vertical="center"/>
    </xf>
    <xf numFmtId="176" fontId="7" fillId="0" borderId="4" xfId="212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right" vertical="center"/>
    </xf>
    <xf numFmtId="176" fontId="24" fillId="0" borderId="4" xfId="0" applyNumberFormat="1" applyFont="1" applyFill="1" applyBorder="1" applyAlignment="1">
      <alignment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26" fillId="0" borderId="18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>
      <alignment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176" fontId="26" fillId="0" borderId="4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/>
    <xf numFmtId="176" fontId="23" fillId="2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Border="1" applyAlignment="1"/>
    <xf numFmtId="176" fontId="23" fillId="0" borderId="39" xfId="0" applyNumberFormat="1" applyFont="1" applyFill="1" applyBorder="1" applyAlignment="1">
      <alignment horizontal="right" vertical="center"/>
    </xf>
    <xf numFmtId="176" fontId="23" fillId="0" borderId="22" xfId="0" applyNumberFormat="1" applyFont="1" applyFill="1" applyBorder="1" applyAlignment="1">
      <alignment horizontal="right" vertical="center"/>
    </xf>
    <xf numFmtId="176" fontId="23" fillId="0" borderId="33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/>
    <xf numFmtId="176" fontId="28" fillId="0" borderId="18" xfId="0" applyNumberFormat="1" applyFont="1" applyFill="1" applyBorder="1" applyAlignment="1">
      <alignment horizontal="right" vertical="center"/>
    </xf>
    <xf numFmtId="176" fontId="28" fillId="0" borderId="4" xfId="0" applyNumberFormat="1" applyFont="1" applyFill="1" applyBorder="1" applyAlignment="1">
      <alignment horizontal="right" vertical="center"/>
    </xf>
    <xf numFmtId="176" fontId="23" fillId="0" borderId="12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/>
    <xf numFmtId="176" fontId="7" fillId="0" borderId="33" xfId="0" applyNumberFormat="1" applyFont="1" applyFill="1" applyBorder="1" applyAlignment="1"/>
    <xf numFmtId="176" fontId="7" fillId="0" borderId="24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/>
    <xf numFmtId="176" fontId="7" fillId="0" borderId="39" xfId="0" applyNumberFormat="1" applyFont="1" applyFill="1" applyBorder="1" applyAlignment="1"/>
    <xf numFmtId="176" fontId="7" fillId="0" borderId="40" xfId="0" applyNumberFormat="1" applyFont="1" applyFill="1" applyBorder="1" applyAlignment="1"/>
    <xf numFmtId="176" fontId="7" fillId="0" borderId="13" xfId="0" applyNumberFormat="1" applyFont="1" applyFill="1" applyBorder="1" applyAlignment="1"/>
    <xf numFmtId="176" fontId="7" fillId="0" borderId="4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79" fontId="23" fillId="0" borderId="18" xfId="0" applyNumberFormat="1" applyFont="1" applyFill="1" applyBorder="1" applyAlignment="1">
      <alignment horizontal="right" vertical="center"/>
    </xf>
    <xf numFmtId="179" fontId="23" fillId="0" borderId="4" xfId="0" applyNumberFormat="1" applyFont="1" applyFill="1" applyBorder="1" applyAlignment="1">
      <alignment horizontal="right" vertical="center"/>
    </xf>
    <xf numFmtId="179" fontId="23" fillId="0" borderId="11" xfId="0" applyNumberFormat="1" applyFont="1" applyFill="1" applyBorder="1" applyAlignment="1">
      <alignment horizontal="right" vertical="center"/>
    </xf>
    <xf numFmtId="179" fontId="23" fillId="0" borderId="4" xfId="0" applyNumberFormat="1" applyFont="1" applyFill="1" applyBorder="1" applyAlignment="1">
      <alignment vertical="center"/>
    </xf>
    <xf numFmtId="176" fontId="10" fillId="0" borderId="4" xfId="153" applyNumberFormat="1" applyFont="1" applyFill="1" applyBorder="1" applyAlignment="1" applyProtection="1">
      <alignment horizontal="right" vertical="center"/>
    </xf>
    <xf numFmtId="176" fontId="10" fillId="0" borderId="8" xfId="156" applyNumberFormat="1" applyFont="1" applyFill="1" applyBorder="1" applyAlignment="1" applyProtection="1">
      <alignment horizontal="right" vertical="center"/>
    </xf>
    <xf numFmtId="176" fontId="16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10" fillId="0" borderId="4" xfId="156" applyNumberFormat="1" applyFont="1" applyFill="1" applyBorder="1" applyAlignment="1" applyProtection="1">
      <alignment horizontal="right" vertical="center"/>
    </xf>
    <xf numFmtId="176" fontId="7" fillId="0" borderId="56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28" fillId="0" borderId="11" xfId="0" applyNumberFormat="1" applyFont="1" applyFill="1" applyBorder="1" applyAlignment="1">
      <alignment horizontal="right" vertical="center"/>
    </xf>
    <xf numFmtId="176" fontId="17" fillId="0" borderId="4" xfId="0" applyNumberFormat="1" applyFont="1" applyFill="1" applyBorder="1" applyAlignment="1">
      <alignment horizontal="right" vertical="center"/>
    </xf>
    <xf numFmtId="176" fontId="10" fillId="0" borderId="4" xfId="207" applyNumberFormat="1" applyFont="1" applyFill="1" applyBorder="1" applyAlignment="1">
      <alignment horizontal="right"/>
    </xf>
    <xf numFmtId="176" fontId="10" fillId="0" borderId="4" xfId="209" applyNumberFormat="1" applyFont="1" applyFill="1" applyBorder="1" applyAlignment="1">
      <alignment horizontal="right"/>
    </xf>
    <xf numFmtId="176" fontId="10" fillId="0" borderId="4" xfId="208" applyNumberFormat="1" applyFont="1" applyFill="1" applyBorder="1" applyAlignment="1">
      <alignment horizontal="right"/>
    </xf>
    <xf numFmtId="176" fontId="10" fillId="0" borderId="4" xfId="210" applyNumberFormat="1" applyFont="1" applyFill="1" applyBorder="1" applyAlignment="1">
      <alignment horizontal="right"/>
    </xf>
    <xf numFmtId="176" fontId="17" fillId="0" borderId="11" xfId="0" applyNumberFormat="1" applyFont="1" applyFill="1" applyBorder="1" applyAlignment="1">
      <alignment horizontal="right" vertical="center"/>
    </xf>
    <xf numFmtId="176" fontId="17" fillId="0" borderId="18" xfId="0" applyNumberFormat="1" applyFont="1" applyFill="1" applyBorder="1" applyAlignment="1">
      <alignment horizontal="right" vertical="center"/>
    </xf>
    <xf numFmtId="176" fontId="12" fillId="0" borderId="30" xfId="0" applyNumberFormat="1" applyFont="1" applyFill="1" applyBorder="1" applyAlignment="1">
      <alignment horizontal="right" vertical="center"/>
    </xf>
    <xf numFmtId="176" fontId="28" fillId="0" borderId="4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center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horizontal="center" vertical="center"/>
    </xf>
    <xf numFmtId="176" fontId="7" fillId="0" borderId="44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left" vertical="center"/>
    </xf>
    <xf numFmtId="176" fontId="9" fillId="0" borderId="58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 wrapText="1"/>
    </xf>
    <xf numFmtId="176" fontId="7" fillId="0" borderId="38" xfId="0" applyNumberFormat="1" applyFont="1" applyFill="1" applyBorder="1" applyAlignment="1">
      <alignment horizontal="center" vertical="center" wrapText="1"/>
    </xf>
    <xf numFmtId="176" fontId="7" fillId="0" borderId="41" xfId="0" applyNumberFormat="1" applyFont="1" applyFill="1" applyBorder="1" applyAlignment="1">
      <alignment horizontal="center" vertical="center" wrapText="1"/>
    </xf>
    <xf numFmtId="176" fontId="7" fillId="0" borderId="45" xfId="0" applyNumberFormat="1" applyFont="1" applyFill="1" applyBorder="1" applyAlignment="1">
      <alignment horizontal="center" vertical="center" wrapText="1"/>
    </xf>
    <xf numFmtId="176" fontId="7" fillId="0" borderId="47" xfId="0" applyNumberFormat="1" applyFont="1" applyFill="1" applyBorder="1" applyAlignment="1">
      <alignment horizontal="center" vertical="center" wrapText="1"/>
    </xf>
    <xf numFmtId="176" fontId="7" fillId="0" borderId="35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46" xfId="0" applyNumberFormat="1" applyFont="1" applyFill="1" applyBorder="1" applyAlignment="1">
      <alignment horizontal="center" vertical="center" wrapText="1"/>
    </xf>
    <xf numFmtId="176" fontId="7" fillId="0" borderId="4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10" fillId="0" borderId="8" xfId="153" applyNumberFormat="1" applyFont="1" applyFill="1" applyBorder="1" applyAlignment="1" applyProtection="1">
      <alignment horizontal="right" vertical="center"/>
    </xf>
    <xf numFmtId="176" fontId="7" fillId="0" borderId="51" xfId="0" applyNumberFormat="1" applyFont="1" applyFill="1" applyBorder="1" applyAlignment="1">
      <alignment horizontal="center" vertical="center" wrapText="1"/>
    </xf>
    <xf numFmtId="176" fontId="7" fillId="0" borderId="57" xfId="0" applyNumberFormat="1" applyFont="1" applyFill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685800" y="609600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685800" y="609600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21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26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43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4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1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2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3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6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7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8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9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80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81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82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5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6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7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9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1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6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8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20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22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23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24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25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27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28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29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0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2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3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4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5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36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7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8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9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40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41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42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5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6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7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8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49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0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1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2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3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54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5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56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57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58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59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60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64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5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6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7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68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69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0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1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2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73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4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75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3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84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85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86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7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88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89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90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1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2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3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4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5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96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7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2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305" sqref="O305"/>
    </sheetView>
  </sheetViews>
  <sheetFormatPr defaultColWidth="9" defaultRowHeight="13.5"/>
  <cols>
    <col min="1" max="1" width="3.375" style="10" customWidth="1"/>
    <col min="2" max="2" width="17.75" style="10" customWidth="1"/>
    <col min="3" max="5" width="9.125" style="10" customWidth="1"/>
    <col min="6" max="6" width="10" style="10" customWidth="1"/>
    <col min="7" max="7" width="9.125" style="10" customWidth="1"/>
    <col min="8" max="8" width="10.25" style="10" customWidth="1"/>
    <col min="9" max="12" width="9.125" style="10" customWidth="1"/>
    <col min="13" max="13" width="10.625" style="10" customWidth="1"/>
    <col min="14" max="14" width="9.125" style="10" customWidth="1"/>
    <col min="15" max="16384" width="9" style="10"/>
  </cols>
  <sheetData>
    <row r="1" spans="1:14" s="70" customFormat="1" ht="18.75">
      <c r="A1" s="180" t="s">
        <v>103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s="70" customFormat="1" ht="14.25" thickBot="1">
      <c r="B2" s="72" t="s">
        <v>0</v>
      </c>
      <c r="C2" s="71"/>
      <c r="D2" s="71"/>
      <c r="F2" s="71"/>
      <c r="G2" s="89" t="s">
        <v>104</v>
      </c>
      <c r="H2" s="71"/>
      <c r="I2" s="71"/>
      <c r="J2" s="71"/>
      <c r="K2" s="71"/>
      <c r="L2" s="72" t="s">
        <v>1</v>
      </c>
    </row>
    <row r="3" spans="1:14" s="70" customFormat="1">
      <c r="A3" s="223" t="s">
        <v>2</v>
      </c>
      <c r="B3" s="73" t="s">
        <v>3</v>
      </c>
      <c r="C3" s="181" t="s">
        <v>4</v>
      </c>
      <c r="D3" s="181"/>
      <c r="E3" s="181"/>
      <c r="F3" s="182"/>
      <c r="G3" s="181" t="s">
        <v>5</v>
      </c>
      <c r="H3" s="181"/>
      <c r="I3" s="181" t="s">
        <v>6</v>
      </c>
      <c r="J3" s="181"/>
      <c r="K3" s="181"/>
      <c r="L3" s="181"/>
      <c r="M3" s="181"/>
      <c r="N3" s="184" t="s">
        <v>7</v>
      </c>
    </row>
    <row r="4" spans="1:14" s="70" customFormat="1">
      <c r="A4" s="193"/>
      <c r="B4" s="71" t="s">
        <v>8</v>
      </c>
      <c r="C4" s="183" t="s">
        <v>9</v>
      </c>
      <c r="D4" s="183" t="s">
        <v>10</v>
      </c>
      <c r="E4" s="183" t="s">
        <v>11</v>
      </c>
      <c r="F4" s="179" t="s">
        <v>12</v>
      </c>
      <c r="G4" s="183" t="s">
        <v>13</v>
      </c>
      <c r="H4" s="183" t="s">
        <v>14</v>
      </c>
      <c r="I4" s="177" t="s">
        <v>13</v>
      </c>
      <c r="J4" s="183" t="s">
        <v>15</v>
      </c>
      <c r="K4" s="183"/>
      <c r="L4" s="183"/>
      <c r="M4" s="177" t="s">
        <v>12</v>
      </c>
      <c r="N4" s="185"/>
    </row>
    <row r="5" spans="1:14" s="70" customFormat="1">
      <c r="A5" s="193"/>
      <c r="B5" s="74" t="s">
        <v>16</v>
      </c>
      <c r="C5" s="183"/>
      <c r="D5" s="183"/>
      <c r="E5" s="183"/>
      <c r="F5" s="179" t="s">
        <v>17</v>
      </c>
      <c r="G5" s="183"/>
      <c r="H5" s="183"/>
      <c r="I5" s="41" t="s">
        <v>18</v>
      </c>
      <c r="J5" s="177" t="s">
        <v>9</v>
      </c>
      <c r="K5" s="177" t="s">
        <v>10</v>
      </c>
      <c r="L5" s="177" t="s">
        <v>11</v>
      </c>
      <c r="M5" s="177" t="s">
        <v>17</v>
      </c>
      <c r="N5" s="178" t="s">
        <v>17</v>
      </c>
    </row>
    <row r="6" spans="1:14" s="70" customFormat="1">
      <c r="A6" s="193"/>
      <c r="B6" s="177" t="s">
        <v>19</v>
      </c>
      <c r="C6" s="90">
        <v>2060.02</v>
      </c>
      <c r="D6" s="90">
        <v>28436.28</v>
      </c>
      <c r="E6" s="87">
        <v>28772.19</v>
      </c>
      <c r="F6" s="163">
        <f t="shared" ref="F6:F27" si="0">(D6-E6)/E6*100</f>
        <v>-1.1674815160055589</v>
      </c>
      <c r="G6" s="88">
        <v>176093</v>
      </c>
      <c r="H6" s="88">
        <v>10249674.15</v>
      </c>
      <c r="I6" s="88">
        <v>20012</v>
      </c>
      <c r="J6" s="87">
        <v>1128.1099999999999</v>
      </c>
      <c r="K6" s="87">
        <v>13279.78</v>
      </c>
      <c r="L6" s="87">
        <v>16112.85</v>
      </c>
      <c r="M6" s="39">
        <f t="shared" ref="M6:M18" si="1">(K6-L6)/L6*100</f>
        <v>-17.582674697524023</v>
      </c>
      <c r="N6" s="165">
        <f t="shared" ref="N6:N18" si="2">D6/D314*100</f>
        <v>37.092119712783791</v>
      </c>
    </row>
    <row r="7" spans="1:14" s="70" customFormat="1">
      <c r="A7" s="193"/>
      <c r="B7" s="177" t="s">
        <v>20</v>
      </c>
      <c r="C7" s="90">
        <v>610.84</v>
      </c>
      <c r="D7" s="90">
        <v>6607.34</v>
      </c>
      <c r="E7" s="88">
        <v>7116.95</v>
      </c>
      <c r="F7" s="163">
        <f t="shared" si="0"/>
        <v>-7.1605111740281959</v>
      </c>
      <c r="G7" s="88">
        <v>95192</v>
      </c>
      <c r="H7" s="88">
        <v>1250960</v>
      </c>
      <c r="I7" s="88">
        <v>9822</v>
      </c>
      <c r="J7" s="87">
        <v>445.39</v>
      </c>
      <c r="K7" s="87">
        <v>4433.57</v>
      </c>
      <c r="L7" s="87">
        <v>5959.34</v>
      </c>
      <c r="M7" s="39">
        <f t="shared" si="1"/>
        <v>-25.603003017112641</v>
      </c>
      <c r="N7" s="165">
        <f t="shared" si="2"/>
        <v>42.584547958094362</v>
      </c>
    </row>
    <row r="8" spans="1:14" s="70" customFormat="1">
      <c r="A8" s="193"/>
      <c r="B8" s="177" t="s">
        <v>21</v>
      </c>
      <c r="C8" s="90">
        <v>61.41</v>
      </c>
      <c r="D8" s="90">
        <v>1384.37</v>
      </c>
      <c r="E8" s="88">
        <v>926.3</v>
      </c>
      <c r="F8" s="163">
        <f t="shared" si="0"/>
        <v>49.451581561049331</v>
      </c>
      <c r="G8" s="88">
        <v>957</v>
      </c>
      <c r="H8" s="88">
        <v>2285383.2799999998</v>
      </c>
      <c r="I8" s="88">
        <v>220</v>
      </c>
      <c r="J8" s="87">
        <v>19.170000000000002</v>
      </c>
      <c r="K8" s="87">
        <v>324.14999999999998</v>
      </c>
      <c r="L8" s="87">
        <v>180.31</v>
      </c>
      <c r="M8" s="39">
        <f t="shared" si="1"/>
        <v>79.77372303255504</v>
      </c>
      <c r="N8" s="165">
        <f t="shared" si="2"/>
        <v>53.875349630537151</v>
      </c>
    </row>
    <row r="9" spans="1:14" s="70" customFormat="1">
      <c r="A9" s="193"/>
      <c r="B9" s="177" t="s">
        <v>22</v>
      </c>
      <c r="C9" s="90">
        <v>130.28</v>
      </c>
      <c r="D9" s="90">
        <v>670.74</v>
      </c>
      <c r="E9" s="88">
        <v>840.1</v>
      </c>
      <c r="F9" s="163">
        <f t="shared" si="0"/>
        <v>-20.159504820854661</v>
      </c>
      <c r="G9" s="88">
        <v>31533</v>
      </c>
      <c r="H9" s="88">
        <v>842510.56</v>
      </c>
      <c r="I9" s="88">
        <v>3784</v>
      </c>
      <c r="J9" s="87">
        <v>17.600000000000001</v>
      </c>
      <c r="K9" s="87">
        <v>438.81</v>
      </c>
      <c r="L9" s="87">
        <v>453.99</v>
      </c>
      <c r="M9" s="39">
        <f t="shared" si="1"/>
        <v>-3.3436859842727826</v>
      </c>
      <c r="N9" s="165">
        <f t="shared" si="2"/>
        <v>62.215776160493483</v>
      </c>
    </row>
    <row r="10" spans="1:14" s="70" customFormat="1">
      <c r="A10" s="193"/>
      <c r="B10" s="177" t="s">
        <v>23</v>
      </c>
      <c r="C10" s="90">
        <v>9.58</v>
      </c>
      <c r="D10" s="90">
        <v>125.82</v>
      </c>
      <c r="E10" s="88">
        <v>149.46</v>
      </c>
      <c r="F10" s="163">
        <f t="shared" si="0"/>
        <v>-15.816940987555208</v>
      </c>
      <c r="G10" s="88">
        <v>1560</v>
      </c>
      <c r="H10" s="88">
        <v>95559.08</v>
      </c>
      <c r="I10" s="88">
        <v>37</v>
      </c>
      <c r="J10" s="87">
        <v>6.76</v>
      </c>
      <c r="K10" s="87">
        <v>70.19</v>
      </c>
      <c r="L10" s="87">
        <v>51.74</v>
      </c>
      <c r="M10" s="39">
        <f t="shared" si="1"/>
        <v>35.659064553536908</v>
      </c>
      <c r="N10" s="165">
        <f t="shared" si="2"/>
        <v>54.59574975863228</v>
      </c>
    </row>
    <row r="11" spans="1:14" s="70" customFormat="1">
      <c r="A11" s="193"/>
      <c r="B11" s="177" t="s">
        <v>24</v>
      </c>
      <c r="C11" s="90">
        <v>78.08</v>
      </c>
      <c r="D11" s="90">
        <v>2819.9</v>
      </c>
      <c r="E11" s="88">
        <v>2012.68</v>
      </c>
      <c r="F11" s="163">
        <f t="shared" si="0"/>
        <v>40.106723373810041</v>
      </c>
      <c r="G11" s="88">
        <v>4204</v>
      </c>
      <c r="H11" s="88">
        <v>3282462.79</v>
      </c>
      <c r="I11" s="88">
        <v>594</v>
      </c>
      <c r="J11" s="87">
        <v>41.03</v>
      </c>
      <c r="K11" s="87">
        <v>698.87</v>
      </c>
      <c r="L11" s="87">
        <v>903.67</v>
      </c>
      <c r="M11" s="39">
        <f t="shared" si="1"/>
        <v>-22.663140305642543</v>
      </c>
      <c r="N11" s="165">
        <f t="shared" si="2"/>
        <v>47.135673850317986</v>
      </c>
    </row>
    <row r="12" spans="1:14" s="70" customFormat="1">
      <c r="A12" s="193"/>
      <c r="B12" s="177" t="s">
        <v>25</v>
      </c>
      <c r="C12" s="90">
        <v>32.82</v>
      </c>
      <c r="D12" s="90">
        <v>6837.78</v>
      </c>
      <c r="E12" s="90">
        <v>5174.79</v>
      </c>
      <c r="F12" s="163">
        <f t="shared" si="0"/>
        <v>32.136376548613569</v>
      </c>
      <c r="G12" s="90">
        <v>2720</v>
      </c>
      <c r="H12" s="90">
        <v>232691.61</v>
      </c>
      <c r="I12" s="90">
        <v>3163</v>
      </c>
      <c r="J12" s="87">
        <v>798.7</v>
      </c>
      <c r="K12" s="87">
        <v>1628.89</v>
      </c>
      <c r="L12" s="87">
        <v>803.63</v>
      </c>
      <c r="M12" s="39">
        <f t="shared" si="1"/>
        <v>102.69153715018106</v>
      </c>
      <c r="N12" s="165">
        <f t="shared" si="2"/>
        <v>39.598532780248696</v>
      </c>
    </row>
    <row r="13" spans="1:14" s="71" customFormat="1">
      <c r="A13" s="193"/>
      <c r="B13" s="177" t="s">
        <v>26</v>
      </c>
      <c r="C13" s="90">
        <v>135.12</v>
      </c>
      <c r="D13" s="90">
        <v>5329.69</v>
      </c>
      <c r="E13" s="88">
        <v>2983.52</v>
      </c>
      <c r="F13" s="163">
        <f t="shared" si="0"/>
        <v>78.637649487853253</v>
      </c>
      <c r="G13" s="88">
        <v>63453</v>
      </c>
      <c r="H13" s="88">
        <v>6667274.8899999997</v>
      </c>
      <c r="I13" s="88">
        <v>18597</v>
      </c>
      <c r="J13" s="87">
        <v>127.61</v>
      </c>
      <c r="K13" s="87">
        <v>1363.84</v>
      </c>
      <c r="L13" s="87">
        <v>1770.36</v>
      </c>
      <c r="M13" s="39">
        <f t="shared" si="1"/>
        <v>-22.962561286969883</v>
      </c>
      <c r="N13" s="165">
        <f t="shared" si="2"/>
        <v>36.829817432576682</v>
      </c>
    </row>
    <row r="14" spans="1:14" s="71" customFormat="1">
      <c r="A14" s="193"/>
      <c r="B14" s="177" t="s">
        <v>27</v>
      </c>
      <c r="C14" s="90">
        <v>-41.98</v>
      </c>
      <c r="D14" s="90">
        <v>228.54</v>
      </c>
      <c r="E14" s="88">
        <v>2061.9899999999998</v>
      </c>
      <c r="F14" s="163">
        <f t="shared" si="0"/>
        <v>-88.91653208793447</v>
      </c>
      <c r="G14" s="88">
        <v>86</v>
      </c>
      <c r="H14" s="88">
        <v>116053.2</v>
      </c>
      <c r="I14" s="88">
        <v>220</v>
      </c>
      <c r="J14" s="92">
        <v>123.28</v>
      </c>
      <c r="K14" s="87">
        <v>944.64</v>
      </c>
      <c r="L14" s="87">
        <v>767.12</v>
      </c>
      <c r="M14" s="39">
        <f t="shared" si="1"/>
        <v>23.141099176139324</v>
      </c>
      <c r="N14" s="165">
        <f t="shared" si="2"/>
        <v>8.5513161503778807</v>
      </c>
    </row>
    <row r="15" spans="1:14" s="71" customFormat="1">
      <c r="A15" s="193"/>
      <c r="B15" s="18" t="s">
        <v>28</v>
      </c>
      <c r="C15" s="90">
        <v>45.07</v>
      </c>
      <c r="D15" s="90">
        <v>96.09</v>
      </c>
      <c r="E15" s="91">
        <v>37.880000000000003</v>
      </c>
      <c r="F15" s="163">
        <f t="shared" si="0"/>
        <v>153.66948257655756</v>
      </c>
      <c r="G15" s="91">
        <v>22</v>
      </c>
      <c r="H15" s="91">
        <v>23186.82</v>
      </c>
      <c r="I15" s="91">
        <v>0</v>
      </c>
      <c r="J15" s="92">
        <v>0</v>
      </c>
      <c r="K15" s="87">
        <v>0</v>
      </c>
      <c r="L15" s="87">
        <v>0</v>
      </c>
      <c r="M15" s="39"/>
      <c r="N15" s="165">
        <f t="shared" si="2"/>
        <v>33.321416595127971</v>
      </c>
    </row>
    <row r="16" spans="1:14" s="71" customFormat="1">
      <c r="A16" s="193"/>
      <c r="B16" s="18" t="s">
        <v>29</v>
      </c>
      <c r="C16" s="90">
        <v>0</v>
      </c>
      <c r="D16" s="90">
        <v>8.6199999999999992</v>
      </c>
      <c r="E16" s="91">
        <v>63.22</v>
      </c>
      <c r="F16" s="163">
        <f t="shared" si="0"/>
        <v>-86.365074343562171</v>
      </c>
      <c r="G16" s="91">
        <v>3</v>
      </c>
      <c r="H16" s="91">
        <v>2523.38</v>
      </c>
      <c r="I16" s="91">
        <v>0</v>
      </c>
      <c r="J16" s="92">
        <v>0</v>
      </c>
      <c r="K16" s="87">
        <v>0</v>
      </c>
      <c r="L16" s="87">
        <v>0.25</v>
      </c>
      <c r="M16" s="39">
        <f>(K16-L16)/L16*100</f>
        <v>-100</v>
      </c>
      <c r="N16" s="165">
        <f t="shared" si="2"/>
        <v>7.27714470370928</v>
      </c>
    </row>
    <row r="17" spans="1:14" s="71" customFormat="1">
      <c r="A17" s="193"/>
      <c r="B17" s="18" t="s">
        <v>30</v>
      </c>
      <c r="C17" s="90">
        <v>-87.05</v>
      </c>
      <c r="D17" s="90">
        <v>123.13</v>
      </c>
      <c r="E17" s="91">
        <v>1960.53</v>
      </c>
      <c r="F17" s="163">
        <f t="shared" si="0"/>
        <v>-93.719555426338815</v>
      </c>
      <c r="G17" s="91">
        <v>-13</v>
      </c>
      <c r="H17" s="91">
        <v>90241.52</v>
      </c>
      <c r="I17" s="91">
        <v>218</v>
      </c>
      <c r="J17" s="92">
        <v>123.28</v>
      </c>
      <c r="K17" s="87">
        <v>944.64</v>
      </c>
      <c r="L17" s="87">
        <v>766.87</v>
      </c>
      <c r="M17" s="39">
        <f t="shared" si="1"/>
        <v>23.181243235489717</v>
      </c>
      <c r="N17" s="165">
        <f t="shared" si="2"/>
        <v>6.4585311590702785</v>
      </c>
    </row>
    <row r="18" spans="1:14" s="71" customFormat="1" ht="14.25" thickBot="1">
      <c r="A18" s="194"/>
      <c r="B18" s="19" t="s">
        <v>31</v>
      </c>
      <c r="C18" s="20">
        <f>C6+C8+C9+C10+C11+C12+C13+C14</f>
        <v>2465.33</v>
      </c>
      <c r="D18" s="20">
        <f t="shared" ref="D18:L18" si="3">D6+D8+D9+D10+D11+D12+D13+D14</f>
        <v>45833.120000000003</v>
      </c>
      <c r="E18" s="20">
        <f t="shared" si="3"/>
        <v>42921.029999999992</v>
      </c>
      <c r="F18" s="160">
        <f t="shared" si="0"/>
        <v>6.7847626210275278</v>
      </c>
      <c r="G18" s="20">
        <f t="shared" si="3"/>
        <v>280606</v>
      </c>
      <c r="H18" s="20">
        <f t="shared" si="3"/>
        <v>23771609.559999999</v>
      </c>
      <c r="I18" s="20">
        <f t="shared" si="3"/>
        <v>46627</v>
      </c>
      <c r="J18" s="20">
        <f t="shared" si="3"/>
        <v>2262.2600000000002</v>
      </c>
      <c r="K18" s="20">
        <f t="shared" si="3"/>
        <v>18749.170000000002</v>
      </c>
      <c r="L18" s="20">
        <f t="shared" si="3"/>
        <v>21043.670000000002</v>
      </c>
      <c r="M18" s="20">
        <f t="shared" si="1"/>
        <v>-10.903516354324125</v>
      </c>
      <c r="N18" s="166">
        <f t="shared" si="2"/>
        <v>37.898644498997669</v>
      </c>
    </row>
    <row r="19" spans="1:14" s="70" customFormat="1" ht="14.25" thickTop="1">
      <c r="A19" s="192" t="s">
        <v>32</v>
      </c>
      <c r="B19" s="22" t="s">
        <v>19</v>
      </c>
      <c r="C19" s="25">
        <v>620.11</v>
      </c>
      <c r="D19" s="25">
        <v>8272.99</v>
      </c>
      <c r="E19" s="24">
        <v>8271.52</v>
      </c>
      <c r="F19" s="167">
        <f t="shared" si="0"/>
        <v>1.7771824283799652E-2</v>
      </c>
      <c r="G19" s="24">
        <v>41618</v>
      </c>
      <c r="H19" s="24">
        <v>2838480.7794320001</v>
      </c>
      <c r="I19" s="24">
        <v>4776</v>
      </c>
      <c r="J19" s="24">
        <v>477.7</v>
      </c>
      <c r="K19" s="24">
        <v>4017.92</v>
      </c>
      <c r="L19" s="26">
        <v>3788.28</v>
      </c>
      <c r="M19" s="129">
        <f t="shared" ref="M19:M31" si="4">(K19-L19)/L19*100</f>
        <v>6.0618539284318969</v>
      </c>
      <c r="N19" s="168">
        <f t="shared" ref="N19:N27" si="5">D19/D314*100</f>
        <v>10.791240466849501</v>
      </c>
    </row>
    <row r="20" spans="1:14" s="70" customFormat="1">
      <c r="A20" s="193"/>
      <c r="B20" s="177" t="s">
        <v>20</v>
      </c>
      <c r="C20" s="25">
        <v>130.26</v>
      </c>
      <c r="D20" s="25">
        <v>1564.29</v>
      </c>
      <c r="E20" s="24">
        <v>2300.41</v>
      </c>
      <c r="F20" s="163">
        <f t="shared" si="0"/>
        <v>-31.999513130268081</v>
      </c>
      <c r="G20" s="24">
        <v>13839</v>
      </c>
      <c r="H20" s="24">
        <v>168677.2</v>
      </c>
      <c r="I20" s="24">
        <v>2494</v>
      </c>
      <c r="J20" s="24">
        <v>161.16999999999999</v>
      </c>
      <c r="K20" s="24">
        <v>1288.01</v>
      </c>
      <c r="L20" s="26">
        <v>1638.66</v>
      </c>
      <c r="M20" s="39">
        <f t="shared" si="4"/>
        <v>-21.398581768029981</v>
      </c>
      <c r="N20" s="165">
        <f t="shared" si="5"/>
        <v>10.081906262636316</v>
      </c>
    </row>
    <row r="21" spans="1:14" s="70" customFormat="1">
      <c r="A21" s="193"/>
      <c r="B21" s="177" t="s">
        <v>21</v>
      </c>
      <c r="C21" s="25">
        <v>0.9</v>
      </c>
      <c r="D21" s="25">
        <v>93.53</v>
      </c>
      <c r="E21" s="24">
        <v>173.39</v>
      </c>
      <c r="F21" s="163">
        <f t="shared" si="0"/>
        <v>-46.058019493627079</v>
      </c>
      <c r="G21" s="24">
        <v>118</v>
      </c>
      <c r="H21" s="24">
        <v>152487.81030400001</v>
      </c>
      <c r="I21" s="24">
        <v>10</v>
      </c>
      <c r="J21" s="24">
        <v>1.8</v>
      </c>
      <c r="K21" s="24">
        <v>10.72</v>
      </c>
      <c r="L21" s="26">
        <v>70.2</v>
      </c>
      <c r="M21" s="39">
        <f t="shared" si="4"/>
        <v>-84.729344729344731</v>
      </c>
      <c r="N21" s="165">
        <f t="shared" si="5"/>
        <v>3.6398950070747991</v>
      </c>
    </row>
    <row r="22" spans="1:14" s="70" customFormat="1">
      <c r="A22" s="193"/>
      <c r="B22" s="177" t="s">
        <v>22</v>
      </c>
      <c r="C22" s="25">
        <v>2.8</v>
      </c>
      <c r="D22" s="25">
        <v>76.87</v>
      </c>
      <c r="E22" s="24">
        <v>15.73</v>
      </c>
      <c r="F22" s="163">
        <f t="shared" si="0"/>
        <v>388.68404322949777</v>
      </c>
      <c r="G22" s="24">
        <v>7252</v>
      </c>
      <c r="H22" s="24">
        <v>283758.255</v>
      </c>
      <c r="I22" s="24">
        <v>130</v>
      </c>
      <c r="J22" s="24">
        <v>1.1599999999999999</v>
      </c>
      <c r="K22" s="24">
        <v>13.8</v>
      </c>
      <c r="L22" s="26">
        <v>10.48</v>
      </c>
      <c r="M22" s="39">
        <f t="shared" si="4"/>
        <v>31.679389312977101</v>
      </c>
      <c r="N22" s="165">
        <f t="shared" si="5"/>
        <v>7.1302243991071572</v>
      </c>
    </row>
    <row r="23" spans="1:14" s="70" customFormat="1">
      <c r="A23" s="193"/>
      <c r="B23" s="177" t="s">
        <v>23</v>
      </c>
      <c r="C23" s="25">
        <v>1.36</v>
      </c>
      <c r="D23" s="25">
        <v>13.57</v>
      </c>
      <c r="E23" s="24">
        <v>9.99</v>
      </c>
      <c r="F23" s="163">
        <f t="shared" si="0"/>
        <v>35.83583583583583</v>
      </c>
      <c r="G23" s="24">
        <v>683</v>
      </c>
      <c r="H23" s="24">
        <v>24082</v>
      </c>
      <c r="I23" s="24">
        <v>1</v>
      </c>
      <c r="J23" s="24">
        <v>0.15</v>
      </c>
      <c r="K23" s="24">
        <v>0.15</v>
      </c>
      <c r="L23" s="26">
        <v>5.6</v>
      </c>
      <c r="M23" s="39">
        <f t="shared" si="4"/>
        <v>-97.321428571428569</v>
      </c>
      <c r="N23" s="165">
        <f t="shared" si="5"/>
        <v>5.8882874282676854</v>
      </c>
    </row>
    <row r="24" spans="1:14" s="70" customFormat="1">
      <c r="A24" s="193"/>
      <c r="B24" s="177" t="s">
        <v>24</v>
      </c>
      <c r="C24" s="25">
        <v>14.8</v>
      </c>
      <c r="D24" s="25">
        <v>250.81</v>
      </c>
      <c r="E24" s="24">
        <v>258.87</v>
      </c>
      <c r="F24" s="163">
        <f t="shared" si="0"/>
        <v>-3.113531888592731</v>
      </c>
      <c r="G24" s="24">
        <v>543</v>
      </c>
      <c r="H24" s="24">
        <v>678998.04463999998</v>
      </c>
      <c r="I24" s="24">
        <v>43</v>
      </c>
      <c r="J24" s="24">
        <v>0.18</v>
      </c>
      <c r="K24" s="24">
        <v>48.99</v>
      </c>
      <c r="L24" s="26">
        <v>140.91</v>
      </c>
      <c r="M24" s="39">
        <f t="shared" si="4"/>
        <v>-65.233127528209494</v>
      </c>
      <c r="N24" s="165">
        <f t="shared" si="5"/>
        <v>4.1923821264577654</v>
      </c>
    </row>
    <row r="25" spans="1:14" s="70" customFormat="1">
      <c r="A25" s="193"/>
      <c r="B25" s="177" t="s">
        <v>25</v>
      </c>
      <c r="C25" s="24">
        <v>4.68</v>
      </c>
      <c r="D25" s="24">
        <v>308.74</v>
      </c>
      <c r="E25" s="24">
        <v>259.47000000000003</v>
      </c>
      <c r="F25" s="163">
        <f t="shared" si="0"/>
        <v>18.988707750414296</v>
      </c>
      <c r="G25" s="26">
        <v>486</v>
      </c>
      <c r="H25" s="26">
        <v>8968.0954540000002</v>
      </c>
      <c r="I25" s="26">
        <v>4</v>
      </c>
      <c r="J25" s="26">
        <v>0.72</v>
      </c>
      <c r="K25" s="26">
        <v>0.93</v>
      </c>
      <c r="L25" s="26">
        <v>6.75</v>
      </c>
      <c r="M25" s="39"/>
      <c r="N25" s="165">
        <f t="shared" si="5"/>
        <v>1.787956180306179</v>
      </c>
    </row>
    <row r="26" spans="1:14" s="71" customFormat="1">
      <c r="A26" s="193"/>
      <c r="B26" s="177" t="s">
        <v>26</v>
      </c>
      <c r="C26" s="24">
        <v>61.74</v>
      </c>
      <c r="D26" s="24">
        <v>5157.3500000000004</v>
      </c>
      <c r="E26" s="24">
        <v>355.79</v>
      </c>
      <c r="F26" s="163">
        <f t="shared" si="0"/>
        <v>1349.548891199865</v>
      </c>
      <c r="G26" s="24">
        <v>144687</v>
      </c>
      <c r="H26" s="24">
        <v>2095854.1760006</v>
      </c>
      <c r="I26" s="24">
        <v>8004</v>
      </c>
      <c r="J26" s="24">
        <v>832.52</v>
      </c>
      <c r="K26" s="24">
        <v>2157.46</v>
      </c>
      <c r="L26" s="26">
        <v>163.21</v>
      </c>
      <c r="M26" s="39">
        <f t="shared" si="4"/>
        <v>1221.8920409288646</v>
      </c>
      <c r="N26" s="165">
        <f t="shared" si="5"/>
        <v>35.638894370197768</v>
      </c>
    </row>
    <row r="27" spans="1:14" s="71" customFormat="1">
      <c r="A27" s="193"/>
      <c r="B27" s="177" t="s">
        <v>27</v>
      </c>
      <c r="C27" s="171">
        <v>0.09</v>
      </c>
      <c r="D27" s="171">
        <v>8.8000000000000007</v>
      </c>
      <c r="E27" s="24">
        <v>23.3</v>
      </c>
      <c r="F27" s="163">
        <f t="shared" si="0"/>
        <v>-62.231759656652365</v>
      </c>
      <c r="G27" s="24">
        <v>10</v>
      </c>
      <c r="H27" s="24">
        <v>2666.4573</v>
      </c>
      <c r="I27" s="24"/>
      <c r="J27" s="24"/>
      <c r="K27" s="24"/>
      <c r="L27" s="24"/>
      <c r="M27" s="39"/>
      <c r="N27" s="165">
        <f t="shared" si="5"/>
        <v>0.3292709465446983</v>
      </c>
    </row>
    <row r="28" spans="1:14" s="71" customFormat="1">
      <c r="A28" s="193"/>
      <c r="B28" s="18" t="s">
        <v>28</v>
      </c>
      <c r="C28" s="48"/>
      <c r="D28" s="48">
        <v>1.1299999999999999</v>
      </c>
      <c r="E28" s="48"/>
      <c r="F28" s="163"/>
      <c r="G28" s="48">
        <v>2</v>
      </c>
      <c r="H28" s="48">
        <v>60</v>
      </c>
      <c r="I28" s="48"/>
      <c r="J28" s="48"/>
      <c r="K28" s="48"/>
      <c r="L28" s="48"/>
      <c r="M28" s="39"/>
      <c r="N28" s="165"/>
    </row>
    <row r="29" spans="1:14" s="71" customFormat="1">
      <c r="A29" s="193"/>
      <c r="B29" s="18" t="s">
        <v>29</v>
      </c>
      <c r="C29" s="48">
        <v>0.09</v>
      </c>
      <c r="D29" s="48">
        <v>4.22</v>
      </c>
      <c r="E29" s="48">
        <v>19.7</v>
      </c>
      <c r="F29" s="163">
        <f>(D29-E29)/E29*100</f>
        <v>-78.578680203045693</v>
      </c>
      <c r="G29" s="48">
        <v>3</v>
      </c>
      <c r="H29" s="48">
        <v>2400.7073</v>
      </c>
      <c r="I29" s="48"/>
      <c r="J29" s="48"/>
      <c r="K29" s="48"/>
      <c r="L29" s="48"/>
      <c r="M29" s="39"/>
      <c r="N29" s="165">
        <f>D29/D324*100</f>
        <v>3.5625928827903901</v>
      </c>
    </row>
    <row r="30" spans="1:14" s="71" customFormat="1">
      <c r="A30" s="193"/>
      <c r="B30" s="18" t="s">
        <v>30</v>
      </c>
      <c r="C30" s="171"/>
      <c r="D30" s="171">
        <v>3.45</v>
      </c>
      <c r="E30" s="48">
        <v>3.6</v>
      </c>
      <c r="F30" s="163"/>
      <c r="G30" s="48">
        <v>5</v>
      </c>
      <c r="H30" s="24">
        <v>205.75</v>
      </c>
      <c r="I30" s="48"/>
      <c r="J30" s="48"/>
      <c r="K30" s="48"/>
      <c r="L30" s="48"/>
      <c r="M30" s="39"/>
      <c r="N30" s="165">
        <f>D30/D325*100</f>
        <v>0.18096266140495787</v>
      </c>
    </row>
    <row r="31" spans="1:14" s="71" customFormat="1" ht="14.25" thickBot="1">
      <c r="A31" s="194"/>
      <c r="B31" s="19" t="s">
        <v>31</v>
      </c>
      <c r="C31" s="20">
        <f>C19+C21+C22+C23+C24+C25+C26+C27</f>
        <v>706.4799999999999</v>
      </c>
      <c r="D31" s="20">
        <f>D19+D21+D22+D23+D24+D25+D26+D27</f>
        <v>14182.66</v>
      </c>
      <c r="E31" s="20">
        <f>E19+E21+E22+E23+E24+E25+E26+E27</f>
        <v>9368.06</v>
      </c>
      <c r="F31" s="160">
        <f t="shared" ref="F31:F37" si="6">(D31-E31)/E31*100</f>
        <v>51.393778434382362</v>
      </c>
      <c r="G31" s="20">
        <f t="shared" ref="G31:L31" si="7">G19+G21+G22+G23+G24+G25+G26+G27</f>
        <v>195397</v>
      </c>
      <c r="H31" s="20">
        <f t="shared" si="7"/>
        <v>6085295.6181306001</v>
      </c>
      <c r="I31" s="20">
        <f t="shared" si="7"/>
        <v>12968</v>
      </c>
      <c r="J31" s="20">
        <f t="shared" si="7"/>
        <v>1314.23</v>
      </c>
      <c r="K31" s="20">
        <f t="shared" si="7"/>
        <v>6249.9699999999993</v>
      </c>
      <c r="L31" s="20">
        <f t="shared" si="7"/>
        <v>4185.4299999999994</v>
      </c>
      <c r="M31" s="20">
        <f t="shared" si="4"/>
        <v>49.326831412781971</v>
      </c>
      <c r="N31" s="166">
        <f>D31/D326*100</f>
        <v>11.727405626982284</v>
      </c>
    </row>
    <row r="32" spans="1:14" s="70" customFormat="1" ht="14.25" thickTop="1">
      <c r="A32" s="192" t="s">
        <v>33</v>
      </c>
      <c r="B32" s="177" t="s">
        <v>19</v>
      </c>
      <c r="C32" s="116">
        <v>1264.3439659999997</v>
      </c>
      <c r="D32" s="116">
        <v>16961.659413000001</v>
      </c>
      <c r="E32" s="107">
        <v>17291.790453000001</v>
      </c>
      <c r="F32" s="40">
        <f t="shared" si="6"/>
        <v>-1.9091778893418458</v>
      </c>
      <c r="G32" s="88">
        <v>92885</v>
      </c>
      <c r="H32" s="116">
        <v>7011516.3020270001</v>
      </c>
      <c r="I32" s="88">
        <v>15110</v>
      </c>
      <c r="J32" s="116">
        <v>757.39400000000001</v>
      </c>
      <c r="K32" s="116">
        <v>9267.1999959999994</v>
      </c>
      <c r="L32" s="116">
        <v>8360.2534820000001</v>
      </c>
      <c r="M32" s="39">
        <f t="shared" ref="M32:M40" si="8">(K32-L32)/L32*100</f>
        <v>10.848313582269913</v>
      </c>
      <c r="N32" s="165">
        <f t="shared" ref="N32:N37" si="9">D32/D314*100</f>
        <v>22.12469076385737</v>
      </c>
    </row>
    <row r="33" spans="1:14" s="70" customFormat="1">
      <c r="A33" s="193"/>
      <c r="B33" s="177" t="s">
        <v>20</v>
      </c>
      <c r="C33" s="116">
        <v>227.71400500000007</v>
      </c>
      <c r="D33" s="116">
        <v>2643.3631649999998</v>
      </c>
      <c r="E33" s="107">
        <v>4551.1604280000001</v>
      </c>
      <c r="F33" s="40">
        <f t="shared" si="6"/>
        <v>-41.918919211520276</v>
      </c>
      <c r="G33" s="88">
        <v>28855</v>
      </c>
      <c r="H33" s="116">
        <v>376975.4</v>
      </c>
      <c r="I33" s="88">
        <v>5692</v>
      </c>
      <c r="J33" s="116">
        <v>222.720866</v>
      </c>
      <c r="K33" s="116">
        <v>2754.7820449999999</v>
      </c>
      <c r="L33" s="116">
        <v>3087.8667820000001</v>
      </c>
      <c r="M33" s="39">
        <f t="shared" si="8"/>
        <v>-10.786888182535593</v>
      </c>
      <c r="N33" s="165">
        <f t="shared" si="9"/>
        <v>17.036572277285959</v>
      </c>
    </row>
    <row r="34" spans="1:14" s="70" customFormat="1">
      <c r="A34" s="193"/>
      <c r="B34" s="177" t="s">
        <v>21</v>
      </c>
      <c r="C34" s="116">
        <v>1.898110999999987</v>
      </c>
      <c r="D34" s="116">
        <v>194.22578200000001</v>
      </c>
      <c r="E34" s="107">
        <v>177.77623799999998</v>
      </c>
      <c r="F34" s="40">
        <f t="shared" si="6"/>
        <v>9.2529486421014457</v>
      </c>
      <c r="G34" s="88">
        <v>692</v>
      </c>
      <c r="H34" s="116">
        <v>297428.94695100002</v>
      </c>
      <c r="I34" s="88">
        <v>111</v>
      </c>
      <c r="J34" s="116">
        <v>2.3181800000000017</v>
      </c>
      <c r="K34" s="116">
        <v>16.238873000000002</v>
      </c>
      <c r="L34" s="116">
        <v>126.62034199999999</v>
      </c>
      <c r="M34" s="39">
        <f t="shared" si="8"/>
        <v>-87.175146786446049</v>
      </c>
      <c r="N34" s="165">
        <f t="shared" si="9"/>
        <v>7.5586598326419159</v>
      </c>
    </row>
    <row r="35" spans="1:14" s="70" customFormat="1">
      <c r="A35" s="193"/>
      <c r="B35" s="177" t="s">
        <v>22</v>
      </c>
      <c r="C35" s="116">
        <v>32.477682000000009</v>
      </c>
      <c r="D35" s="116">
        <v>104.217698</v>
      </c>
      <c r="E35" s="107">
        <v>74.156468000000004</v>
      </c>
      <c r="F35" s="40">
        <f t="shared" si="6"/>
        <v>40.537569831400269</v>
      </c>
      <c r="G35" s="88">
        <v>7106</v>
      </c>
      <c r="H35" s="116">
        <v>622376.85</v>
      </c>
      <c r="I35" s="88">
        <v>763</v>
      </c>
      <c r="J35" s="116">
        <v>1.0246150000000023</v>
      </c>
      <c r="K35" s="116">
        <v>23.871042000000003</v>
      </c>
      <c r="L35" s="116">
        <v>21.291754000000001</v>
      </c>
      <c r="M35" s="39">
        <f t="shared" si="8"/>
        <v>12.114023109603849</v>
      </c>
      <c r="N35" s="165">
        <f t="shared" si="9"/>
        <v>9.6669126199867446</v>
      </c>
    </row>
    <row r="36" spans="1:14" s="70" customFormat="1">
      <c r="A36" s="193"/>
      <c r="B36" s="177" t="s">
        <v>23</v>
      </c>
      <c r="C36" s="116">
        <v>2.72485</v>
      </c>
      <c r="D36" s="116">
        <v>32.371079999999999</v>
      </c>
      <c r="E36" s="107">
        <v>24.131373</v>
      </c>
      <c r="F36" s="40">
        <f t="shared" si="6"/>
        <v>34.145205910993951</v>
      </c>
      <c r="G36" s="88">
        <v>1906</v>
      </c>
      <c r="H36" s="116">
        <v>55404.175988999996</v>
      </c>
      <c r="I36" s="88">
        <v>5</v>
      </c>
      <c r="J36" s="116">
        <v>0.58888200000000002</v>
      </c>
      <c r="K36" s="116">
        <v>5.8481389999999998</v>
      </c>
      <c r="L36" s="116">
        <v>8.2042809999999999</v>
      </c>
      <c r="M36" s="39">
        <f t="shared" si="8"/>
        <v>-28.718445894283729</v>
      </c>
      <c r="N36" s="165">
        <f t="shared" si="9"/>
        <v>14.046442402612197</v>
      </c>
    </row>
    <row r="37" spans="1:14" s="70" customFormat="1">
      <c r="A37" s="193"/>
      <c r="B37" s="177" t="s">
        <v>24</v>
      </c>
      <c r="C37" s="116">
        <v>65.362068000000065</v>
      </c>
      <c r="D37" s="116">
        <v>747.10721100000001</v>
      </c>
      <c r="E37" s="107">
        <v>416.42794300000003</v>
      </c>
      <c r="F37" s="40">
        <f t="shared" si="6"/>
        <v>79.408520383561282</v>
      </c>
      <c r="G37" s="88">
        <v>4516</v>
      </c>
      <c r="H37" s="116">
        <v>1051622.0528540001</v>
      </c>
      <c r="I37" s="88">
        <v>204</v>
      </c>
      <c r="J37" s="116">
        <v>93.394971999999996</v>
      </c>
      <c r="K37" s="116">
        <v>292.631731</v>
      </c>
      <c r="L37" s="116">
        <v>107.01223200000001</v>
      </c>
      <c r="M37" s="39">
        <f t="shared" si="8"/>
        <v>173.45633815020321</v>
      </c>
      <c r="N37" s="165">
        <f t="shared" si="9"/>
        <v>12.488173988055145</v>
      </c>
    </row>
    <row r="38" spans="1:14" s="70" customFormat="1">
      <c r="A38" s="193"/>
      <c r="B38" s="177" t="s">
        <v>25</v>
      </c>
      <c r="C38" s="116">
        <v>0</v>
      </c>
      <c r="D38" s="116">
        <v>0</v>
      </c>
      <c r="E38" s="107">
        <v>0</v>
      </c>
      <c r="F38" s="40"/>
      <c r="G38" s="90">
        <v>0</v>
      </c>
      <c r="H38" s="116">
        <v>0</v>
      </c>
      <c r="I38" s="90"/>
      <c r="J38" s="116">
        <v>0</v>
      </c>
      <c r="K38" s="116">
        <v>0</v>
      </c>
      <c r="L38" s="116">
        <v>0</v>
      </c>
      <c r="M38" s="39"/>
      <c r="N38" s="165"/>
    </row>
    <row r="39" spans="1:14" s="71" customFormat="1">
      <c r="A39" s="193"/>
      <c r="B39" s="177" t="s">
        <v>26</v>
      </c>
      <c r="C39" s="116">
        <v>122.45031300000176</v>
      </c>
      <c r="D39" s="116">
        <v>1540.1014050000003</v>
      </c>
      <c r="E39" s="107">
        <v>1050.4211499999999</v>
      </c>
      <c r="F39" s="40">
        <f>(D39-E39)/E39*100</f>
        <v>46.61751669794544</v>
      </c>
      <c r="G39" s="88">
        <v>115932</v>
      </c>
      <c r="H39" s="116">
        <v>11934163.9</v>
      </c>
      <c r="I39" s="88">
        <v>221</v>
      </c>
      <c r="J39" s="116">
        <v>10.691449000000441</v>
      </c>
      <c r="K39" s="116">
        <v>225.65723700000089</v>
      </c>
      <c r="L39" s="116">
        <v>173.09054600000107</v>
      </c>
      <c r="M39" s="39">
        <f t="shared" si="8"/>
        <v>30.369475522943635</v>
      </c>
      <c r="N39" s="165">
        <f>D39/D321*100</f>
        <v>10.642580257726971</v>
      </c>
    </row>
    <row r="40" spans="1:14" s="71" customFormat="1">
      <c r="A40" s="193"/>
      <c r="B40" s="177" t="s">
        <v>27</v>
      </c>
      <c r="C40" s="116">
        <v>19.244790000000037</v>
      </c>
      <c r="D40" s="116">
        <v>443.41158600000006</v>
      </c>
      <c r="E40" s="107">
        <v>4.8750749999999998</v>
      </c>
      <c r="F40" s="40">
        <f>(D40-E40)/E40*100</f>
        <v>8995.4823464254423</v>
      </c>
      <c r="G40" s="88">
        <v>9801</v>
      </c>
      <c r="H40" s="116">
        <v>150580.85851799999</v>
      </c>
      <c r="I40" s="88">
        <v>13</v>
      </c>
      <c r="J40" s="116">
        <v>-3.8162609999999999</v>
      </c>
      <c r="K40" s="116">
        <v>1.964763</v>
      </c>
      <c r="L40" s="116">
        <v>25.154222000000001</v>
      </c>
      <c r="M40" s="39">
        <f t="shared" si="8"/>
        <v>-92.189132305503222</v>
      </c>
      <c r="N40" s="165">
        <f>D40/D322*100</f>
        <v>16.591199162625671</v>
      </c>
    </row>
    <row r="41" spans="1:14" s="71" customFormat="1">
      <c r="A41" s="193"/>
      <c r="B41" s="18" t="s">
        <v>28</v>
      </c>
      <c r="C41" s="116">
        <v>0</v>
      </c>
      <c r="D41" s="116">
        <v>108.32896100000001</v>
      </c>
      <c r="E41" s="107">
        <v>0</v>
      </c>
      <c r="F41" s="40"/>
      <c r="G41" s="88">
        <v>10</v>
      </c>
      <c r="H41" s="116">
        <v>43045.679182</v>
      </c>
      <c r="I41" s="91"/>
      <c r="J41" s="116">
        <v>0</v>
      </c>
      <c r="K41" s="116">
        <v>0</v>
      </c>
      <c r="L41" s="116">
        <v>0</v>
      </c>
      <c r="M41" s="39"/>
      <c r="N41" s="165"/>
    </row>
    <row r="42" spans="1:14" s="71" customFormat="1">
      <c r="A42" s="193"/>
      <c r="B42" s="18" t="s">
        <v>29</v>
      </c>
      <c r="C42" s="116">
        <v>0</v>
      </c>
      <c r="D42" s="116">
        <v>0</v>
      </c>
      <c r="E42" s="107">
        <v>4.8750749999999998</v>
      </c>
      <c r="F42" s="40">
        <f>(D42-E42)/E42*100</f>
        <v>-100</v>
      </c>
      <c r="G42" s="88">
        <v>0</v>
      </c>
      <c r="H42" s="116">
        <v>0</v>
      </c>
      <c r="I42" s="91">
        <v>1</v>
      </c>
      <c r="J42" s="116">
        <v>8.8779999999999745E-3</v>
      </c>
      <c r="K42" s="116">
        <v>0.50929199999999997</v>
      </c>
      <c r="L42" s="116">
        <v>0.15538399999999999</v>
      </c>
      <c r="M42" s="39">
        <f>(K42-L42)/L42*100</f>
        <v>227.76347629099521</v>
      </c>
      <c r="N42" s="165">
        <f>D42/D324*100</f>
        <v>0</v>
      </c>
    </row>
    <row r="43" spans="1:14" s="71" customFormat="1">
      <c r="A43" s="193"/>
      <c r="B43" s="18" t="s">
        <v>30</v>
      </c>
      <c r="C43" s="116">
        <v>0</v>
      </c>
      <c r="D43" s="116">
        <v>0</v>
      </c>
      <c r="E43" s="107"/>
      <c r="F43" s="40"/>
      <c r="G43" s="88">
        <v>0</v>
      </c>
      <c r="H43" s="116">
        <v>-141.10366399999998</v>
      </c>
      <c r="I43" s="91">
        <v>0</v>
      </c>
      <c r="J43" s="116">
        <v>0</v>
      </c>
      <c r="K43" s="116">
        <v>0</v>
      </c>
      <c r="L43" s="116">
        <v>24.998837999999999</v>
      </c>
      <c r="M43" s="39">
        <f>(K43-L43)/L43*100</f>
        <v>-100</v>
      </c>
      <c r="N43" s="165"/>
    </row>
    <row r="44" spans="1:14" s="71" customFormat="1" ht="14.25" thickBot="1">
      <c r="A44" s="194"/>
      <c r="B44" s="19" t="s">
        <v>31</v>
      </c>
      <c r="C44" s="20">
        <f t="shared" ref="C44:L44" si="10">C32+C34+C35+C36+C37+C38+C39+C40</f>
        <v>1508.5017800000016</v>
      </c>
      <c r="D44" s="20">
        <f t="shared" si="10"/>
        <v>20023.094175000002</v>
      </c>
      <c r="E44" s="20">
        <f t="shared" si="10"/>
        <v>19039.578699999998</v>
      </c>
      <c r="F44" s="160">
        <f>(D44-E44)/E44*100</f>
        <v>5.1656367532964573</v>
      </c>
      <c r="G44" s="20">
        <f t="shared" si="10"/>
        <v>232838</v>
      </c>
      <c r="H44" s="20">
        <f t="shared" si="10"/>
        <v>21123093.086339001</v>
      </c>
      <c r="I44" s="20">
        <f t="shared" si="10"/>
        <v>16427</v>
      </c>
      <c r="J44" s="20">
        <f t="shared" si="10"/>
        <v>861.59583700000053</v>
      </c>
      <c r="K44" s="20">
        <f t="shared" si="10"/>
        <v>9833.4117810000007</v>
      </c>
      <c r="L44" s="20">
        <f t="shared" si="10"/>
        <v>8821.626859</v>
      </c>
      <c r="M44" s="20">
        <f t="shared" ref="M44" si="11">(K44-L44)/L44*100</f>
        <v>11.469368838331192</v>
      </c>
      <c r="N44" s="166">
        <f>D44/D326*100</f>
        <v>16.556763491297911</v>
      </c>
    </row>
    <row r="45" spans="1:14" s="70" customFormat="1" ht="14.25" thickTop="1">
      <c r="A45" s="75"/>
      <c r="B45" s="9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</row>
    <row r="46" spans="1:14" s="70" customFormat="1">
      <c r="A46" s="75"/>
      <c r="B46" s="9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8" spans="1:14" s="70" customFormat="1" ht="18.75">
      <c r="A48" s="180" t="str">
        <f>A1</f>
        <v>2020年1-10月丹东市财产保险业务统计表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</row>
    <row r="49" spans="1:14" s="70" customFormat="1" ht="14.25" thickBot="1">
      <c r="B49" s="72" t="s">
        <v>0</v>
      </c>
      <c r="C49" s="71"/>
      <c r="D49" s="71"/>
      <c r="F49" s="71"/>
      <c r="G49" s="89" t="str">
        <f>G2</f>
        <v>（2020年1-10月）</v>
      </c>
      <c r="H49" s="71"/>
      <c r="I49" s="71"/>
      <c r="J49" s="71"/>
      <c r="K49" s="71"/>
      <c r="L49" s="72" t="s">
        <v>1</v>
      </c>
    </row>
    <row r="50" spans="1:14">
      <c r="A50" s="223" t="s">
        <v>34</v>
      </c>
      <c r="B50" s="11" t="s">
        <v>3</v>
      </c>
      <c r="C50" s="186" t="s">
        <v>4</v>
      </c>
      <c r="D50" s="187"/>
      <c r="E50" s="187"/>
      <c r="F50" s="188"/>
      <c r="G50" s="181" t="s">
        <v>5</v>
      </c>
      <c r="H50" s="181"/>
      <c r="I50" s="181" t="s">
        <v>6</v>
      </c>
      <c r="J50" s="181"/>
      <c r="K50" s="181"/>
      <c r="L50" s="181"/>
      <c r="M50" s="181"/>
      <c r="N50" s="184" t="s">
        <v>7</v>
      </c>
    </row>
    <row r="51" spans="1:14">
      <c r="A51" s="193"/>
      <c r="B51" s="12" t="s">
        <v>8</v>
      </c>
      <c r="C51" s="189" t="s">
        <v>9</v>
      </c>
      <c r="D51" s="189" t="s">
        <v>10</v>
      </c>
      <c r="E51" s="189" t="s">
        <v>11</v>
      </c>
      <c r="F51" s="177" t="s">
        <v>12</v>
      </c>
      <c r="G51" s="183" t="s">
        <v>13</v>
      </c>
      <c r="H51" s="183" t="s">
        <v>14</v>
      </c>
      <c r="I51" s="177" t="s">
        <v>13</v>
      </c>
      <c r="J51" s="183" t="s">
        <v>15</v>
      </c>
      <c r="K51" s="183"/>
      <c r="L51" s="183"/>
      <c r="M51" s="177" t="s">
        <v>12</v>
      </c>
      <c r="N51" s="185"/>
    </row>
    <row r="52" spans="1:14">
      <c r="A52" s="193"/>
      <c r="B52" s="76" t="s">
        <v>16</v>
      </c>
      <c r="C52" s="190"/>
      <c r="D52" s="190"/>
      <c r="E52" s="190"/>
      <c r="F52" s="161" t="s">
        <v>17</v>
      </c>
      <c r="G52" s="183"/>
      <c r="H52" s="183"/>
      <c r="I52" s="41" t="s">
        <v>18</v>
      </c>
      <c r="J52" s="177" t="s">
        <v>9</v>
      </c>
      <c r="K52" s="177" t="s">
        <v>10</v>
      </c>
      <c r="L52" s="177" t="s">
        <v>11</v>
      </c>
      <c r="M52" s="177" t="s">
        <v>17</v>
      </c>
      <c r="N52" s="178" t="s">
        <v>17</v>
      </c>
    </row>
    <row r="53" spans="1:14">
      <c r="A53" s="193"/>
      <c r="B53" s="177" t="s">
        <v>19</v>
      </c>
      <c r="C53" s="87">
        <v>411.25</v>
      </c>
      <c r="D53" s="87">
        <v>4565.22</v>
      </c>
      <c r="E53" s="87">
        <v>4540.1602000000003</v>
      </c>
      <c r="F53" s="163">
        <f t="shared" ref="F53:F69" si="12">(D53-E53)/E53*100</f>
        <v>0.55195849697109789</v>
      </c>
      <c r="G53" s="88">
        <v>23253</v>
      </c>
      <c r="H53" s="88">
        <v>5635472</v>
      </c>
      <c r="I53" s="88">
        <v>3622</v>
      </c>
      <c r="J53" s="88">
        <v>132.63999999999999</v>
      </c>
      <c r="K53" s="88">
        <v>3007.11</v>
      </c>
      <c r="L53" s="88">
        <v>2811.7251999999999</v>
      </c>
      <c r="M53" s="39">
        <f t="shared" ref="M53:M65" si="13">(K53-L53)/L53*100</f>
        <v>6.9489294330754747</v>
      </c>
      <c r="N53" s="165">
        <f t="shared" ref="N53:N65" si="14">D53/D314*100</f>
        <v>5.9548466520654184</v>
      </c>
    </row>
    <row r="54" spans="1:14">
      <c r="A54" s="193"/>
      <c r="B54" s="177" t="s">
        <v>20</v>
      </c>
      <c r="C54" s="88">
        <v>100.15</v>
      </c>
      <c r="D54" s="88">
        <v>988.61</v>
      </c>
      <c r="E54" s="88">
        <v>1193.5241000000001</v>
      </c>
      <c r="F54" s="163">
        <f t="shared" si="12"/>
        <v>-17.168828011097563</v>
      </c>
      <c r="G54" s="88">
        <v>9115</v>
      </c>
      <c r="H54" s="88">
        <v>119955</v>
      </c>
      <c r="I54" s="88">
        <v>1629</v>
      </c>
      <c r="J54" s="88">
        <v>37.01</v>
      </c>
      <c r="K54" s="88">
        <v>940.54</v>
      </c>
      <c r="L54" s="88">
        <v>1059.8643999999999</v>
      </c>
      <c r="M54" s="39">
        <f t="shared" si="13"/>
        <v>-11.258459100994427</v>
      </c>
      <c r="N54" s="165">
        <f t="shared" si="14"/>
        <v>6.3716276076078531</v>
      </c>
    </row>
    <row r="55" spans="1:14">
      <c r="A55" s="193"/>
      <c r="B55" s="177" t="s">
        <v>21</v>
      </c>
      <c r="C55" s="88">
        <v>23.87</v>
      </c>
      <c r="D55" s="88">
        <v>309.58999999999997</v>
      </c>
      <c r="E55" s="88">
        <v>354.11989999999997</v>
      </c>
      <c r="F55" s="163">
        <f t="shared" si="12"/>
        <v>-12.57480870179846</v>
      </c>
      <c r="G55" s="88">
        <v>355</v>
      </c>
      <c r="H55" s="88">
        <v>586975</v>
      </c>
      <c r="I55" s="88">
        <v>69</v>
      </c>
      <c r="J55" s="88">
        <v>9.17</v>
      </c>
      <c r="K55" s="88">
        <v>765.27</v>
      </c>
      <c r="L55" s="88">
        <v>123.7144</v>
      </c>
      <c r="M55" s="39">
        <f t="shared" si="13"/>
        <v>518.57795050535753</v>
      </c>
      <c r="N55" s="165">
        <f t="shared" si="14"/>
        <v>12.04827429958609</v>
      </c>
    </row>
    <row r="56" spans="1:14">
      <c r="A56" s="193"/>
      <c r="B56" s="177" t="s">
        <v>22</v>
      </c>
      <c r="C56" s="88">
        <v>5.55</v>
      </c>
      <c r="D56" s="88">
        <v>76.56</v>
      </c>
      <c r="E56" s="88">
        <v>116.0154</v>
      </c>
      <c r="F56" s="163">
        <f t="shared" si="12"/>
        <v>-34.00876090587974</v>
      </c>
      <c r="G56" s="88">
        <v>2403</v>
      </c>
      <c r="H56" s="88">
        <v>252122</v>
      </c>
      <c r="I56" s="88">
        <v>589</v>
      </c>
      <c r="J56" s="88">
        <v>3.97</v>
      </c>
      <c r="K56" s="88">
        <v>66.069999999999993</v>
      </c>
      <c r="L56" s="88">
        <v>68.317400000000006</v>
      </c>
      <c r="M56" s="39">
        <f t="shared" si="13"/>
        <v>-3.2896450977350029</v>
      </c>
      <c r="N56" s="165">
        <f t="shared" si="14"/>
        <v>7.1014697540736815</v>
      </c>
    </row>
    <row r="57" spans="1:14">
      <c r="A57" s="193"/>
      <c r="B57" s="177" t="s">
        <v>23</v>
      </c>
      <c r="C57" s="88"/>
      <c r="D57" s="88"/>
      <c r="E57" s="88">
        <v>1.3179000000000001</v>
      </c>
      <c r="F57" s="163">
        <f t="shared" si="12"/>
        <v>-100</v>
      </c>
      <c r="G57" s="88"/>
      <c r="H57" s="88"/>
      <c r="I57" s="88"/>
      <c r="J57" s="88"/>
      <c r="K57" s="88"/>
      <c r="L57" s="88">
        <v>0</v>
      </c>
      <c r="M57" s="39"/>
      <c r="N57" s="165">
        <f t="shared" si="14"/>
        <v>0</v>
      </c>
    </row>
    <row r="58" spans="1:14">
      <c r="A58" s="193"/>
      <c r="B58" s="177" t="s">
        <v>24</v>
      </c>
      <c r="C58" s="88">
        <v>39.07</v>
      </c>
      <c r="D58" s="88">
        <v>578.07000000000005</v>
      </c>
      <c r="E58" s="88">
        <v>517.50879999999995</v>
      </c>
      <c r="F58" s="163">
        <f t="shared" si="12"/>
        <v>11.702448344839759</v>
      </c>
      <c r="G58" s="88">
        <v>688</v>
      </c>
      <c r="H58" s="88">
        <v>664504</v>
      </c>
      <c r="I58" s="88">
        <v>230</v>
      </c>
      <c r="J58" s="88">
        <v>38.18</v>
      </c>
      <c r="K58" s="88">
        <v>302.32</v>
      </c>
      <c r="L58" s="88">
        <v>287.97980000000001</v>
      </c>
      <c r="M58" s="39">
        <f t="shared" si="13"/>
        <v>4.9795853736963425</v>
      </c>
      <c r="N58" s="165">
        <f t="shared" si="14"/>
        <v>9.6626543432934913</v>
      </c>
    </row>
    <row r="59" spans="1:14">
      <c r="A59" s="193"/>
      <c r="B59" s="177" t="s">
        <v>25</v>
      </c>
      <c r="C59" s="90">
        <v>57.43</v>
      </c>
      <c r="D59" s="90">
        <v>4999.1899999999996</v>
      </c>
      <c r="E59" s="90">
        <v>3832.0055000000002</v>
      </c>
      <c r="F59" s="163">
        <f t="shared" si="12"/>
        <v>30.458841982350997</v>
      </c>
      <c r="G59" s="90">
        <v>1087</v>
      </c>
      <c r="H59" s="90">
        <v>150540</v>
      </c>
      <c r="I59" s="90">
        <v>3137</v>
      </c>
      <c r="J59" s="88">
        <v>61.7</v>
      </c>
      <c r="K59" s="90">
        <v>839.44</v>
      </c>
      <c r="L59" s="90">
        <v>290.37139999999999</v>
      </c>
      <c r="M59" s="39">
        <f t="shared" si="13"/>
        <v>189.09183204682006</v>
      </c>
      <c r="N59" s="165">
        <f t="shared" si="14"/>
        <v>28.951002970217161</v>
      </c>
    </row>
    <row r="60" spans="1:14">
      <c r="A60" s="193"/>
      <c r="B60" s="177" t="s">
        <v>26</v>
      </c>
      <c r="C60" s="88">
        <v>87.98</v>
      </c>
      <c r="D60" s="88">
        <v>463.53</v>
      </c>
      <c r="E60" s="88">
        <v>408.4178</v>
      </c>
      <c r="F60" s="163">
        <f t="shared" si="12"/>
        <v>13.494073960537461</v>
      </c>
      <c r="G60" s="88">
        <v>4891</v>
      </c>
      <c r="H60" s="88">
        <v>1681772</v>
      </c>
      <c r="I60" s="88">
        <v>304</v>
      </c>
      <c r="J60" s="88">
        <v>4.67</v>
      </c>
      <c r="K60" s="88">
        <v>255.35</v>
      </c>
      <c r="L60" s="88">
        <v>153.36969999999999</v>
      </c>
      <c r="M60" s="39">
        <f t="shared" si="13"/>
        <v>66.493120870680457</v>
      </c>
      <c r="N60" s="165">
        <f t="shared" si="14"/>
        <v>3.2031366316844454</v>
      </c>
    </row>
    <row r="61" spans="1:14">
      <c r="A61" s="193"/>
      <c r="B61" s="177" t="s">
        <v>27</v>
      </c>
      <c r="C61" s="88">
        <v>79.19</v>
      </c>
      <c r="D61" s="88">
        <v>40.5</v>
      </c>
      <c r="E61" s="88">
        <v>283.72539999999998</v>
      </c>
      <c r="F61" s="163">
        <f t="shared" si="12"/>
        <v>-85.725634715820291</v>
      </c>
      <c r="G61" s="88">
        <v>43</v>
      </c>
      <c r="H61" s="88">
        <v>29250</v>
      </c>
      <c r="I61" s="88">
        <v>7</v>
      </c>
      <c r="J61" s="88">
        <v>18.190000000000001</v>
      </c>
      <c r="K61" s="88">
        <v>244.31</v>
      </c>
      <c r="L61" s="88">
        <v>190.09970000000001</v>
      </c>
      <c r="M61" s="39">
        <f t="shared" si="13"/>
        <v>28.516773040672859</v>
      </c>
      <c r="N61" s="165">
        <f t="shared" si="14"/>
        <v>1.5153946971659411</v>
      </c>
    </row>
    <row r="62" spans="1:14">
      <c r="A62" s="193"/>
      <c r="B62" s="18" t="s">
        <v>28</v>
      </c>
      <c r="C62" s="91">
        <v>0</v>
      </c>
      <c r="D62" s="91">
        <v>17</v>
      </c>
      <c r="E62" s="91">
        <v>25.141100000000002</v>
      </c>
      <c r="F62" s="163">
        <f t="shared" si="12"/>
        <v>-32.381638034930852</v>
      </c>
      <c r="G62" s="91">
        <v>25</v>
      </c>
      <c r="H62" s="91">
        <v>2091</v>
      </c>
      <c r="I62" s="91">
        <v>5</v>
      </c>
      <c r="J62" s="88"/>
      <c r="K62" s="91">
        <v>6.63</v>
      </c>
      <c r="L62" s="91">
        <v>0</v>
      </c>
      <c r="M62" s="39"/>
      <c r="N62" s="165">
        <f t="shared" si="14"/>
        <v>5.8951408275281043</v>
      </c>
    </row>
    <row r="63" spans="1:14">
      <c r="A63" s="193"/>
      <c r="B63" s="18" t="s">
        <v>29</v>
      </c>
      <c r="C63" s="91">
        <v>79.19</v>
      </c>
      <c r="D63" s="91">
        <v>97.3</v>
      </c>
      <c r="E63" s="91">
        <v>122.84829999999999</v>
      </c>
      <c r="F63" s="163">
        <f t="shared" si="12"/>
        <v>-20.796624780318488</v>
      </c>
      <c r="G63" s="91">
        <v>14</v>
      </c>
      <c r="H63" s="91">
        <v>31619</v>
      </c>
      <c r="I63" s="91"/>
      <c r="J63" s="88"/>
      <c r="K63" s="91"/>
      <c r="L63" s="91">
        <v>0</v>
      </c>
      <c r="M63" s="39"/>
      <c r="N63" s="165">
        <f t="shared" si="14"/>
        <v>82.142248221683644</v>
      </c>
    </row>
    <row r="64" spans="1:14">
      <c r="A64" s="193"/>
      <c r="B64" s="18" t="s">
        <v>30</v>
      </c>
      <c r="C64" s="91"/>
      <c r="D64" s="91">
        <v>-73.8</v>
      </c>
      <c r="E64" s="91">
        <v>135.73580000000001</v>
      </c>
      <c r="F64" s="163">
        <f t="shared" si="12"/>
        <v>-154.37032824059679</v>
      </c>
      <c r="G64" s="91">
        <v>4</v>
      </c>
      <c r="H64" s="91">
        <v>-4460</v>
      </c>
      <c r="I64" s="91">
        <v>2</v>
      </c>
      <c r="J64" s="88">
        <v>18.190000000000001</v>
      </c>
      <c r="K64" s="88">
        <v>237.68</v>
      </c>
      <c r="L64" s="91">
        <v>190.09909999999999</v>
      </c>
      <c r="M64" s="39">
        <f>(K64-L64)/L64*100</f>
        <v>25.029524074548494</v>
      </c>
      <c r="N64" s="165">
        <f t="shared" si="14"/>
        <v>-3.871027365706055</v>
      </c>
    </row>
    <row r="65" spans="1:14" ht="14.25" thickBot="1">
      <c r="A65" s="194"/>
      <c r="B65" s="19" t="s">
        <v>31</v>
      </c>
      <c r="C65" s="20">
        <f t="shared" ref="C65:L65" si="15">C53+C55+C56+C57+C58+C59+C60+C61</f>
        <v>704.33999999999992</v>
      </c>
      <c r="D65" s="20">
        <f t="shared" si="15"/>
        <v>11032.660000000002</v>
      </c>
      <c r="E65" s="20">
        <f>E53+E55+E56+E57+E58+E59+E60+E61</f>
        <v>10053.2709</v>
      </c>
      <c r="F65" s="160">
        <f t="shared" si="12"/>
        <v>9.7419945184208885</v>
      </c>
      <c r="G65" s="20">
        <f t="shared" si="15"/>
        <v>32720</v>
      </c>
      <c r="H65" s="20">
        <f>H53+H55+H56+H57+H58+H59+H60+H61</f>
        <v>9000635</v>
      </c>
      <c r="I65" s="20">
        <f t="shared" si="15"/>
        <v>7958</v>
      </c>
      <c r="J65" s="20">
        <f t="shared" si="15"/>
        <v>268.52</v>
      </c>
      <c r="K65" s="20">
        <f t="shared" si="15"/>
        <v>5479.8700000000017</v>
      </c>
      <c r="L65" s="20">
        <f t="shared" si="15"/>
        <v>3925.5776000000001</v>
      </c>
      <c r="M65" s="20">
        <f t="shared" si="13"/>
        <v>39.593979749629753</v>
      </c>
      <c r="N65" s="166">
        <f t="shared" si="14"/>
        <v>9.122723026892162</v>
      </c>
    </row>
    <row r="66" spans="1:14" ht="14.25" thickTop="1">
      <c r="A66" s="193" t="s">
        <v>35</v>
      </c>
      <c r="B66" s="177" t="s">
        <v>19</v>
      </c>
      <c r="C66" s="40">
        <v>44.820602000000001</v>
      </c>
      <c r="D66" s="40">
        <v>629.94195200000001</v>
      </c>
      <c r="E66" s="40">
        <v>752.847984</v>
      </c>
      <c r="F66" s="163">
        <f t="shared" si="12"/>
        <v>-16.325477999818883</v>
      </c>
      <c r="G66" s="39">
        <v>5271</v>
      </c>
      <c r="H66" s="39">
        <v>356760.45212700003</v>
      </c>
      <c r="I66" s="39">
        <v>500</v>
      </c>
      <c r="J66" s="39">
        <v>17.278974999999999</v>
      </c>
      <c r="K66" s="39">
        <v>462.80218200000002</v>
      </c>
      <c r="L66" s="84">
        <v>590.97777599999995</v>
      </c>
      <c r="M66" s="39">
        <f t="shared" ref="M66:M82" si="16">(K66-L66)/L66*100</f>
        <v>-21.688733350947523</v>
      </c>
      <c r="N66" s="165">
        <f>D66/D314*100</f>
        <v>0.82169265092651711</v>
      </c>
    </row>
    <row r="67" spans="1:14">
      <c r="A67" s="193"/>
      <c r="B67" s="177" t="s">
        <v>20</v>
      </c>
      <c r="C67" s="39">
        <v>10.08</v>
      </c>
      <c r="D67" s="39">
        <v>105.62</v>
      </c>
      <c r="E67" s="39">
        <v>204.164511</v>
      </c>
      <c r="F67" s="163">
        <f t="shared" si="12"/>
        <v>-48.267208888228375</v>
      </c>
      <c r="G67" s="39">
        <v>1970</v>
      </c>
      <c r="H67" s="39">
        <v>25373.599999999999</v>
      </c>
      <c r="I67" s="39">
        <v>206</v>
      </c>
      <c r="J67" s="39">
        <v>2.6118100000000002</v>
      </c>
      <c r="K67" s="39">
        <v>165.40851599999999</v>
      </c>
      <c r="L67" s="84">
        <v>164.29874699999999</v>
      </c>
      <c r="M67" s="39">
        <f t="shared" si="16"/>
        <v>0.67545798142940194</v>
      </c>
      <c r="N67" s="165">
        <f>D67/D315*100</f>
        <v>0.68072476296572093</v>
      </c>
    </row>
    <row r="68" spans="1:14">
      <c r="A68" s="193"/>
      <c r="B68" s="177" t="s">
        <v>21</v>
      </c>
      <c r="C68" s="39">
        <v>0.94811299999999998</v>
      </c>
      <c r="D68" s="39">
        <v>56.775920999999997</v>
      </c>
      <c r="E68" s="39">
        <v>7.6519630000000003</v>
      </c>
      <c r="F68" s="163">
        <f t="shared" si="12"/>
        <v>641.97850930538993</v>
      </c>
      <c r="G68" s="39">
        <v>11</v>
      </c>
      <c r="H68" s="39">
        <v>63513.808280999998</v>
      </c>
      <c r="I68" s="39"/>
      <c r="J68" s="39"/>
      <c r="K68" s="39"/>
      <c r="L68" s="84">
        <v>15.83863</v>
      </c>
      <c r="M68" s="39"/>
      <c r="N68" s="165">
        <f>D68/D316*100</f>
        <v>2.2095412313693279</v>
      </c>
    </row>
    <row r="69" spans="1:14">
      <c r="A69" s="193"/>
      <c r="B69" s="177" t="s">
        <v>22</v>
      </c>
      <c r="C69" s="39">
        <v>0.32075599999999999</v>
      </c>
      <c r="D69" s="39">
        <v>0.54456700000000002</v>
      </c>
      <c r="E69" s="39">
        <v>3.4586290000000002</v>
      </c>
      <c r="F69" s="163">
        <f t="shared" si="12"/>
        <v>-84.254830454495121</v>
      </c>
      <c r="G69" s="39">
        <v>54</v>
      </c>
      <c r="H69" s="39">
        <v>7570</v>
      </c>
      <c r="I69" s="39">
        <v>1</v>
      </c>
      <c r="J69" s="39"/>
      <c r="K69" s="39">
        <v>0.180255</v>
      </c>
      <c r="L69" s="84"/>
      <c r="M69" s="39"/>
      <c r="N69" s="165">
        <f>D69/D317*100</f>
        <v>5.0512357361110795E-2</v>
      </c>
    </row>
    <row r="70" spans="1:14">
      <c r="A70" s="193"/>
      <c r="B70" s="177" t="s">
        <v>23</v>
      </c>
      <c r="C70" s="39">
        <v>0.1</v>
      </c>
      <c r="D70" s="39">
        <v>0.1</v>
      </c>
      <c r="E70" s="39"/>
      <c r="F70" s="163"/>
      <c r="G70" s="39">
        <v>1</v>
      </c>
      <c r="H70" s="39">
        <v>0.1</v>
      </c>
      <c r="I70" s="39"/>
      <c r="J70" s="39"/>
      <c r="K70" s="39"/>
      <c r="L70" s="84"/>
      <c r="M70" s="39"/>
      <c r="N70" s="165"/>
    </row>
    <row r="71" spans="1:14">
      <c r="A71" s="193"/>
      <c r="B71" s="177" t="s">
        <v>24</v>
      </c>
      <c r="C71" s="39">
        <v>3.4121000000000001</v>
      </c>
      <c r="D71" s="39">
        <v>108.831</v>
      </c>
      <c r="E71" s="39">
        <v>47.45</v>
      </c>
      <c r="F71" s="163">
        <f>(D71-E71)/E71*100</f>
        <v>129.35932560590092</v>
      </c>
      <c r="G71" s="39">
        <v>167</v>
      </c>
      <c r="H71" s="39">
        <v>185664.7</v>
      </c>
      <c r="I71" s="39">
        <v>10</v>
      </c>
      <c r="J71" s="39">
        <v>4.8121029999999996</v>
      </c>
      <c r="K71" s="39">
        <v>9.11</v>
      </c>
      <c r="L71" s="84">
        <v>11.46</v>
      </c>
      <c r="M71" s="39">
        <f>(K71-L71)/L71*100</f>
        <v>-20.50610820244329</v>
      </c>
      <c r="N71" s="165">
        <f>D71/D319*100</f>
        <v>1.8191505091683948</v>
      </c>
    </row>
    <row r="72" spans="1:14">
      <c r="A72" s="193"/>
      <c r="B72" s="177" t="s">
        <v>25</v>
      </c>
      <c r="C72" s="41"/>
      <c r="D72" s="41"/>
      <c r="E72" s="41"/>
      <c r="F72" s="163"/>
      <c r="G72" s="41"/>
      <c r="H72" s="41"/>
      <c r="I72" s="41"/>
      <c r="J72" s="41"/>
      <c r="K72" s="41"/>
      <c r="L72" s="85"/>
      <c r="M72" s="39"/>
      <c r="N72" s="165"/>
    </row>
    <row r="73" spans="1:14">
      <c r="A73" s="193"/>
      <c r="B73" s="177" t="s">
        <v>26</v>
      </c>
      <c r="C73" s="39">
        <v>20.957388000000002</v>
      </c>
      <c r="D73" s="39">
        <v>246.38032999999999</v>
      </c>
      <c r="E73" s="39">
        <v>133.08625900000001</v>
      </c>
      <c r="F73" s="163">
        <f>(D73-E73)/E73*100</f>
        <v>85.128300886419808</v>
      </c>
      <c r="G73" s="39">
        <v>23676</v>
      </c>
      <c r="H73" s="39">
        <v>1572425.44</v>
      </c>
      <c r="I73" s="39">
        <v>100</v>
      </c>
      <c r="J73" s="39">
        <v>0.60240099999999996</v>
      </c>
      <c r="K73" s="39">
        <v>32.442559000000003</v>
      </c>
      <c r="L73" s="84">
        <v>19.744655000000002</v>
      </c>
      <c r="M73" s="39">
        <f t="shared" si="16"/>
        <v>64.310589372161729</v>
      </c>
      <c r="N73" s="165">
        <f>D73/D321*100</f>
        <v>1.7025647969915692</v>
      </c>
    </row>
    <row r="74" spans="1:14">
      <c r="A74" s="193"/>
      <c r="B74" s="177" t="s">
        <v>27</v>
      </c>
      <c r="C74" s="39"/>
      <c r="D74" s="39"/>
      <c r="E74" s="39"/>
      <c r="F74" s="163"/>
      <c r="G74" s="39"/>
      <c r="H74" s="39"/>
      <c r="I74" s="39"/>
      <c r="J74" s="39"/>
      <c r="K74" s="39"/>
      <c r="L74" s="39"/>
      <c r="M74" s="39"/>
      <c r="N74" s="165"/>
    </row>
    <row r="75" spans="1:14">
      <c r="A75" s="193"/>
      <c r="B75" s="18" t="s">
        <v>28</v>
      </c>
      <c r="C75" s="42"/>
      <c r="D75" s="42"/>
      <c r="E75" s="42"/>
      <c r="F75" s="163"/>
      <c r="G75" s="42"/>
      <c r="H75" s="42"/>
      <c r="I75" s="42"/>
      <c r="J75" s="42"/>
      <c r="K75" s="42"/>
      <c r="L75" s="42"/>
      <c r="M75" s="39"/>
      <c r="N75" s="165"/>
    </row>
    <row r="76" spans="1:14">
      <c r="A76" s="193"/>
      <c r="B76" s="18" t="s">
        <v>29</v>
      </c>
      <c r="C76" s="42"/>
      <c r="D76" s="42"/>
      <c r="E76" s="39"/>
      <c r="F76" s="163"/>
      <c r="G76" s="39"/>
      <c r="H76" s="39"/>
      <c r="I76" s="42"/>
      <c r="J76" s="42"/>
      <c r="K76" s="42"/>
      <c r="L76" s="42"/>
      <c r="M76" s="39"/>
      <c r="N76" s="165"/>
    </row>
    <row r="77" spans="1:14">
      <c r="A77" s="193"/>
      <c r="B77" s="18" t="s">
        <v>30</v>
      </c>
      <c r="C77" s="39"/>
      <c r="D77" s="39"/>
      <c r="E77" s="39"/>
      <c r="F77" s="163"/>
      <c r="G77" s="42"/>
      <c r="H77" s="42"/>
      <c r="I77" s="42"/>
      <c r="J77" s="42"/>
      <c r="K77" s="42"/>
      <c r="L77" s="42"/>
      <c r="M77" s="39"/>
      <c r="N77" s="165"/>
    </row>
    <row r="78" spans="1:14" ht="14.25" thickBot="1">
      <c r="A78" s="194"/>
      <c r="B78" s="19" t="s">
        <v>31</v>
      </c>
      <c r="C78" s="20">
        <f t="shared" ref="C78:K78" si="17">C66+C68+C69+C70+C71+C72+C73+C74</f>
        <v>70.558959000000016</v>
      </c>
      <c r="D78" s="20">
        <f t="shared" si="17"/>
        <v>1042.5737700000002</v>
      </c>
      <c r="E78" s="20">
        <f t="shared" si="17"/>
        <v>944.49483500000008</v>
      </c>
      <c r="F78" s="160">
        <f t="shared" ref="F78:F84" si="18">(D78-E78)/E78*100</f>
        <v>10.384274361860339</v>
      </c>
      <c r="G78" s="20">
        <f t="shared" si="17"/>
        <v>29180</v>
      </c>
      <c r="H78" s="20">
        <f t="shared" si="17"/>
        <v>2185934.5004079998</v>
      </c>
      <c r="I78" s="20">
        <f t="shared" si="17"/>
        <v>611</v>
      </c>
      <c r="J78" s="20">
        <f t="shared" si="17"/>
        <v>22.693479</v>
      </c>
      <c r="K78" s="20">
        <f t="shared" si="17"/>
        <v>504.53499600000004</v>
      </c>
      <c r="L78" s="20">
        <f>L66+L68+L69+L70+L71+L72+L73+L74</f>
        <v>638.02106099999992</v>
      </c>
      <c r="M78" s="20">
        <f t="shared" si="16"/>
        <v>-20.92189006908032</v>
      </c>
      <c r="N78" s="166">
        <f>D78/D326*100</f>
        <v>0.86208690731090898</v>
      </c>
    </row>
    <row r="79" spans="1:14" ht="14.25" thickTop="1">
      <c r="A79" s="239" t="s">
        <v>36</v>
      </c>
      <c r="B79" s="177" t="s">
        <v>19</v>
      </c>
      <c r="C79" s="28">
        <v>106.4156</v>
      </c>
      <c r="D79" s="28">
        <v>1294.4096999999999</v>
      </c>
      <c r="E79" s="15">
        <v>1935.4293</v>
      </c>
      <c r="F79" s="163">
        <f t="shared" si="18"/>
        <v>-33.120279826289703</v>
      </c>
      <c r="G79" s="28">
        <v>10463</v>
      </c>
      <c r="H79" s="28">
        <v>622706.59510000004</v>
      </c>
      <c r="I79" s="28">
        <v>1169</v>
      </c>
      <c r="J79" s="28">
        <v>29.627800000000001</v>
      </c>
      <c r="K79" s="28">
        <v>880.48530000000005</v>
      </c>
      <c r="L79" s="28">
        <v>1299.818</v>
      </c>
      <c r="M79" s="39">
        <f t="shared" si="16"/>
        <v>-32.26087806139013</v>
      </c>
      <c r="N79" s="165">
        <f t="shared" ref="N79:N84" si="19">D79/D314*100</f>
        <v>1.6884205511335713</v>
      </c>
    </row>
    <row r="80" spans="1:14">
      <c r="A80" s="230"/>
      <c r="B80" s="177" t="s">
        <v>20</v>
      </c>
      <c r="C80" s="28">
        <v>24.1615</v>
      </c>
      <c r="D80" s="28">
        <v>376.24509999999998</v>
      </c>
      <c r="E80" s="28">
        <v>738.45100000000002</v>
      </c>
      <c r="F80" s="163">
        <f t="shared" si="18"/>
        <v>-49.049415601035143</v>
      </c>
      <c r="G80" s="28">
        <v>4506</v>
      </c>
      <c r="H80" s="28">
        <v>57672</v>
      </c>
      <c r="I80" s="28">
        <v>676</v>
      </c>
      <c r="J80" s="28">
        <v>13.840299999999999</v>
      </c>
      <c r="K80" s="28">
        <v>396.39330000000001</v>
      </c>
      <c r="L80" s="28">
        <v>609.03840000000002</v>
      </c>
      <c r="M80" s="39">
        <f t="shared" si="16"/>
        <v>-34.914892065918998</v>
      </c>
      <c r="N80" s="165">
        <f t="shared" si="19"/>
        <v>2.4249134303589659</v>
      </c>
    </row>
    <row r="81" spans="1:14">
      <c r="A81" s="230"/>
      <c r="B81" s="177" t="s">
        <v>21</v>
      </c>
      <c r="C81" s="28">
        <v>0</v>
      </c>
      <c r="D81" s="28">
        <v>23.15</v>
      </c>
      <c r="E81" s="28">
        <v>66.180999999999997</v>
      </c>
      <c r="F81" s="163">
        <f t="shared" si="18"/>
        <v>-65.020171952675241</v>
      </c>
      <c r="G81" s="28">
        <v>36</v>
      </c>
      <c r="H81" s="28">
        <v>39794.287600000003</v>
      </c>
      <c r="I81" s="28">
        <v>6</v>
      </c>
      <c r="J81" s="28">
        <v>0</v>
      </c>
      <c r="K81" s="28">
        <v>1.9053</v>
      </c>
      <c r="L81" s="28">
        <v>49.119599999999998</v>
      </c>
      <c r="M81" s="39">
        <f t="shared" si="16"/>
        <v>-96.121100334693281</v>
      </c>
      <c r="N81" s="165">
        <f t="shared" si="19"/>
        <v>0.90092557910597237</v>
      </c>
    </row>
    <row r="82" spans="1:14">
      <c r="A82" s="230"/>
      <c r="B82" s="177" t="s">
        <v>22</v>
      </c>
      <c r="C82" s="28">
        <v>0.32350000000000001</v>
      </c>
      <c r="D82" s="28">
        <v>5.7226999999999997</v>
      </c>
      <c r="E82" s="28">
        <v>10.3941</v>
      </c>
      <c r="F82" s="163">
        <f t="shared" si="18"/>
        <v>-44.942804090782275</v>
      </c>
      <c r="G82" s="28">
        <v>449</v>
      </c>
      <c r="H82" s="28">
        <v>32627.456999999999</v>
      </c>
      <c r="I82" s="28">
        <v>8</v>
      </c>
      <c r="J82" s="28">
        <v>0</v>
      </c>
      <c r="K82" s="28">
        <v>8.6410999999999998</v>
      </c>
      <c r="L82" s="28">
        <v>1.7254</v>
      </c>
      <c r="M82" s="39">
        <f t="shared" si="16"/>
        <v>400.81720180827631</v>
      </c>
      <c r="N82" s="165">
        <f t="shared" si="19"/>
        <v>0.53082002300989362</v>
      </c>
    </row>
    <row r="83" spans="1:14">
      <c r="A83" s="230"/>
      <c r="B83" s="177" t="s">
        <v>23</v>
      </c>
      <c r="C83" s="28">
        <v>2.5853999999999999</v>
      </c>
      <c r="D83" s="28">
        <v>26.8827</v>
      </c>
      <c r="E83" s="28">
        <v>149.20820000000001</v>
      </c>
      <c r="F83" s="163">
        <f t="shared" si="18"/>
        <v>-81.983094762888371</v>
      </c>
      <c r="G83" s="28">
        <v>234</v>
      </c>
      <c r="H83" s="28">
        <v>241177.51749999999</v>
      </c>
      <c r="I83" s="28">
        <v>1</v>
      </c>
      <c r="J83" s="28">
        <v>0</v>
      </c>
      <c r="K83" s="28">
        <v>13.0547</v>
      </c>
      <c r="L83" s="28">
        <v>0</v>
      </c>
      <c r="M83" s="39"/>
      <c r="N83" s="165">
        <f t="shared" si="19"/>
        <v>11.664927372725991</v>
      </c>
    </row>
    <row r="84" spans="1:14">
      <c r="A84" s="230"/>
      <c r="B84" s="177" t="s">
        <v>24</v>
      </c>
      <c r="C84" s="28">
        <v>0.70850000000000002</v>
      </c>
      <c r="D84" s="28">
        <v>75.735900000000001</v>
      </c>
      <c r="E84" s="28">
        <v>145.1104</v>
      </c>
      <c r="F84" s="163">
        <f t="shared" si="18"/>
        <v>-47.808082673605753</v>
      </c>
      <c r="G84" s="28">
        <v>139</v>
      </c>
      <c r="H84" s="28">
        <v>77720.6878</v>
      </c>
      <c r="I84" s="28">
        <v>21</v>
      </c>
      <c r="J84" s="28">
        <v>240.2</v>
      </c>
      <c r="K84" s="28">
        <v>356.57799999999997</v>
      </c>
      <c r="L84" s="28">
        <v>85.190899999999999</v>
      </c>
      <c r="M84" s="39">
        <f>(K84-L84)/L84*100</f>
        <v>318.56348506706695</v>
      </c>
      <c r="N84" s="165">
        <f t="shared" si="19"/>
        <v>1.2659536441576997</v>
      </c>
    </row>
    <row r="85" spans="1:14">
      <c r="A85" s="230"/>
      <c r="B85" s="177" t="s">
        <v>25</v>
      </c>
      <c r="C85" s="28">
        <v>0</v>
      </c>
      <c r="D85" s="28">
        <v>0</v>
      </c>
      <c r="E85" s="28">
        <v>0</v>
      </c>
      <c r="F85" s="163"/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39"/>
      <c r="N85" s="165"/>
    </row>
    <row r="86" spans="1:14">
      <c r="A86" s="230"/>
      <c r="B86" s="177" t="s">
        <v>26</v>
      </c>
      <c r="C86" s="28">
        <v>152.2867</v>
      </c>
      <c r="D86" s="28">
        <v>525.4008</v>
      </c>
      <c r="E86" s="28">
        <v>556.34870000000001</v>
      </c>
      <c r="F86" s="163">
        <f>(D86-E86)/E86*100</f>
        <v>-5.5626803837233743</v>
      </c>
      <c r="G86" s="28">
        <v>2846</v>
      </c>
      <c r="H86" s="28">
        <v>1185555.8999999999</v>
      </c>
      <c r="I86" s="28">
        <v>557</v>
      </c>
      <c r="J86" s="28">
        <v>35.716299999999997</v>
      </c>
      <c r="K86" s="28">
        <v>335.12240000000003</v>
      </c>
      <c r="L86" s="28">
        <v>360.79059999999998</v>
      </c>
      <c r="M86" s="39">
        <f>(K86-L86)/L86*100</f>
        <v>-7.1144314735472474</v>
      </c>
      <c r="N86" s="165">
        <f>D86/D321*100</f>
        <v>3.6306831247088924</v>
      </c>
    </row>
    <row r="87" spans="1:14">
      <c r="A87" s="230"/>
      <c r="B87" s="177" t="s">
        <v>27</v>
      </c>
      <c r="C87" s="28">
        <v>0</v>
      </c>
      <c r="D87" s="28">
        <v>0</v>
      </c>
      <c r="E87" s="28">
        <v>172.9743</v>
      </c>
      <c r="F87" s="163">
        <f>(D87-E87)/E87*100</f>
        <v>-100</v>
      </c>
      <c r="G87" s="28">
        <v>0</v>
      </c>
      <c r="H87" s="28">
        <v>0</v>
      </c>
      <c r="I87" s="28">
        <v>1</v>
      </c>
      <c r="J87" s="28">
        <v>0</v>
      </c>
      <c r="K87" s="28">
        <v>1.099</v>
      </c>
      <c r="L87" s="28">
        <v>1.1569</v>
      </c>
      <c r="M87" s="39">
        <f>(K87-L87)/L87*100</f>
        <v>-5.0047540841905143</v>
      </c>
      <c r="N87" s="165">
        <f>D87/D322*100</f>
        <v>0</v>
      </c>
    </row>
    <row r="88" spans="1:14">
      <c r="A88" s="230"/>
      <c r="B88" s="18" t="s">
        <v>28</v>
      </c>
      <c r="C88" s="28">
        <v>0</v>
      </c>
      <c r="D88" s="28">
        <v>0</v>
      </c>
      <c r="E88" s="28">
        <v>0.80120000000000002</v>
      </c>
      <c r="F88" s="163">
        <f>(D88-E88)/E88*100</f>
        <v>-100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39"/>
      <c r="N88" s="165">
        <f>D88/D323*100</f>
        <v>0</v>
      </c>
    </row>
    <row r="89" spans="1:14">
      <c r="A89" s="230"/>
      <c r="B89" s="18" t="s">
        <v>29</v>
      </c>
      <c r="C89" s="28">
        <v>0</v>
      </c>
      <c r="D89" s="28">
        <v>0</v>
      </c>
      <c r="E89" s="17">
        <v>172.17310000000001</v>
      </c>
      <c r="F89" s="163"/>
      <c r="G89" s="28">
        <v>0</v>
      </c>
      <c r="H89" s="28">
        <v>0</v>
      </c>
      <c r="I89" s="28">
        <v>1</v>
      </c>
      <c r="J89" s="28">
        <v>0</v>
      </c>
      <c r="K89" s="28">
        <v>1.099</v>
      </c>
      <c r="L89" s="28">
        <v>1.1569</v>
      </c>
      <c r="M89" s="39">
        <f>(K89-L89)/L89*100</f>
        <v>-5.0047540841905143</v>
      </c>
      <c r="N89" s="165">
        <f>D89/D324*100</f>
        <v>0</v>
      </c>
    </row>
    <row r="90" spans="1:14">
      <c r="A90" s="230"/>
      <c r="B90" s="18" t="s">
        <v>30</v>
      </c>
      <c r="C90" s="41">
        <v>0</v>
      </c>
      <c r="D90" s="41">
        <v>0</v>
      </c>
      <c r="E90" s="41">
        <v>0</v>
      </c>
      <c r="F90" s="163"/>
      <c r="G90" s="77">
        <v>0</v>
      </c>
      <c r="H90" s="77">
        <v>0</v>
      </c>
      <c r="I90" s="93">
        <v>0</v>
      </c>
      <c r="J90" s="28">
        <v>0</v>
      </c>
      <c r="K90" s="28">
        <v>0</v>
      </c>
      <c r="L90" s="17">
        <v>0</v>
      </c>
      <c r="M90" s="39"/>
      <c r="N90" s="165"/>
    </row>
    <row r="91" spans="1:14" ht="14.25" thickBot="1">
      <c r="A91" s="233"/>
      <c r="B91" s="19" t="s">
        <v>31</v>
      </c>
      <c r="C91" s="20">
        <f t="shared" ref="C91:K91" si="20">C79+C81+C82+C83+C84+C85+C86+C87</f>
        <v>262.31970000000001</v>
      </c>
      <c r="D91" s="20">
        <f t="shared" si="20"/>
        <v>1951.3018000000002</v>
      </c>
      <c r="E91" s="20">
        <f t="shared" si="20"/>
        <v>3035.6459999999997</v>
      </c>
      <c r="F91" s="160">
        <f>(D91-E91)/E91*100</f>
        <v>-35.72037714542472</v>
      </c>
      <c r="G91" s="20">
        <f t="shared" si="20"/>
        <v>14167</v>
      </c>
      <c r="H91" s="20">
        <f t="shared" si="20"/>
        <v>2199582.4449999998</v>
      </c>
      <c r="I91" s="20">
        <f t="shared" si="20"/>
        <v>1763</v>
      </c>
      <c r="J91" s="20">
        <f t="shared" si="20"/>
        <v>305.54409999999996</v>
      </c>
      <c r="K91" s="20">
        <f t="shared" si="20"/>
        <v>1596.8858</v>
      </c>
      <c r="L91" s="20">
        <f>L79+L81+L82+L83+L84+L85+L86+L87</f>
        <v>1797.8014000000001</v>
      </c>
      <c r="M91" s="20">
        <f>(K91-L91)/L91*100</f>
        <v>-11.175628186739651</v>
      </c>
      <c r="N91" s="166">
        <f>D91/D326*100</f>
        <v>1.6134989987252504</v>
      </c>
    </row>
    <row r="92" spans="1:14" ht="14.25" thickTop="1"/>
    <row r="95" spans="1:14" s="70" customFormat="1" ht="18.75">
      <c r="A95" s="180" t="str">
        <f>A1</f>
        <v>2020年1-10月丹东市财产保险业务统计表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</row>
    <row r="96" spans="1:14" s="70" customFormat="1" ht="14.25" thickBot="1">
      <c r="B96" s="72" t="s">
        <v>0</v>
      </c>
      <c r="C96" s="71"/>
      <c r="D96" s="71"/>
      <c r="F96" s="71"/>
      <c r="G96" s="89" t="str">
        <f>G2</f>
        <v>（2020年1-10月）</v>
      </c>
      <c r="H96" s="71"/>
      <c r="I96" s="71"/>
      <c r="J96" s="71"/>
      <c r="K96" s="71"/>
      <c r="L96" s="72" t="s">
        <v>1</v>
      </c>
    </row>
    <row r="97" spans="1:14">
      <c r="A97" s="223" t="s">
        <v>37</v>
      </c>
      <c r="B97" s="11" t="s">
        <v>3</v>
      </c>
      <c r="C97" s="186" t="s">
        <v>4</v>
      </c>
      <c r="D97" s="187"/>
      <c r="E97" s="187"/>
      <c r="F97" s="188"/>
      <c r="G97" s="181" t="s">
        <v>5</v>
      </c>
      <c r="H97" s="181"/>
      <c r="I97" s="181" t="s">
        <v>6</v>
      </c>
      <c r="J97" s="181"/>
      <c r="K97" s="181"/>
      <c r="L97" s="181"/>
      <c r="M97" s="181"/>
      <c r="N97" s="184" t="s">
        <v>7</v>
      </c>
    </row>
    <row r="98" spans="1:14">
      <c r="A98" s="193"/>
      <c r="B98" s="12" t="s">
        <v>8</v>
      </c>
      <c r="C98" s="189" t="s">
        <v>9</v>
      </c>
      <c r="D98" s="189" t="s">
        <v>10</v>
      </c>
      <c r="E98" s="189" t="s">
        <v>11</v>
      </c>
      <c r="F98" s="177" t="s">
        <v>12</v>
      </c>
      <c r="G98" s="183" t="s">
        <v>13</v>
      </c>
      <c r="H98" s="183" t="s">
        <v>14</v>
      </c>
      <c r="I98" s="177" t="s">
        <v>13</v>
      </c>
      <c r="J98" s="183" t="s">
        <v>15</v>
      </c>
      <c r="K98" s="183"/>
      <c r="L98" s="183"/>
      <c r="M98" s="177" t="s">
        <v>12</v>
      </c>
      <c r="N98" s="185"/>
    </row>
    <row r="99" spans="1:14">
      <c r="A99" s="193"/>
      <c r="B99" s="76" t="s">
        <v>16</v>
      </c>
      <c r="C99" s="190"/>
      <c r="D99" s="190"/>
      <c r="E99" s="190"/>
      <c r="F99" s="161" t="s">
        <v>17</v>
      </c>
      <c r="G99" s="183"/>
      <c r="H99" s="183"/>
      <c r="I99" s="41" t="s">
        <v>18</v>
      </c>
      <c r="J99" s="177" t="s">
        <v>9</v>
      </c>
      <c r="K99" s="177" t="s">
        <v>10</v>
      </c>
      <c r="L99" s="177" t="s">
        <v>11</v>
      </c>
      <c r="M99" s="177" t="s">
        <v>17</v>
      </c>
      <c r="N99" s="178" t="s">
        <v>17</v>
      </c>
    </row>
    <row r="100" spans="1:14">
      <c r="A100" s="193"/>
      <c r="B100" s="177" t="s">
        <v>19</v>
      </c>
      <c r="C100" s="91">
        <v>73.180000000000007</v>
      </c>
      <c r="D100" s="91">
        <v>1169.04</v>
      </c>
      <c r="E100" s="91">
        <v>1499.84</v>
      </c>
      <c r="F100" s="163">
        <f>(D100-E100)/E100*100</f>
        <v>-22.05568593983358</v>
      </c>
      <c r="G100" s="91">
        <v>7042</v>
      </c>
      <c r="H100" s="91">
        <v>455605</v>
      </c>
      <c r="I100" s="88">
        <v>1097</v>
      </c>
      <c r="J100" s="88">
        <v>30.65</v>
      </c>
      <c r="K100" s="88">
        <v>635.9</v>
      </c>
      <c r="L100" s="88">
        <v>945.49</v>
      </c>
      <c r="M100" s="39">
        <f>(K100-L100)/L100*100</f>
        <v>-32.743868258786449</v>
      </c>
      <c r="N100" s="165">
        <f t="shared" ref="N100:N105" si="21">D100/D314*100</f>
        <v>1.5248890371396242</v>
      </c>
    </row>
    <row r="101" spans="1:14">
      <c r="A101" s="193"/>
      <c r="B101" s="177" t="s">
        <v>20</v>
      </c>
      <c r="C101" s="91">
        <v>14.3</v>
      </c>
      <c r="D101" s="91">
        <v>233.73</v>
      </c>
      <c r="E101" s="91">
        <v>527.91999999999996</v>
      </c>
      <c r="F101" s="163">
        <f>(D101-E101)/E101*100</f>
        <v>-55.726246400969835</v>
      </c>
      <c r="G101" s="91">
        <v>2329</v>
      </c>
      <c r="H101" s="91">
        <v>30099</v>
      </c>
      <c r="I101" s="88">
        <v>490</v>
      </c>
      <c r="J101" s="88">
        <v>8.2899999999999991</v>
      </c>
      <c r="K101" s="88">
        <v>245.5</v>
      </c>
      <c r="L101" s="88">
        <v>443.71</v>
      </c>
      <c r="M101" s="39">
        <f>(K101-L101)/L101*100</f>
        <v>-44.671068941425702</v>
      </c>
      <c r="N101" s="165">
        <f t="shared" si="21"/>
        <v>1.5063983984849267</v>
      </c>
    </row>
    <row r="102" spans="1:14">
      <c r="A102" s="193"/>
      <c r="B102" s="177" t="s">
        <v>21</v>
      </c>
      <c r="C102" s="91">
        <v>3.77</v>
      </c>
      <c r="D102" s="91">
        <v>31.29</v>
      </c>
      <c r="E102" s="91">
        <v>29.83</v>
      </c>
      <c r="F102" s="163">
        <f>(D102-E102)/E102*100</f>
        <v>4.89440160911834</v>
      </c>
      <c r="G102" s="91">
        <v>15</v>
      </c>
      <c r="H102" s="91">
        <v>65704.800000000003</v>
      </c>
      <c r="I102" s="88"/>
      <c r="J102" s="88"/>
      <c r="K102" s="88"/>
      <c r="L102" s="88">
        <v>0.9</v>
      </c>
      <c r="M102" s="39">
        <f>(K102-L102)/L102*100</f>
        <v>-100</v>
      </c>
      <c r="N102" s="165">
        <f t="shared" si="21"/>
        <v>1.2177089144805995</v>
      </c>
    </row>
    <row r="103" spans="1:14">
      <c r="A103" s="193"/>
      <c r="B103" s="177" t="s">
        <v>22</v>
      </c>
      <c r="C103" s="91"/>
      <c r="D103" s="91"/>
      <c r="E103" s="91"/>
      <c r="F103" s="163"/>
      <c r="G103" s="91"/>
      <c r="H103" s="91"/>
      <c r="I103" s="88"/>
      <c r="J103" s="88"/>
      <c r="K103" s="88"/>
      <c r="L103" s="88"/>
      <c r="M103" s="39"/>
      <c r="N103" s="165">
        <f t="shared" si="21"/>
        <v>0</v>
      </c>
    </row>
    <row r="104" spans="1:14">
      <c r="A104" s="193"/>
      <c r="B104" s="177" t="s">
        <v>23</v>
      </c>
      <c r="C104" s="91"/>
      <c r="D104" s="91">
        <v>7.0000000000000007E-2</v>
      </c>
      <c r="E104" s="91">
        <v>0.47</v>
      </c>
      <c r="F104" s="163"/>
      <c r="G104" s="91">
        <v>2</v>
      </c>
      <c r="H104" s="91">
        <v>347</v>
      </c>
      <c r="I104" s="88"/>
      <c r="J104" s="88"/>
      <c r="K104" s="88"/>
      <c r="L104" s="88"/>
      <c r="M104" s="39"/>
      <c r="N104" s="165">
        <f t="shared" si="21"/>
        <v>3.0374364036752987E-2</v>
      </c>
    </row>
    <row r="105" spans="1:14">
      <c r="A105" s="193"/>
      <c r="B105" s="177" t="s">
        <v>24</v>
      </c>
      <c r="C105" s="91">
        <v>4.78</v>
      </c>
      <c r="D105" s="91">
        <v>70.91</v>
      </c>
      <c r="E105" s="91">
        <v>55.74</v>
      </c>
      <c r="F105" s="163">
        <f>(D105-E105)/E105*100</f>
        <v>27.215644061715093</v>
      </c>
      <c r="G105" s="91">
        <v>685</v>
      </c>
      <c r="H105" s="91">
        <v>203915</v>
      </c>
      <c r="I105" s="88">
        <v>45</v>
      </c>
      <c r="J105" s="88">
        <v>0.17</v>
      </c>
      <c r="K105" s="88">
        <v>11.94</v>
      </c>
      <c r="L105" s="88">
        <v>11.28</v>
      </c>
      <c r="M105" s="39">
        <f>(K105-L105)/L105*100</f>
        <v>5.8510638297872353</v>
      </c>
      <c r="N105" s="165">
        <f t="shared" si="21"/>
        <v>1.1852869366736578</v>
      </c>
    </row>
    <row r="106" spans="1:14">
      <c r="A106" s="193"/>
      <c r="B106" s="177" t="s">
        <v>25</v>
      </c>
      <c r="C106" s="91"/>
      <c r="D106" s="91"/>
      <c r="E106" s="91"/>
      <c r="F106" s="163"/>
      <c r="G106" s="91"/>
      <c r="H106" s="91"/>
      <c r="I106" s="88"/>
      <c r="J106" s="88"/>
      <c r="K106" s="88"/>
      <c r="L106" s="88"/>
      <c r="M106" s="39"/>
      <c r="N106" s="165"/>
    </row>
    <row r="107" spans="1:14">
      <c r="A107" s="193"/>
      <c r="B107" s="177" t="s">
        <v>26</v>
      </c>
      <c r="C107" s="91">
        <v>0.56000000000000005</v>
      </c>
      <c r="D107" s="91">
        <v>24.12</v>
      </c>
      <c r="E107" s="91">
        <v>12.89</v>
      </c>
      <c r="F107" s="163">
        <f>(D107-E107)/E107*100</f>
        <v>87.121799844840965</v>
      </c>
      <c r="G107" s="91">
        <v>1639</v>
      </c>
      <c r="H107" s="91">
        <v>31160.400000000001</v>
      </c>
      <c r="I107" s="88">
        <v>14</v>
      </c>
      <c r="J107" s="88">
        <v>0.06</v>
      </c>
      <c r="K107" s="88">
        <v>29.33</v>
      </c>
      <c r="L107" s="88">
        <v>50.37</v>
      </c>
      <c r="M107" s="39">
        <f>(K107-L107)/L107*100</f>
        <v>-41.77089537423069</v>
      </c>
      <c r="N107" s="165">
        <f>D107/D321*100</f>
        <v>0.16667671036659726</v>
      </c>
    </row>
    <row r="108" spans="1:14">
      <c r="A108" s="193"/>
      <c r="B108" s="177" t="s">
        <v>27</v>
      </c>
      <c r="C108" s="42"/>
      <c r="D108" s="42"/>
      <c r="E108" s="42"/>
      <c r="F108" s="163"/>
      <c r="G108" s="42"/>
      <c r="H108" s="42"/>
      <c r="I108" s="39"/>
      <c r="J108" s="39"/>
      <c r="K108" s="39"/>
      <c r="L108" s="39"/>
      <c r="M108" s="39"/>
      <c r="N108" s="165"/>
    </row>
    <row r="109" spans="1:14">
      <c r="A109" s="193"/>
      <c r="B109" s="18" t="s">
        <v>28</v>
      </c>
      <c r="C109" s="42"/>
      <c r="D109" s="42"/>
      <c r="E109" s="42"/>
      <c r="F109" s="163"/>
      <c r="G109" s="42"/>
      <c r="H109" s="42"/>
      <c r="I109" s="42"/>
      <c r="J109" s="42"/>
      <c r="K109" s="42"/>
      <c r="L109" s="42"/>
      <c r="M109" s="39"/>
      <c r="N109" s="165"/>
    </row>
    <row r="110" spans="1:14">
      <c r="A110" s="193"/>
      <c r="B110" s="18" t="s">
        <v>29</v>
      </c>
      <c r="C110" s="42"/>
      <c r="D110" s="42"/>
      <c r="E110" s="42"/>
      <c r="F110" s="163"/>
      <c r="G110" s="42"/>
      <c r="H110" s="42"/>
      <c r="I110" s="42"/>
      <c r="J110" s="42"/>
      <c r="K110" s="42"/>
      <c r="L110" s="42"/>
      <c r="M110" s="39"/>
      <c r="N110" s="165"/>
    </row>
    <row r="111" spans="1:14">
      <c r="A111" s="193"/>
      <c r="B111" s="18" t="s">
        <v>30</v>
      </c>
      <c r="C111" s="42"/>
      <c r="D111" s="42"/>
      <c r="E111" s="42"/>
      <c r="F111" s="163"/>
      <c r="G111" s="42"/>
      <c r="H111" s="42"/>
      <c r="I111" s="42"/>
      <c r="J111" s="42"/>
      <c r="K111" s="42"/>
      <c r="L111" s="42"/>
      <c r="M111" s="39"/>
      <c r="N111" s="165"/>
    </row>
    <row r="112" spans="1:14" ht="14.25" thickBot="1">
      <c r="A112" s="194"/>
      <c r="B112" s="19" t="s">
        <v>31</v>
      </c>
      <c r="C112" s="20">
        <f t="shared" ref="C112:L112" si="22">C100+C102+C103+C104+C105+C106+C107+C108</f>
        <v>82.29</v>
      </c>
      <c r="D112" s="20">
        <f t="shared" si="22"/>
        <v>1295.4299999999998</v>
      </c>
      <c r="E112" s="20">
        <f t="shared" si="22"/>
        <v>1598.77</v>
      </c>
      <c r="F112" s="160">
        <f>(D112-E112)/E112*100</f>
        <v>-18.973335751859253</v>
      </c>
      <c r="G112" s="20">
        <f t="shared" si="22"/>
        <v>9383</v>
      </c>
      <c r="H112" s="20">
        <f t="shared" si="22"/>
        <v>756732.20000000007</v>
      </c>
      <c r="I112" s="20">
        <f t="shared" si="22"/>
        <v>1156</v>
      </c>
      <c r="J112" s="20">
        <f t="shared" si="22"/>
        <v>30.88</v>
      </c>
      <c r="K112" s="20">
        <f t="shared" si="22"/>
        <v>677.17000000000007</v>
      </c>
      <c r="L112" s="20">
        <f t="shared" si="22"/>
        <v>1008.04</v>
      </c>
      <c r="M112" s="20">
        <f>(K112-L112)/L112*100</f>
        <v>-32.823102257846905</v>
      </c>
      <c r="N112" s="166">
        <f>D112/D326*100</f>
        <v>1.071169517661825</v>
      </c>
    </row>
    <row r="113" spans="1:14" ht="14.25" thickTop="1">
      <c r="A113" s="239" t="s">
        <v>90</v>
      </c>
      <c r="B113" s="22" t="s">
        <v>19</v>
      </c>
      <c r="C113" s="42">
        <v>26.700471000000004</v>
      </c>
      <c r="D113" s="42">
        <v>266.88147600000002</v>
      </c>
      <c r="E113" s="42">
        <v>74.796880999999999</v>
      </c>
      <c r="F113" s="167">
        <f>(D113-E113)/E113*100</f>
        <v>256.80829525498535</v>
      </c>
      <c r="G113" s="42">
        <v>1657</v>
      </c>
      <c r="H113" s="42">
        <v>118678.154903</v>
      </c>
      <c r="I113" s="42">
        <v>208</v>
      </c>
      <c r="J113" s="42">
        <v>14.629720000000006</v>
      </c>
      <c r="K113" s="42">
        <v>44.229009000000005</v>
      </c>
      <c r="L113" s="42">
        <v>157.56188500000002</v>
      </c>
      <c r="M113" s="129">
        <f t="shared" ref="M113:M128" si="23">(K113-L113)/L113*100</f>
        <v>-71.929119152135044</v>
      </c>
      <c r="N113" s="168">
        <f>D113/D314*100</f>
        <v>0.34811865887227283</v>
      </c>
    </row>
    <row r="114" spans="1:14">
      <c r="A114" s="230"/>
      <c r="B114" s="177" t="s">
        <v>20</v>
      </c>
      <c r="C114" s="42">
        <v>2.124536</v>
      </c>
      <c r="D114" s="42">
        <v>43.917545000000004</v>
      </c>
      <c r="E114" s="42">
        <v>3.5624559999999996</v>
      </c>
      <c r="F114" s="163">
        <f>(D114-E114)/E114*100</f>
        <v>1132.7884190008244</v>
      </c>
      <c r="G114" s="42">
        <v>512</v>
      </c>
      <c r="H114" s="42">
        <v>6535</v>
      </c>
      <c r="I114" s="42">
        <v>97</v>
      </c>
      <c r="J114" s="42">
        <v>0.47999999999999954</v>
      </c>
      <c r="K114" s="42">
        <v>7.5893389999999998</v>
      </c>
      <c r="L114" s="42">
        <v>40.692777</v>
      </c>
      <c r="M114" s="39">
        <f t="shared" si="23"/>
        <v>-81.349665568412789</v>
      </c>
      <c r="N114" s="165">
        <f>D114/D315*100</f>
        <v>0.28305018377354091</v>
      </c>
    </row>
    <row r="115" spans="1:14">
      <c r="A115" s="230"/>
      <c r="B115" s="177" t="s">
        <v>21</v>
      </c>
      <c r="C115" s="42">
        <v>0</v>
      </c>
      <c r="D115" s="42">
        <v>0.56603800000000004</v>
      </c>
      <c r="E115" s="42">
        <v>0</v>
      </c>
      <c r="F115" s="163"/>
      <c r="G115" s="42">
        <v>2</v>
      </c>
      <c r="H115" s="42">
        <v>570</v>
      </c>
      <c r="I115" s="42"/>
      <c r="J115" s="42">
        <v>0</v>
      </c>
      <c r="K115" s="42">
        <v>0</v>
      </c>
      <c r="L115" s="42">
        <v>0</v>
      </c>
      <c r="M115" s="39"/>
      <c r="N115" s="165"/>
    </row>
    <row r="116" spans="1:14">
      <c r="A116" s="230"/>
      <c r="B116" s="177" t="s">
        <v>22</v>
      </c>
      <c r="C116" s="42">
        <v>0</v>
      </c>
      <c r="D116" s="42">
        <v>0</v>
      </c>
      <c r="E116" s="42">
        <v>0</v>
      </c>
      <c r="F116" s="163"/>
      <c r="G116" s="42">
        <v>0</v>
      </c>
      <c r="H116" s="42">
        <v>0</v>
      </c>
      <c r="I116" s="42"/>
      <c r="J116" s="42">
        <v>0</v>
      </c>
      <c r="K116" s="42">
        <v>0</v>
      </c>
      <c r="L116" s="42">
        <v>0</v>
      </c>
      <c r="M116" s="39"/>
      <c r="N116" s="165"/>
    </row>
    <row r="117" spans="1:14">
      <c r="A117" s="230"/>
      <c r="B117" s="177" t="s">
        <v>23</v>
      </c>
      <c r="C117" s="42">
        <v>0</v>
      </c>
      <c r="D117" s="42">
        <v>1.5094339999999999</v>
      </c>
      <c r="E117" s="42">
        <v>0</v>
      </c>
      <c r="F117" s="163"/>
      <c r="G117" s="42">
        <v>1</v>
      </c>
      <c r="H117" s="42">
        <v>3999.55</v>
      </c>
      <c r="I117" s="42"/>
      <c r="J117" s="42">
        <v>0</v>
      </c>
      <c r="K117" s="42">
        <v>0</v>
      </c>
      <c r="L117" s="42">
        <v>0</v>
      </c>
      <c r="M117" s="39"/>
      <c r="N117" s="165"/>
    </row>
    <row r="118" spans="1:14">
      <c r="A118" s="230"/>
      <c r="B118" s="177" t="s">
        <v>24</v>
      </c>
      <c r="C118" s="42">
        <v>0.65141499999999997</v>
      </c>
      <c r="D118" s="42">
        <v>32.970466999999999</v>
      </c>
      <c r="E118" s="42">
        <v>10.39963</v>
      </c>
      <c r="F118" s="163">
        <f>(D118-E118)/E118*100</f>
        <v>217.03500028366389</v>
      </c>
      <c r="G118" s="42">
        <v>79</v>
      </c>
      <c r="H118" s="42">
        <v>23692.798269999999</v>
      </c>
      <c r="I118" s="42"/>
      <c r="J118" s="42">
        <v>0</v>
      </c>
      <c r="K118" s="42">
        <v>0.59560000000000002</v>
      </c>
      <c r="L118" s="42">
        <v>0</v>
      </c>
      <c r="M118" s="39"/>
      <c r="N118" s="165">
        <f>D118/D319*100</f>
        <v>0.55111357821365003</v>
      </c>
    </row>
    <row r="119" spans="1:14">
      <c r="A119" s="230"/>
      <c r="B119" s="177" t="s">
        <v>25</v>
      </c>
      <c r="C119" s="42">
        <v>0</v>
      </c>
      <c r="D119" s="42">
        <v>0</v>
      </c>
      <c r="E119" s="42">
        <v>0</v>
      </c>
      <c r="F119" s="163"/>
      <c r="G119" s="42"/>
      <c r="H119" s="42"/>
      <c r="I119" s="42"/>
      <c r="J119" s="42">
        <v>0</v>
      </c>
      <c r="K119" s="42">
        <v>0</v>
      </c>
      <c r="L119" s="42">
        <v>0</v>
      </c>
      <c r="M119" s="39"/>
      <c r="N119" s="165"/>
    </row>
    <row r="120" spans="1:14">
      <c r="A120" s="230"/>
      <c r="B120" s="177" t="s">
        <v>26</v>
      </c>
      <c r="C120" s="42">
        <v>0.54220900000000005</v>
      </c>
      <c r="D120" s="42">
        <v>6.4511640000000003</v>
      </c>
      <c r="E120" s="42">
        <v>1.2771620000000001</v>
      </c>
      <c r="F120" s="163">
        <f>(D120-E120)/E120*100</f>
        <v>405.11712687975364</v>
      </c>
      <c r="G120" s="42">
        <v>304</v>
      </c>
      <c r="H120" s="42">
        <v>23736.55</v>
      </c>
      <c r="I120" s="42"/>
      <c r="J120" s="42">
        <v>0</v>
      </c>
      <c r="K120" s="42">
        <v>0.106853</v>
      </c>
      <c r="L120" s="42">
        <v>0.10483900000000002</v>
      </c>
      <c r="M120" s="39"/>
      <c r="N120" s="165">
        <f>D120/D321*100</f>
        <v>4.4579551971617705E-2</v>
      </c>
    </row>
    <row r="121" spans="1:14">
      <c r="A121" s="230"/>
      <c r="B121" s="177" t="s">
        <v>27</v>
      </c>
      <c r="C121" s="39">
        <v>0</v>
      </c>
      <c r="D121" s="39">
        <v>0</v>
      </c>
      <c r="E121" s="39">
        <v>0</v>
      </c>
      <c r="F121" s="163"/>
      <c r="G121" s="42"/>
      <c r="H121" s="42"/>
      <c r="I121" s="42"/>
      <c r="J121" s="42">
        <v>0</v>
      </c>
      <c r="K121" s="42">
        <v>0</v>
      </c>
      <c r="L121" s="42">
        <v>0</v>
      </c>
      <c r="M121" s="39"/>
      <c r="N121" s="165"/>
    </row>
    <row r="122" spans="1:14">
      <c r="A122" s="230"/>
      <c r="B122" s="18" t="s">
        <v>28</v>
      </c>
      <c r="C122" s="42">
        <v>0</v>
      </c>
      <c r="D122" s="42">
        <v>0</v>
      </c>
      <c r="E122" s="42">
        <v>0</v>
      </c>
      <c r="F122" s="163"/>
      <c r="G122" s="42"/>
      <c r="H122" s="42"/>
      <c r="I122" s="42"/>
      <c r="J122" s="42">
        <v>0</v>
      </c>
      <c r="K122" s="42"/>
      <c r="L122" s="42"/>
      <c r="M122" s="39"/>
      <c r="N122" s="165"/>
    </row>
    <row r="123" spans="1:14">
      <c r="A123" s="230"/>
      <c r="B123" s="18" t="s">
        <v>29</v>
      </c>
      <c r="C123" s="42">
        <v>0</v>
      </c>
      <c r="D123" s="42">
        <v>0</v>
      </c>
      <c r="E123" s="42">
        <v>0</v>
      </c>
      <c r="F123" s="163"/>
      <c r="G123" s="42"/>
      <c r="H123" s="42"/>
      <c r="I123" s="42"/>
      <c r="J123" s="42">
        <v>0</v>
      </c>
      <c r="K123" s="42">
        <v>0</v>
      </c>
      <c r="L123" s="42"/>
      <c r="M123" s="39"/>
      <c r="N123" s="165"/>
    </row>
    <row r="124" spans="1:14">
      <c r="A124" s="230"/>
      <c r="B124" s="18" t="s">
        <v>30</v>
      </c>
      <c r="C124" s="42">
        <v>0</v>
      </c>
      <c r="D124" s="42">
        <v>0</v>
      </c>
      <c r="E124" s="42">
        <v>0</v>
      </c>
      <c r="F124" s="163"/>
      <c r="G124" s="39"/>
      <c r="H124" s="39"/>
      <c r="I124" s="39"/>
      <c r="J124" s="39">
        <v>0</v>
      </c>
      <c r="K124" s="39"/>
      <c r="L124" s="39"/>
      <c r="M124" s="39"/>
      <c r="N124" s="165"/>
    </row>
    <row r="125" spans="1:14" ht="14.25" thickBot="1">
      <c r="A125" s="233"/>
      <c r="B125" s="19" t="s">
        <v>31</v>
      </c>
      <c r="C125" s="20">
        <f t="shared" ref="C125:L125" si="24">C113+C115+C116+C117+C118+C119+C120+C121</f>
        <v>27.894095000000004</v>
      </c>
      <c r="D125" s="20">
        <f t="shared" si="24"/>
        <v>308.378579</v>
      </c>
      <c r="E125" s="20">
        <f t="shared" si="24"/>
        <v>86.473673000000005</v>
      </c>
      <c r="F125" s="160">
        <f t="shared" ref="F125:F131" si="25">(D125-E125)/E125*100</f>
        <v>256.61556668235892</v>
      </c>
      <c r="G125" s="20">
        <f t="shared" si="24"/>
        <v>2043</v>
      </c>
      <c r="H125" s="20">
        <f t="shared" si="24"/>
        <v>170677.05317299999</v>
      </c>
      <c r="I125" s="20">
        <f t="shared" si="24"/>
        <v>208</v>
      </c>
      <c r="J125" s="20">
        <f t="shared" si="24"/>
        <v>14.629720000000006</v>
      </c>
      <c r="K125" s="20">
        <f t="shared" si="24"/>
        <v>44.931462000000003</v>
      </c>
      <c r="L125" s="20">
        <f t="shared" si="24"/>
        <v>157.66672400000002</v>
      </c>
      <c r="M125" s="20">
        <f t="shared" si="23"/>
        <v>-71.50225433744663</v>
      </c>
      <c r="N125" s="166">
        <f>D125/D326*100</f>
        <v>0.25499311713073575</v>
      </c>
    </row>
    <row r="126" spans="1:14" ht="14.25" thickTop="1">
      <c r="A126" s="239" t="s">
        <v>38</v>
      </c>
      <c r="B126" s="177" t="s">
        <v>19</v>
      </c>
      <c r="C126" s="87">
        <v>211.705986</v>
      </c>
      <c r="D126" s="92">
        <v>2532.7555269999998</v>
      </c>
      <c r="E126" s="92">
        <v>2273.2647999999999</v>
      </c>
      <c r="F126" s="163">
        <f t="shared" si="25"/>
        <v>11.414892229009126</v>
      </c>
      <c r="G126" s="94">
        <v>16713</v>
      </c>
      <c r="H126" s="94">
        <v>1063160.490793</v>
      </c>
      <c r="I126" s="94">
        <v>2556</v>
      </c>
      <c r="J126" s="94">
        <v>137.636201</v>
      </c>
      <c r="K126" s="94">
        <v>997.73141199999998</v>
      </c>
      <c r="L126" s="94">
        <v>869.665299</v>
      </c>
      <c r="M126" s="39">
        <f t="shared" si="23"/>
        <v>14.725908133538162</v>
      </c>
      <c r="N126" s="165">
        <f t="shared" ref="N126:N131" si="26">D126/D314*100</f>
        <v>3.3037117095027471</v>
      </c>
    </row>
    <row r="127" spans="1:14">
      <c r="A127" s="230"/>
      <c r="B127" s="177" t="s">
        <v>20</v>
      </c>
      <c r="C127" s="88">
        <v>52.928077999999999</v>
      </c>
      <c r="D127" s="94">
        <v>557.10368600000004</v>
      </c>
      <c r="E127" s="94">
        <v>647.255944</v>
      </c>
      <c r="F127" s="163">
        <f t="shared" si="25"/>
        <v>-13.92837853954107</v>
      </c>
      <c r="G127" s="94">
        <v>7092</v>
      </c>
      <c r="H127" s="94">
        <v>92288</v>
      </c>
      <c r="I127" s="94">
        <v>1112</v>
      </c>
      <c r="J127" s="94">
        <v>34.478380000000001</v>
      </c>
      <c r="K127" s="94">
        <v>365.22158100000001</v>
      </c>
      <c r="L127" s="94">
        <v>356.70658200000003</v>
      </c>
      <c r="M127" s="39">
        <f t="shared" si="23"/>
        <v>2.3871157499414988</v>
      </c>
      <c r="N127" s="165">
        <f t="shared" si="26"/>
        <v>3.5905536318848652</v>
      </c>
    </row>
    <row r="128" spans="1:14">
      <c r="A128" s="230"/>
      <c r="B128" s="177" t="s">
        <v>21</v>
      </c>
      <c r="C128" s="88">
        <v>0.63679200000000002</v>
      </c>
      <c r="D128" s="94">
        <v>16.172104000000001</v>
      </c>
      <c r="E128" s="94">
        <v>24.037317999999999</v>
      </c>
      <c r="F128" s="163">
        <f t="shared" si="25"/>
        <v>-32.720846809947759</v>
      </c>
      <c r="G128" s="94">
        <v>16</v>
      </c>
      <c r="H128" s="94">
        <v>27798.394139</v>
      </c>
      <c r="I128" s="94">
        <v>2</v>
      </c>
      <c r="J128" s="94"/>
      <c r="K128" s="94">
        <v>2.324811</v>
      </c>
      <c r="L128" s="94">
        <v>2.7875830000000001</v>
      </c>
      <c r="M128" s="39">
        <f t="shared" si="23"/>
        <v>-16.60119178514147</v>
      </c>
      <c r="N128" s="165">
        <f t="shared" si="26"/>
        <v>0.62936769596380193</v>
      </c>
    </row>
    <row r="129" spans="1:14">
      <c r="A129" s="230"/>
      <c r="B129" s="177" t="s">
        <v>22</v>
      </c>
      <c r="C129" s="88">
        <v>0.79036399999999996</v>
      </c>
      <c r="D129" s="94">
        <v>3.0119419999999999</v>
      </c>
      <c r="E129" s="94">
        <v>5.2029449999999997</v>
      </c>
      <c r="F129" s="163">
        <f t="shared" si="25"/>
        <v>-42.110823773843464</v>
      </c>
      <c r="G129" s="94">
        <v>164</v>
      </c>
      <c r="H129" s="94">
        <v>72064.100000000006</v>
      </c>
      <c r="I129" s="94">
        <v>5</v>
      </c>
      <c r="J129" s="94">
        <v>0.25</v>
      </c>
      <c r="K129" s="94">
        <v>1.01</v>
      </c>
      <c r="L129" s="94"/>
      <c r="M129" s="39"/>
      <c r="N129" s="165">
        <f t="shared" si="26"/>
        <v>0.27937846152069218</v>
      </c>
    </row>
    <row r="130" spans="1:14">
      <c r="A130" s="230"/>
      <c r="B130" s="177" t="s">
        <v>23</v>
      </c>
      <c r="C130" s="88"/>
      <c r="D130" s="94">
        <v>1.6035090000000001</v>
      </c>
      <c r="E130" s="94">
        <v>0.901613</v>
      </c>
      <c r="F130" s="163">
        <f t="shared" si="25"/>
        <v>77.848921876681018</v>
      </c>
      <c r="G130" s="94">
        <v>4</v>
      </c>
      <c r="H130" s="94">
        <v>3399.44</v>
      </c>
      <c r="I130" s="94"/>
      <c r="J130" s="94"/>
      <c r="K130" s="94"/>
      <c r="L130" s="94"/>
      <c r="M130" s="39"/>
      <c r="N130" s="165">
        <f t="shared" si="26"/>
        <v>0.69579380146013914</v>
      </c>
    </row>
    <row r="131" spans="1:14">
      <c r="A131" s="230"/>
      <c r="B131" s="177" t="s">
        <v>24</v>
      </c>
      <c r="C131" s="88">
        <v>2.0085130000000002</v>
      </c>
      <c r="D131" s="94">
        <v>96.697005000000004</v>
      </c>
      <c r="E131" s="94">
        <v>43.451225999999998</v>
      </c>
      <c r="F131" s="163">
        <f t="shared" si="25"/>
        <v>122.54148824247217</v>
      </c>
      <c r="G131" s="94">
        <v>535</v>
      </c>
      <c r="H131" s="94">
        <v>52737.798000000003</v>
      </c>
      <c r="I131" s="94">
        <v>28</v>
      </c>
      <c r="J131" s="94">
        <v>2.0575999999999999</v>
      </c>
      <c r="K131" s="94">
        <v>20.330089000000001</v>
      </c>
      <c r="L131" s="94">
        <v>64.187303</v>
      </c>
      <c r="M131" s="39">
        <f>(K131-L131)/L131*100</f>
        <v>-68.326930639226262</v>
      </c>
      <c r="N131" s="165">
        <f t="shared" si="26"/>
        <v>1.61632628461384</v>
      </c>
    </row>
    <row r="132" spans="1:14">
      <c r="A132" s="230"/>
      <c r="B132" s="177" t="s">
        <v>25</v>
      </c>
      <c r="C132" s="90"/>
      <c r="D132" s="95"/>
      <c r="E132" s="95"/>
      <c r="F132" s="163"/>
      <c r="G132" s="95"/>
      <c r="H132" s="95"/>
      <c r="I132" s="95"/>
      <c r="J132" s="95"/>
      <c r="K132" s="95"/>
      <c r="L132" s="95"/>
      <c r="M132" s="39"/>
      <c r="N132" s="165"/>
    </row>
    <row r="133" spans="1:14">
      <c r="A133" s="230"/>
      <c r="B133" s="177" t="s">
        <v>26</v>
      </c>
      <c r="C133" s="88">
        <v>6.5279400000000001</v>
      </c>
      <c r="D133" s="94">
        <v>169.349932</v>
      </c>
      <c r="E133" s="94">
        <v>165.76291399999999</v>
      </c>
      <c r="F133" s="163">
        <f>(D133-E133)/E133*100</f>
        <v>2.163944825439061</v>
      </c>
      <c r="G133" s="94">
        <v>10271</v>
      </c>
      <c r="H133" s="94">
        <v>1043791.412099</v>
      </c>
      <c r="I133" s="94">
        <v>196</v>
      </c>
      <c r="J133" s="94">
        <v>3.0525454000000001</v>
      </c>
      <c r="K133" s="94">
        <v>30.715651399999999</v>
      </c>
      <c r="L133" s="94">
        <v>49.541991000000003</v>
      </c>
      <c r="M133" s="39">
        <f>(K133-L133)/L133*100</f>
        <v>-38.000773121936106</v>
      </c>
      <c r="N133" s="165">
        <f>D133/D321*100</f>
        <v>1.170260761466291</v>
      </c>
    </row>
    <row r="134" spans="1:14">
      <c r="A134" s="230"/>
      <c r="B134" s="177" t="s">
        <v>27</v>
      </c>
      <c r="C134" s="91"/>
      <c r="D134" s="94">
        <v>2.4905659999999998</v>
      </c>
      <c r="E134" s="94">
        <v>0.28301799999999999</v>
      </c>
      <c r="F134" s="163">
        <f>(D134-E134)/E134*100</f>
        <v>780.00268534156851</v>
      </c>
      <c r="G134" s="94">
        <v>1</v>
      </c>
      <c r="H134" s="94">
        <v>4386.3345369999997</v>
      </c>
      <c r="I134" s="94"/>
      <c r="J134" s="94"/>
      <c r="K134" s="94"/>
      <c r="L134" s="94"/>
      <c r="M134" s="39"/>
      <c r="N134" s="165">
        <f>D134/D322*100</f>
        <v>9.318988911955034E-2</v>
      </c>
    </row>
    <row r="135" spans="1:14">
      <c r="A135" s="230"/>
      <c r="B135" s="18" t="s">
        <v>28</v>
      </c>
      <c r="C135" s="91"/>
      <c r="D135" s="96"/>
      <c r="E135" s="96"/>
      <c r="F135" s="163"/>
      <c r="G135" s="96"/>
      <c r="H135" s="96"/>
      <c r="I135" s="97"/>
      <c r="J135" s="96"/>
      <c r="K135" s="96"/>
      <c r="L135" s="97"/>
      <c r="M135" s="39"/>
      <c r="N135" s="165"/>
    </row>
    <row r="136" spans="1:14">
      <c r="A136" s="230"/>
      <c r="B136" s="18" t="s">
        <v>29</v>
      </c>
      <c r="C136" s="91"/>
      <c r="D136" s="91">
        <v>2.4905659999999998</v>
      </c>
      <c r="E136" s="91">
        <v>0.28301799999999999</v>
      </c>
      <c r="F136" s="163"/>
      <c r="G136" s="96">
        <v>1</v>
      </c>
      <c r="H136" s="96">
        <v>4386.3345369999997</v>
      </c>
      <c r="I136" s="91"/>
      <c r="J136" s="91"/>
      <c r="K136" s="91"/>
      <c r="L136" s="91"/>
      <c r="M136" s="39"/>
      <c r="N136" s="165">
        <f>D136/D324*100</f>
        <v>2.1025764705496992</v>
      </c>
    </row>
    <row r="137" spans="1:14">
      <c r="A137" s="230"/>
      <c r="B137" s="18" t="s">
        <v>30</v>
      </c>
      <c r="C137" s="91"/>
      <c r="D137" s="97"/>
      <c r="E137" s="97"/>
      <c r="F137" s="163"/>
      <c r="G137" s="97"/>
      <c r="H137" s="97"/>
      <c r="I137" s="91"/>
      <c r="J137" s="91"/>
      <c r="K137" s="91"/>
      <c r="L137" s="96"/>
      <c r="M137" s="39"/>
      <c r="N137" s="165"/>
    </row>
    <row r="138" spans="1:14" ht="14.25" thickBot="1">
      <c r="A138" s="233"/>
      <c r="B138" s="19" t="s">
        <v>31</v>
      </c>
      <c r="C138" s="20">
        <f t="shared" ref="C138:L138" si="27">C126+C128+C129+C130+C131+C132+C133+C134</f>
        <v>221.66959500000002</v>
      </c>
      <c r="D138" s="20">
        <f t="shared" si="27"/>
        <v>2822.0805850000002</v>
      </c>
      <c r="E138" s="20">
        <f t="shared" si="27"/>
        <v>2512.9038340000002</v>
      </c>
      <c r="F138" s="160">
        <f>(D138-E138)/E138*100</f>
        <v>12.303564777003718</v>
      </c>
      <c r="G138" s="20">
        <f t="shared" si="27"/>
        <v>27704</v>
      </c>
      <c r="H138" s="20">
        <f t="shared" si="27"/>
        <v>2267337.9695679997</v>
      </c>
      <c r="I138" s="20">
        <f t="shared" si="27"/>
        <v>2787</v>
      </c>
      <c r="J138" s="20">
        <f t="shared" si="27"/>
        <v>142.99634640000002</v>
      </c>
      <c r="K138" s="20">
        <f t="shared" si="27"/>
        <v>1052.1119633999999</v>
      </c>
      <c r="L138" s="20">
        <f t="shared" si="27"/>
        <v>986.18217600000014</v>
      </c>
      <c r="M138" s="20">
        <f>(K138-L138)/L138*100</f>
        <v>6.6853558099593728</v>
      </c>
      <c r="N138" s="166">
        <f>D138/D326*100</f>
        <v>2.3335314907306852</v>
      </c>
    </row>
    <row r="139" spans="1:14" ht="14.25" thickTop="1"/>
    <row r="142" spans="1:14" s="70" customFormat="1" ht="18.75">
      <c r="A142" s="180" t="str">
        <f>A1</f>
        <v>2020年1-10月丹东市财产保险业务统计表</v>
      </c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</row>
    <row r="143" spans="1:14" s="70" customFormat="1" ht="14.25" thickBot="1">
      <c r="B143" s="72" t="s">
        <v>0</v>
      </c>
      <c r="C143" s="71"/>
      <c r="D143" s="71"/>
      <c r="F143" s="71"/>
      <c r="G143" s="89" t="str">
        <f>G2</f>
        <v>（2020年1-10月）</v>
      </c>
      <c r="H143" s="71"/>
      <c r="I143" s="71"/>
      <c r="J143" s="71"/>
      <c r="K143" s="71"/>
      <c r="L143" s="72" t="s">
        <v>1</v>
      </c>
    </row>
    <row r="144" spans="1:14">
      <c r="A144" s="223" t="s">
        <v>39</v>
      </c>
      <c r="B144" s="73" t="s">
        <v>3</v>
      </c>
      <c r="C144" s="181" t="s">
        <v>4</v>
      </c>
      <c r="D144" s="181"/>
      <c r="E144" s="181"/>
      <c r="F144" s="181"/>
      <c r="G144" s="181" t="s">
        <v>5</v>
      </c>
      <c r="H144" s="181"/>
      <c r="I144" s="181" t="s">
        <v>6</v>
      </c>
      <c r="J144" s="181"/>
      <c r="K144" s="181"/>
      <c r="L144" s="181"/>
      <c r="M144" s="181"/>
      <c r="N144" s="184" t="s">
        <v>7</v>
      </c>
    </row>
    <row r="145" spans="1:14">
      <c r="A145" s="193"/>
      <c r="B145" s="71" t="s">
        <v>8</v>
      </c>
      <c r="C145" s="183" t="s">
        <v>9</v>
      </c>
      <c r="D145" s="183" t="s">
        <v>10</v>
      </c>
      <c r="E145" s="183" t="s">
        <v>11</v>
      </c>
      <c r="F145" s="177" t="s">
        <v>12</v>
      </c>
      <c r="G145" s="183" t="s">
        <v>13</v>
      </c>
      <c r="H145" s="183" t="s">
        <v>14</v>
      </c>
      <c r="I145" s="177" t="s">
        <v>13</v>
      </c>
      <c r="J145" s="183" t="s">
        <v>15</v>
      </c>
      <c r="K145" s="183"/>
      <c r="L145" s="183"/>
      <c r="M145" s="177" t="s">
        <v>12</v>
      </c>
      <c r="N145" s="185"/>
    </row>
    <row r="146" spans="1:14">
      <c r="A146" s="193"/>
      <c r="B146" s="74" t="s">
        <v>16</v>
      </c>
      <c r="C146" s="183"/>
      <c r="D146" s="183"/>
      <c r="E146" s="183"/>
      <c r="F146" s="177" t="s">
        <v>17</v>
      </c>
      <c r="G146" s="183"/>
      <c r="H146" s="183"/>
      <c r="I146" s="41" t="s">
        <v>18</v>
      </c>
      <c r="J146" s="177" t="s">
        <v>9</v>
      </c>
      <c r="K146" s="177" t="s">
        <v>10</v>
      </c>
      <c r="L146" s="177" t="s">
        <v>11</v>
      </c>
      <c r="M146" s="177" t="s">
        <v>17</v>
      </c>
      <c r="N146" s="178" t="s">
        <v>17</v>
      </c>
    </row>
    <row r="147" spans="1:14">
      <c r="A147" s="193"/>
      <c r="B147" s="177" t="s">
        <v>19</v>
      </c>
      <c r="C147" s="28">
        <v>2.12</v>
      </c>
      <c r="D147" s="143">
        <v>231.81</v>
      </c>
      <c r="E147" s="143">
        <v>225.99950000000001</v>
      </c>
      <c r="F147" s="39">
        <f>(D147-E147)/E147*100</f>
        <v>2.5710233872198787</v>
      </c>
      <c r="G147" s="24">
        <v>1531</v>
      </c>
      <c r="H147" s="24">
        <v>112729.23789999999</v>
      </c>
      <c r="I147" s="24">
        <v>0</v>
      </c>
      <c r="J147" s="28">
        <v>14.3355</v>
      </c>
      <c r="K147" s="28">
        <v>105.93600000000001</v>
      </c>
      <c r="L147" s="28">
        <v>361.08370000000002</v>
      </c>
      <c r="M147" s="39">
        <f>(K147-L147)/L147*100</f>
        <v>-70.661649916625976</v>
      </c>
      <c r="N147" s="165">
        <f>D147/D314*100</f>
        <v>0.30237162774527504</v>
      </c>
    </row>
    <row r="148" spans="1:14">
      <c r="A148" s="193"/>
      <c r="B148" s="177" t="s">
        <v>20</v>
      </c>
      <c r="C148" s="144">
        <v>0.62129999999999996</v>
      </c>
      <c r="D148" s="144">
        <v>39.891500000000001</v>
      </c>
      <c r="E148" s="238">
        <v>85.004599999999996</v>
      </c>
      <c r="F148" s="39">
        <f>(D148-E148)/E148*100</f>
        <v>-53.071363196815227</v>
      </c>
      <c r="G148" s="24">
        <v>460</v>
      </c>
      <c r="H148" s="24">
        <v>674.02099999999996</v>
      </c>
      <c r="I148" s="24"/>
      <c r="J148" s="144">
        <v>0.97209999999999996</v>
      </c>
      <c r="K148" s="144">
        <v>28.263200000000001</v>
      </c>
      <c r="L148" s="144">
        <v>93.843599999999995</v>
      </c>
      <c r="M148" s="39">
        <f>(K148-L148)/L148*100</f>
        <v>-69.88265582309289</v>
      </c>
      <c r="N148" s="165">
        <f>D148/D315*100</f>
        <v>0.25710217649921469</v>
      </c>
    </row>
    <row r="149" spans="1:14">
      <c r="A149" s="193"/>
      <c r="B149" s="177" t="s">
        <v>21</v>
      </c>
      <c r="C149" s="28">
        <v>0.45</v>
      </c>
      <c r="D149" s="28">
        <v>4.92</v>
      </c>
      <c r="E149" s="28">
        <v>9.6105999999999998</v>
      </c>
      <c r="F149" s="39">
        <f>(D149-E149)/E149*100</f>
        <v>-48.806526127400993</v>
      </c>
      <c r="G149" s="37">
        <v>8</v>
      </c>
      <c r="H149" s="37">
        <v>31000</v>
      </c>
      <c r="I149" s="24">
        <v>36</v>
      </c>
      <c r="J149" s="28">
        <v>-4.3371000000000004</v>
      </c>
      <c r="K149" s="28">
        <v>-9.6854999999999993</v>
      </c>
      <c r="L149" s="28">
        <v>-1.3177000000000001</v>
      </c>
      <c r="M149" s="39">
        <f>(K149-L149)/L149*100</f>
        <v>635.03073537223941</v>
      </c>
      <c r="N149" s="165">
        <f>D149/D316*100</f>
        <v>0.19147100860481142</v>
      </c>
    </row>
    <row r="150" spans="1:14">
      <c r="A150" s="193"/>
      <c r="B150" s="177" t="s">
        <v>22</v>
      </c>
      <c r="C150" s="28">
        <v>7.0000000000000007E-2</v>
      </c>
      <c r="D150" s="28">
        <v>0.2</v>
      </c>
      <c r="E150" s="28">
        <v>0.42399999999999999</v>
      </c>
      <c r="F150" s="39">
        <f>(D150-E150)/E150*100</f>
        <v>-52.830188679245282</v>
      </c>
      <c r="G150" s="37">
        <v>23</v>
      </c>
      <c r="H150" s="37">
        <v>1757.5</v>
      </c>
      <c r="I150" s="24"/>
      <c r="J150" s="28">
        <v>-3.7000000000000002E-3</v>
      </c>
      <c r="K150" s="28">
        <v>-5.3E-3</v>
      </c>
      <c r="L150" s="28">
        <v>2.3599999999999999E-2</v>
      </c>
      <c r="M150" s="39">
        <f>(K150-L150)/L150*100</f>
        <v>-122.45762711864407</v>
      </c>
      <c r="N150" s="165">
        <f>D150/D317*100</f>
        <v>1.8551383892564478E-2</v>
      </c>
    </row>
    <row r="151" spans="1:14" ht="15">
      <c r="A151" s="193"/>
      <c r="B151" s="177" t="s">
        <v>23</v>
      </c>
      <c r="C151" s="145"/>
      <c r="D151" s="145"/>
      <c r="E151" s="145"/>
      <c r="F151" s="39"/>
      <c r="G151" s="37">
        <v>0</v>
      </c>
      <c r="H151" s="37">
        <v>0</v>
      </c>
      <c r="I151" s="24"/>
      <c r="J151" s="24"/>
      <c r="K151" s="24"/>
      <c r="L151" s="24"/>
      <c r="M151" s="39"/>
      <c r="N151" s="165"/>
    </row>
    <row r="152" spans="1:14">
      <c r="A152" s="193"/>
      <c r="B152" s="177" t="s">
        <v>24</v>
      </c>
      <c r="C152" s="28">
        <v>0.3019</v>
      </c>
      <c r="D152" s="28">
        <v>20.54</v>
      </c>
      <c r="E152" s="28">
        <v>83.915700000000001</v>
      </c>
      <c r="F152" s="39">
        <f>(D152-E152)/E152*100</f>
        <v>-75.523054684641849</v>
      </c>
      <c r="G152" s="37">
        <v>27</v>
      </c>
      <c r="H152" s="37">
        <v>23412.121200000001</v>
      </c>
      <c r="I152" s="24">
        <v>68</v>
      </c>
      <c r="J152" s="28">
        <v>-8.0005000000000006</v>
      </c>
      <c r="K152" s="28">
        <v>-22.175599999999999</v>
      </c>
      <c r="L152" s="28">
        <v>29.108499999999999</v>
      </c>
      <c r="M152" s="39">
        <f>(K152-L152)/L152*100</f>
        <v>-176.18255835924214</v>
      </c>
      <c r="N152" s="165">
        <f>D152/D319*100</f>
        <v>0.34333371427551734</v>
      </c>
    </row>
    <row r="153" spans="1:14">
      <c r="A153" s="193"/>
      <c r="B153" s="177" t="s">
        <v>25</v>
      </c>
      <c r="C153" s="24"/>
      <c r="D153" s="24"/>
      <c r="E153" s="24"/>
      <c r="F153" s="39"/>
      <c r="G153" s="37"/>
      <c r="H153" s="37"/>
      <c r="I153" s="24"/>
      <c r="J153" s="24"/>
      <c r="K153" s="24"/>
      <c r="L153" s="24"/>
      <c r="M153" s="39"/>
      <c r="N153" s="165"/>
    </row>
    <row r="154" spans="1:14">
      <c r="A154" s="193"/>
      <c r="B154" s="177" t="s">
        <v>26</v>
      </c>
      <c r="C154" s="146">
        <v>0.12</v>
      </c>
      <c r="D154" s="146">
        <v>11.99</v>
      </c>
      <c r="E154" s="146">
        <v>13.2783</v>
      </c>
      <c r="F154" s="39">
        <f>(D154-E154)/E154*100</f>
        <v>-9.7022962276797458</v>
      </c>
      <c r="G154" s="37">
        <v>173</v>
      </c>
      <c r="H154" s="37">
        <v>89920.044999999998</v>
      </c>
      <c r="I154" s="24">
        <v>50</v>
      </c>
      <c r="J154" s="28">
        <v>-2.8153000000000001</v>
      </c>
      <c r="K154" s="28">
        <v>-1.3945000000000001</v>
      </c>
      <c r="L154" s="28">
        <v>-5.0000000000000001E-4</v>
      </c>
      <c r="M154" s="39">
        <f>(K154-L154)/L154*100</f>
        <v>278800</v>
      </c>
      <c r="N154" s="165">
        <f>D154/D321*100</f>
        <v>8.2854633387043991E-2</v>
      </c>
    </row>
    <row r="155" spans="1:14">
      <c r="A155" s="193"/>
      <c r="B155" s="177" t="s">
        <v>27</v>
      </c>
      <c r="C155" s="24">
        <v>0</v>
      </c>
      <c r="D155" s="24">
        <v>0</v>
      </c>
      <c r="E155" s="24">
        <v>0.20749999999999999</v>
      </c>
      <c r="F155" s="39">
        <f>(D155-E155)/E155*100</f>
        <v>-100</v>
      </c>
      <c r="G155" s="37"/>
      <c r="H155" s="37"/>
      <c r="I155" s="24"/>
      <c r="J155" s="28">
        <v>0</v>
      </c>
      <c r="K155" s="28">
        <v>0</v>
      </c>
      <c r="L155" s="28">
        <v>-5.0000000000000001E-4</v>
      </c>
      <c r="M155" s="39">
        <f>(K155-L155)/L155*100</f>
        <v>-100</v>
      </c>
      <c r="N155" s="165">
        <f>D155/D322*100</f>
        <v>0</v>
      </c>
    </row>
    <row r="156" spans="1:14">
      <c r="A156" s="193"/>
      <c r="B156" s="18" t="s">
        <v>28</v>
      </c>
      <c r="C156" s="24"/>
      <c r="D156" s="24"/>
      <c r="E156" s="24"/>
      <c r="F156" s="39"/>
      <c r="G156" s="37"/>
      <c r="H156" s="37"/>
      <c r="I156" s="37"/>
      <c r="J156" s="37"/>
      <c r="K156" s="37"/>
      <c r="L156" s="37"/>
      <c r="M156" s="39"/>
      <c r="N156" s="165"/>
    </row>
    <row r="157" spans="1:14">
      <c r="A157" s="193"/>
      <c r="B157" s="18" t="s">
        <v>29</v>
      </c>
      <c r="C157" s="37">
        <v>0</v>
      </c>
      <c r="D157" s="146">
        <v>0</v>
      </c>
      <c r="E157" s="37"/>
      <c r="F157" s="39"/>
      <c r="G157" s="39"/>
      <c r="H157" s="39"/>
      <c r="I157" s="39"/>
      <c r="J157" s="39">
        <v>0</v>
      </c>
      <c r="K157" s="39">
        <v>-4.8300000000000003E-2</v>
      </c>
      <c r="L157" s="39">
        <v>0</v>
      </c>
      <c r="M157" s="39"/>
      <c r="N157" s="165"/>
    </row>
    <row r="158" spans="1:14">
      <c r="A158" s="193"/>
      <c r="B158" s="18" t="s">
        <v>30</v>
      </c>
      <c r="C158" s="42"/>
      <c r="D158" s="42"/>
      <c r="E158" s="42"/>
      <c r="F158" s="39"/>
      <c r="G158" s="147"/>
      <c r="H158" s="147"/>
      <c r="I158" s="147"/>
      <c r="J158" s="147"/>
      <c r="K158" s="147"/>
      <c r="L158" s="147"/>
      <c r="M158" s="39"/>
      <c r="N158" s="165"/>
    </row>
    <row r="159" spans="1:14" ht="14.25" thickBot="1">
      <c r="A159" s="194"/>
      <c r="B159" s="19" t="s">
        <v>31</v>
      </c>
      <c r="C159" s="20">
        <f t="shared" ref="C159:L159" si="28">C147+C149+C150+C151+C152+C153+C154+C155</f>
        <v>3.0619000000000001</v>
      </c>
      <c r="D159" s="20">
        <f t="shared" si="28"/>
        <v>269.45999999999998</v>
      </c>
      <c r="E159" s="20">
        <f t="shared" si="28"/>
        <v>333.43560000000002</v>
      </c>
      <c r="F159" s="20">
        <f t="shared" ref="F159:F165" si="29">(D159-E159)/E159*100</f>
        <v>-19.186793491756742</v>
      </c>
      <c r="G159" s="20">
        <f t="shared" si="28"/>
        <v>1762</v>
      </c>
      <c r="H159" s="20">
        <f t="shared" si="28"/>
        <v>258818.90409999999</v>
      </c>
      <c r="I159" s="20">
        <f t="shared" si="28"/>
        <v>154</v>
      </c>
      <c r="J159" s="20">
        <f t="shared" si="28"/>
        <v>-0.82110000000000083</v>
      </c>
      <c r="K159" s="20">
        <f t="shared" si="28"/>
        <v>72.6751</v>
      </c>
      <c r="L159" s="20">
        <f t="shared" si="28"/>
        <v>388.89710000000002</v>
      </c>
      <c r="M159" s="20">
        <f>(K159-L159)/L159*100</f>
        <v>-81.312511715824058</v>
      </c>
      <c r="N159" s="166">
        <f>D159/D326*100</f>
        <v>0.2228119915619951</v>
      </c>
    </row>
    <row r="160" spans="1:14" ht="14.25" thickTop="1">
      <c r="A160" s="239" t="s">
        <v>40</v>
      </c>
      <c r="B160" s="177" t="s">
        <v>19</v>
      </c>
      <c r="C160" s="35">
        <v>358.87865099999999</v>
      </c>
      <c r="D160" s="35">
        <v>4828.2516309999992</v>
      </c>
      <c r="E160" s="35">
        <v>4743.4591129999999</v>
      </c>
      <c r="F160" s="39">
        <f t="shared" si="29"/>
        <v>1.7875671736605796</v>
      </c>
      <c r="G160" s="35">
        <v>28942</v>
      </c>
      <c r="H160" s="35">
        <v>2035217.6325830002</v>
      </c>
      <c r="I160" s="37">
        <v>3884</v>
      </c>
      <c r="J160" s="37">
        <v>148.16999999999999</v>
      </c>
      <c r="K160" s="35">
        <v>2330.48</v>
      </c>
      <c r="L160" s="35">
        <v>2423.02</v>
      </c>
      <c r="M160" s="41">
        <f t="shared" ref="M160:M175" si="30">(K160-L160)/L160*100</f>
        <v>-3.8192008320195447</v>
      </c>
      <c r="N160" s="165">
        <f t="shared" ref="N160:N168" si="31">D160/D314*100</f>
        <v>6.2979435953118887</v>
      </c>
    </row>
    <row r="161" spans="1:14">
      <c r="A161" s="230"/>
      <c r="B161" s="177" t="s">
        <v>20</v>
      </c>
      <c r="C161" s="35">
        <v>75.488672999999991</v>
      </c>
      <c r="D161" s="35">
        <v>915.35508199999992</v>
      </c>
      <c r="E161" s="35">
        <v>1262.8704130000001</v>
      </c>
      <c r="F161" s="39">
        <f t="shared" si="29"/>
        <v>-27.517893160111601</v>
      </c>
      <c r="G161" s="35">
        <v>10399</v>
      </c>
      <c r="H161" s="35">
        <v>135479</v>
      </c>
      <c r="I161" s="37">
        <v>2032</v>
      </c>
      <c r="J161" s="37">
        <v>61.83</v>
      </c>
      <c r="K161" s="35">
        <v>935.77</v>
      </c>
      <c r="L161" s="35">
        <v>1065.49</v>
      </c>
      <c r="M161" s="41">
        <f t="shared" si="30"/>
        <v>-12.174680194089108</v>
      </c>
      <c r="N161" s="165">
        <f t="shared" si="31"/>
        <v>5.8994969818587197</v>
      </c>
    </row>
    <row r="162" spans="1:14">
      <c r="A162" s="230"/>
      <c r="B162" s="177" t="s">
        <v>21</v>
      </c>
      <c r="C162" s="35">
        <v>2.573585</v>
      </c>
      <c r="D162" s="35">
        <v>172.781227</v>
      </c>
      <c r="E162" s="35">
        <v>84.990594000000002</v>
      </c>
      <c r="F162" s="39">
        <f t="shared" si="29"/>
        <v>103.29452809801518</v>
      </c>
      <c r="G162" s="35">
        <v>178</v>
      </c>
      <c r="H162" s="35">
        <v>400496.96746099996</v>
      </c>
      <c r="I162" s="37">
        <v>8</v>
      </c>
      <c r="J162" s="37">
        <v>1.19</v>
      </c>
      <c r="K162" s="35">
        <v>11.57</v>
      </c>
      <c r="L162" s="35">
        <v>0.45</v>
      </c>
      <c r="M162" s="41">
        <f t="shared" si="30"/>
        <v>2471.1111111111113</v>
      </c>
      <c r="N162" s="165">
        <f t="shared" si="31"/>
        <v>6.7241048377371699</v>
      </c>
    </row>
    <row r="163" spans="1:14">
      <c r="A163" s="230"/>
      <c r="B163" s="177" t="s">
        <v>22</v>
      </c>
      <c r="C163" s="35">
        <v>41.625770000000003</v>
      </c>
      <c r="D163" s="35">
        <v>129.367638</v>
      </c>
      <c r="E163" s="35">
        <v>65.111918000000003</v>
      </c>
      <c r="F163" s="39">
        <f t="shared" si="29"/>
        <v>98.685036432193556</v>
      </c>
      <c r="G163" s="35">
        <v>10184</v>
      </c>
      <c r="H163" s="35">
        <v>524627.59</v>
      </c>
      <c r="I163" s="37">
        <v>370</v>
      </c>
      <c r="J163" s="37">
        <v>1.05</v>
      </c>
      <c r="K163" s="35">
        <v>47.23</v>
      </c>
      <c r="L163" s="35">
        <v>8.57</v>
      </c>
      <c r="M163" s="41">
        <f t="shared" si="30"/>
        <v>451.10851808634766</v>
      </c>
      <c r="N163" s="165">
        <f t="shared" si="31"/>
        <v>11.99974357906156</v>
      </c>
    </row>
    <row r="164" spans="1:14">
      <c r="A164" s="230"/>
      <c r="B164" s="177" t="s">
        <v>23</v>
      </c>
      <c r="C164" s="35">
        <v>2.037744</v>
      </c>
      <c r="D164" s="35">
        <v>22.228907</v>
      </c>
      <c r="E164" s="35">
        <v>0.34181</v>
      </c>
      <c r="F164" s="39">
        <f t="shared" si="29"/>
        <v>6403.2933501067846</v>
      </c>
      <c r="G164" s="35">
        <v>140</v>
      </c>
      <c r="H164" s="35">
        <v>66616.679999999993</v>
      </c>
      <c r="I164" s="37">
        <v>6</v>
      </c>
      <c r="J164" s="37"/>
      <c r="K164" s="35">
        <v>8.69</v>
      </c>
      <c r="L164" s="35">
        <v>6.32</v>
      </c>
      <c r="M164" s="41">
        <f t="shared" si="30"/>
        <v>37.499999999999986</v>
      </c>
      <c r="N164" s="165">
        <f t="shared" si="31"/>
        <v>9.6455559051018085</v>
      </c>
    </row>
    <row r="165" spans="1:14">
      <c r="A165" s="230"/>
      <c r="B165" s="177" t="s">
        <v>24</v>
      </c>
      <c r="C165" s="35">
        <v>12.170058999999998</v>
      </c>
      <c r="D165" s="35">
        <v>357.25207899999998</v>
      </c>
      <c r="E165" s="35">
        <v>167.244282</v>
      </c>
      <c r="F165" s="39">
        <f t="shared" si="29"/>
        <v>113.61093768216242</v>
      </c>
      <c r="G165" s="35">
        <v>1282</v>
      </c>
      <c r="H165" s="35">
        <v>353445.5503</v>
      </c>
      <c r="I165" s="37">
        <v>131</v>
      </c>
      <c r="J165" s="37">
        <v>2.93</v>
      </c>
      <c r="K165" s="35">
        <v>67.459999999999994</v>
      </c>
      <c r="L165" s="35">
        <v>90.16</v>
      </c>
      <c r="M165" s="41">
        <f t="shared" si="30"/>
        <v>-25.177462289263534</v>
      </c>
      <c r="N165" s="165">
        <f t="shared" si="31"/>
        <v>5.971600935526804</v>
      </c>
    </row>
    <row r="166" spans="1:14">
      <c r="A166" s="230"/>
      <c r="B166" s="177" t="s">
        <v>25</v>
      </c>
      <c r="C166" s="35">
        <v>0.78120000000000001</v>
      </c>
      <c r="D166" s="35">
        <v>160.05099999999999</v>
      </c>
      <c r="E166" s="35">
        <v>186</v>
      </c>
      <c r="F166" s="39"/>
      <c r="G166" s="35">
        <v>18</v>
      </c>
      <c r="H166" s="35">
        <v>3086.9340000000002</v>
      </c>
      <c r="I166" s="148">
        <v>3</v>
      </c>
      <c r="J166" s="37"/>
      <c r="K166" s="35">
        <v>119.25</v>
      </c>
      <c r="L166" s="35"/>
      <c r="M166" s="41"/>
      <c r="N166" s="165">
        <f t="shared" si="31"/>
        <v>0.92687754944025469</v>
      </c>
    </row>
    <row r="167" spans="1:14">
      <c r="A167" s="230"/>
      <c r="B167" s="177" t="s">
        <v>26</v>
      </c>
      <c r="C167" s="35">
        <v>32.833685000000003</v>
      </c>
      <c r="D167" s="35">
        <v>361.55909400000002</v>
      </c>
      <c r="E167" s="35">
        <v>311.81496499999997</v>
      </c>
      <c r="F167" s="39">
        <f>(D167-E167)/E167*100</f>
        <v>15.953092244947269</v>
      </c>
      <c r="G167" s="35">
        <v>10041</v>
      </c>
      <c r="H167" s="35">
        <v>743728.18</v>
      </c>
      <c r="I167" s="37">
        <v>110</v>
      </c>
      <c r="J167" s="37">
        <v>2.6</v>
      </c>
      <c r="K167" s="35">
        <v>62.31</v>
      </c>
      <c r="L167" s="35">
        <v>61.02</v>
      </c>
      <c r="M167" s="41">
        <f t="shared" si="30"/>
        <v>2.1140609636184844</v>
      </c>
      <c r="N167" s="165">
        <f t="shared" si="31"/>
        <v>2.498485920026837</v>
      </c>
    </row>
    <row r="168" spans="1:14">
      <c r="A168" s="230"/>
      <c r="B168" s="177" t="s">
        <v>27</v>
      </c>
      <c r="C168" s="35">
        <v>0.82452400000000003</v>
      </c>
      <c r="D168" s="35">
        <v>58.25450699999999</v>
      </c>
      <c r="E168" s="35">
        <v>42.334226999999998</v>
      </c>
      <c r="F168" s="39">
        <f>(D168-E168)/E168*100</f>
        <v>37.606166754857703</v>
      </c>
      <c r="G168" s="35">
        <v>255</v>
      </c>
      <c r="H168" s="35">
        <v>16742.680536</v>
      </c>
      <c r="I168" s="37">
        <v>13</v>
      </c>
      <c r="J168" s="37"/>
      <c r="K168" s="35">
        <v>0.15</v>
      </c>
      <c r="L168" s="37">
        <v>1.31</v>
      </c>
      <c r="M168" s="41">
        <f t="shared" si="30"/>
        <v>-88.549618320610691</v>
      </c>
      <c r="N168" s="165">
        <f t="shared" si="31"/>
        <v>2.179717802316449</v>
      </c>
    </row>
    <row r="169" spans="1:14">
      <c r="A169" s="230"/>
      <c r="B169" s="18" t="s">
        <v>28</v>
      </c>
      <c r="C169" s="35"/>
      <c r="D169" s="35">
        <v>30.660374999999998</v>
      </c>
      <c r="E169" s="35"/>
      <c r="F169" s="39"/>
      <c r="G169" s="35">
        <v>16</v>
      </c>
      <c r="H169" s="35">
        <v>1489</v>
      </c>
      <c r="I169" s="35"/>
      <c r="J169" s="35"/>
      <c r="K169" s="35"/>
      <c r="L169" s="35"/>
      <c r="M169" s="41"/>
      <c r="N169" s="165"/>
    </row>
    <row r="170" spans="1:14">
      <c r="A170" s="230"/>
      <c r="B170" s="18" t="s">
        <v>29</v>
      </c>
      <c r="C170" s="35">
        <v>0.63207599999999997</v>
      </c>
      <c r="D170" s="35">
        <v>4.4024859999999997</v>
      </c>
      <c r="E170" s="35">
        <v>31.813334999999999</v>
      </c>
      <c r="F170" s="39">
        <f>(D170-E170)/E170*100</f>
        <v>-86.161507430767642</v>
      </c>
      <c r="G170" s="35">
        <v>17</v>
      </c>
      <c r="H170" s="35">
        <v>3000.9892360000003</v>
      </c>
      <c r="I170" s="35"/>
      <c r="J170" s="35"/>
      <c r="K170" s="35"/>
      <c r="L170" s="35"/>
      <c r="M170" s="41"/>
      <c r="N170" s="165">
        <f>D170/D324*100</f>
        <v>3.7166505426977094</v>
      </c>
    </row>
    <row r="171" spans="1:14">
      <c r="A171" s="230"/>
      <c r="B171" s="18" t="s">
        <v>30</v>
      </c>
      <c r="C171" s="42"/>
      <c r="D171" s="42"/>
      <c r="E171" s="42"/>
      <c r="F171" s="39"/>
      <c r="G171" s="49"/>
      <c r="H171" s="49"/>
      <c r="I171" s="49"/>
      <c r="J171" s="149"/>
      <c r="K171" s="41"/>
      <c r="L171" s="149"/>
      <c r="M171" s="41"/>
      <c r="N171" s="165"/>
    </row>
    <row r="172" spans="1:14" ht="14.25" thickBot="1">
      <c r="A172" s="233"/>
      <c r="B172" s="19" t="s">
        <v>31</v>
      </c>
      <c r="C172" s="20">
        <f t="shared" ref="C172:L172" si="32">C160+C162+C163+C164+C165+C166+C167+C168</f>
        <v>451.72521799999993</v>
      </c>
      <c r="D172" s="20">
        <f t="shared" si="32"/>
        <v>6089.7460829999991</v>
      </c>
      <c r="E172" s="20">
        <f t="shared" si="32"/>
        <v>5601.2969089999988</v>
      </c>
      <c r="F172" s="20">
        <f t="shared" ref="F172:F178" si="33">(D172-E172)/E172*100</f>
        <v>8.7202871394868318</v>
      </c>
      <c r="G172" s="20">
        <f t="shared" si="32"/>
        <v>51040</v>
      </c>
      <c r="H172" s="20">
        <f t="shared" si="32"/>
        <v>4143962.2148799999</v>
      </c>
      <c r="I172" s="20">
        <f>I160+I162+I163+I164+I165+I166+I167+I168</f>
        <v>4525</v>
      </c>
      <c r="J172" s="20">
        <f t="shared" si="32"/>
        <v>155.94</v>
      </c>
      <c r="K172" s="20">
        <f t="shared" si="32"/>
        <v>2647.1400000000003</v>
      </c>
      <c r="L172" s="20">
        <f t="shared" si="32"/>
        <v>2590.85</v>
      </c>
      <c r="M172" s="20">
        <f t="shared" si="30"/>
        <v>2.1726460428045011</v>
      </c>
      <c r="N172" s="166">
        <f>D172/D326*100</f>
        <v>5.0355097337641537</v>
      </c>
    </row>
    <row r="173" spans="1:14" ht="14.25" thickTop="1">
      <c r="A173" s="239" t="s">
        <v>41</v>
      </c>
      <c r="B173" s="177" t="s">
        <v>19</v>
      </c>
      <c r="C173" s="87">
        <v>63.53</v>
      </c>
      <c r="D173" s="123">
        <v>1249.51</v>
      </c>
      <c r="E173" s="123">
        <v>923.09</v>
      </c>
      <c r="F173" s="39">
        <f t="shared" si="33"/>
        <v>35.361665709735774</v>
      </c>
      <c r="G173" s="88">
        <v>7062</v>
      </c>
      <c r="H173" s="88">
        <v>441098.66</v>
      </c>
      <c r="I173" s="88">
        <v>2100</v>
      </c>
      <c r="J173" s="88">
        <v>72.91</v>
      </c>
      <c r="K173" s="124">
        <v>446.76</v>
      </c>
      <c r="L173" s="124">
        <v>375.2</v>
      </c>
      <c r="M173" s="39">
        <f t="shared" si="30"/>
        <v>19.072494669509595</v>
      </c>
      <c r="N173" s="165">
        <f t="shared" ref="N173:N178" si="34">D173/D314*100</f>
        <v>1.6298536412751763</v>
      </c>
    </row>
    <row r="174" spans="1:14">
      <c r="A174" s="230"/>
      <c r="B174" s="177" t="s">
        <v>20</v>
      </c>
      <c r="C174" s="88">
        <v>16.22</v>
      </c>
      <c r="D174" s="124">
        <v>275.77</v>
      </c>
      <c r="E174" s="124">
        <v>311.39</v>
      </c>
      <c r="F174" s="39">
        <f t="shared" si="33"/>
        <v>-11.439031439673723</v>
      </c>
      <c r="G174" s="88">
        <v>3470</v>
      </c>
      <c r="H174" s="88">
        <v>44525.599999999999</v>
      </c>
      <c r="I174" s="88">
        <v>828</v>
      </c>
      <c r="J174" s="88">
        <v>11.73</v>
      </c>
      <c r="K174" s="124">
        <v>151.28</v>
      </c>
      <c r="L174" s="124">
        <v>186.8</v>
      </c>
      <c r="M174" s="39">
        <f t="shared" si="30"/>
        <v>-19.014989293361889</v>
      </c>
      <c r="N174" s="165">
        <f t="shared" si="34"/>
        <v>1.7773477360637839</v>
      </c>
    </row>
    <row r="175" spans="1:14">
      <c r="A175" s="230"/>
      <c r="B175" s="177" t="s">
        <v>21</v>
      </c>
      <c r="C175" s="88">
        <v>0</v>
      </c>
      <c r="D175" s="124">
        <v>28.99</v>
      </c>
      <c r="E175" s="124">
        <v>35.61</v>
      </c>
      <c r="F175" s="39">
        <f t="shared" si="33"/>
        <v>-18.590283628194332</v>
      </c>
      <c r="G175" s="88">
        <v>7</v>
      </c>
      <c r="H175" s="88">
        <v>28368</v>
      </c>
      <c r="I175" s="124">
        <v>1</v>
      </c>
      <c r="J175" s="88">
        <v>0</v>
      </c>
      <c r="K175" s="88">
        <v>0.47</v>
      </c>
      <c r="L175" s="124">
        <v>3.27</v>
      </c>
      <c r="M175" s="39">
        <f t="shared" si="30"/>
        <v>-85.626911314984696</v>
      </c>
      <c r="N175" s="165">
        <f t="shared" si="34"/>
        <v>1.1282001096450169</v>
      </c>
    </row>
    <row r="176" spans="1:14">
      <c r="A176" s="230"/>
      <c r="B176" s="177" t="s">
        <v>22</v>
      </c>
      <c r="C176" s="88"/>
      <c r="D176" s="124">
        <v>0.25</v>
      </c>
      <c r="E176" s="124">
        <v>0.37</v>
      </c>
      <c r="F176" s="39">
        <f t="shared" si="33"/>
        <v>-32.432432432432435</v>
      </c>
      <c r="G176" s="88">
        <v>6</v>
      </c>
      <c r="H176" s="88">
        <v>1944</v>
      </c>
      <c r="I176" s="124"/>
      <c r="J176" s="88"/>
      <c r="K176" s="88"/>
      <c r="L176" s="124">
        <v>0</v>
      </c>
      <c r="M176" s="39"/>
      <c r="N176" s="165">
        <f t="shared" si="34"/>
        <v>2.3189229865705596E-2</v>
      </c>
    </row>
    <row r="177" spans="1:14">
      <c r="A177" s="230"/>
      <c r="B177" s="177" t="s">
        <v>23</v>
      </c>
      <c r="C177" s="88"/>
      <c r="D177" s="88">
        <v>0.08</v>
      </c>
      <c r="E177" s="124">
        <v>0.92</v>
      </c>
      <c r="F177" s="39">
        <f t="shared" si="33"/>
        <v>-91.304347826086968</v>
      </c>
      <c r="G177" s="88">
        <v>1</v>
      </c>
      <c r="H177" s="88">
        <v>228</v>
      </c>
      <c r="I177" s="124"/>
      <c r="J177" s="88"/>
      <c r="K177" s="88"/>
      <c r="L177" s="124">
        <v>0</v>
      </c>
      <c r="M177" s="39"/>
      <c r="N177" s="165">
        <f t="shared" si="34"/>
        <v>3.471355889914627E-2</v>
      </c>
    </row>
    <row r="178" spans="1:14">
      <c r="A178" s="230"/>
      <c r="B178" s="177" t="s">
        <v>24</v>
      </c>
      <c r="C178" s="88">
        <v>3.99</v>
      </c>
      <c r="D178" s="124">
        <v>33.06</v>
      </c>
      <c r="E178" s="124">
        <v>56.52</v>
      </c>
      <c r="F178" s="39">
        <f t="shared" si="33"/>
        <v>-41.50743099787686</v>
      </c>
      <c r="G178" s="88">
        <v>99</v>
      </c>
      <c r="H178" s="88">
        <v>97168</v>
      </c>
      <c r="I178" s="124">
        <v>7</v>
      </c>
      <c r="J178" s="88">
        <v>0.18</v>
      </c>
      <c r="K178" s="124">
        <v>10.88</v>
      </c>
      <c r="L178" s="124">
        <v>7.08</v>
      </c>
      <c r="M178" s="39">
        <f>(K178-L178)/L178*100</f>
        <v>53.672316384180796</v>
      </c>
      <c r="N178" s="165">
        <f t="shared" si="34"/>
        <v>0.55261015549895831</v>
      </c>
    </row>
    <row r="179" spans="1:14">
      <c r="A179" s="230"/>
      <c r="B179" s="177" t="s">
        <v>25</v>
      </c>
      <c r="C179" s="90"/>
      <c r="D179" s="90"/>
      <c r="E179" s="159">
        <v>0</v>
      </c>
      <c r="F179" s="39"/>
      <c r="G179" s="88"/>
      <c r="H179" s="88"/>
      <c r="I179" s="124"/>
      <c r="J179" s="90"/>
      <c r="K179" s="90"/>
      <c r="L179" s="159">
        <v>0</v>
      </c>
      <c r="M179" s="39"/>
      <c r="N179" s="165"/>
    </row>
    <row r="180" spans="1:14">
      <c r="A180" s="230"/>
      <c r="B180" s="177" t="s">
        <v>26</v>
      </c>
      <c r="C180" s="88">
        <v>27.87</v>
      </c>
      <c r="D180" s="124">
        <v>82.99</v>
      </c>
      <c r="E180" s="124">
        <v>111.52</v>
      </c>
      <c r="F180" s="39">
        <f>(D180-E180)/E180*100</f>
        <v>-25.582855093256818</v>
      </c>
      <c r="G180" s="88">
        <v>491</v>
      </c>
      <c r="H180" s="88">
        <v>1069217.74</v>
      </c>
      <c r="I180" s="124">
        <v>42</v>
      </c>
      <c r="J180" s="88">
        <v>0</v>
      </c>
      <c r="K180" s="88">
        <v>16</v>
      </c>
      <c r="L180" s="124">
        <v>16.48</v>
      </c>
      <c r="M180" s="39">
        <f>(K180-L180)/L180*100</f>
        <v>-2.9126213592233037</v>
      </c>
      <c r="N180" s="165">
        <f>D180/D321*100</f>
        <v>0.57348674101674557</v>
      </c>
    </row>
    <row r="181" spans="1:14">
      <c r="A181" s="230"/>
      <c r="B181" s="177" t="s">
        <v>27</v>
      </c>
      <c r="C181" s="88"/>
      <c r="D181" s="88"/>
      <c r="E181" s="124">
        <v>0</v>
      </c>
      <c r="F181" s="39"/>
      <c r="G181" s="88"/>
      <c r="H181" s="88"/>
      <c r="I181" s="124"/>
      <c r="J181" s="88"/>
      <c r="K181" s="88"/>
      <c r="L181" s="124">
        <v>0</v>
      </c>
      <c r="M181" s="39"/>
      <c r="N181" s="165">
        <f>D181/D322*100</f>
        <v>0</v>
      </c>
    </row>
    <row r="182" spans="1:14">
      <c r="A182" s="230"/>
      <c r="B182" s="18" t="s">
        <v>28</v>
      </c>
      <c r="C182" s="91"/>
      <c r="D182" s="91"/>
      <c r="E182" s="150">
        <v>0</v>
      </c>
      <c r="F182" s="39"/>
      <c r="G182" s="91"/>
      <c r="H182" s="91"/>
      <c r="I182" s="150"/>
      <c r="J182" s="88"/>
      <c r="K182" s="88"/>
      <c r="L182" s="124">
        <v>0</v>
      </c>
      <c r="M182" s="39"/>
      <c r="N182" s="165"/>
    </row>
    <row r="183" spans="1:14">
      <c r="A183" s="230"/>
      <c r="B183" s="18" t="s">
        <v>29</v>
      </c>
      <c r="C183" s="91"/>
      <c r="D183" s="91"/>
      <c r="E183" s="150">
        <v>0.6</v>
      </c>
      <c r="F183" s="39"/>
      <c r="G183" s="88"/>
      <c r="H183" s="88"/>
      <c r="I183" s="124"/>
      <c r="J183" s="88"/>
      <c r="K183" s="88"/>
      <c r="L183" s="124">
        <v>0</v>
      </c>
      <c r="M183" s="39"/>
      <c r="N183" s="165">
        <f>D183/D324*100</f>
        <v>0</v>
      </c>
    </row>
    <row r="184" spans="1:14">
      <c r="A184" s="230"/>
      <c r="B184" s="18" t="s">
        <v>30</v>
      </c>
      <c r="C184" s="91"/>
      <c r="D184" s="91"/>
      <c r="E184" s="150">
        <v>0</v>
      </c>
      <c r="F184" s="39"/>
      <c r="G184" s="91"/>
      <c r="H184" s="91"/>
      <c r="I184" s="150"/>
      <c r="J184" s="88"/>
      <c r="K184" s="88"/>
      <c r="L184" s="124">
        <v>0</v>
      </c>
      <c r="M184" s="39"/>
      <c r="N184" s="165"/>
    </row>
    <row r="185" spans="1:14" ht="14.25" thickBot="1">
      <c r="A185" s="233"/>
      <c r="B185" s="19" t="s">
        <v>31</v>
      </c>
      <c r="C185" s="20">
        <f t="shared" ref="C185:L185" si="35">C173+C175+C176+C177+C178+C179+C180+C181</f>
        <v>95.39</v>
      </c>
      <c r="D185" s="20">
        <f t="shared" si="35"/>
        <v>1394.8799999999999</v>
      </c>
      <c r="E185" s="20">
        <f t="shared" si="35"/>
        <v>1128.03</v>
      </c>
      <c r="F185" s="20">
        <f>(D185-E185)/E185*100</f>
        <v>23.656285737081454</v>
      </c>
      <c r="G185" s="20">
        <f t="shared" si="35"/>
        <v>7666</v>
      </c>
      <c r="H185" s="20">
        <f t="shared" si="35"/>
        <v>1638024.4</v>
      </c>
      <c r="I185" s="20">
        <f t="shared" si="35"/>
        <v>2150</v>
      </c>
      <c r="J185" s="20">
        <f t="shared" si="35"/>
        <v>73.09</v>
      </c>
      <c r="K185" s="20">
        <f>K173+K175+K176+K177+K178+K179+K180+K181</f>
        <v>474.11</v>
      </c>
      <c r="L185" s="20">
        <f t="shared" si="35"/>
        <v>402.03</v>
      </c>
      <c r="M185" s="20">
        <f>(K185-L185)/L185*100</f>
        <v>17.92901027286522</v>
      </c>
      <c r="N185" s="166">
        <f>D185/D326*100</f>
        <v>1.1534030683218133</v>
      </c>
    </row>
    <row r="186" spans="1:14" ht="14.25" thickTop="1">
      <c r="A186" s="78"/>
      <c r="N186" s="169"/>
    </row>
    <row r="187" spans="1:14">
      <c r="A187" s="78"/>
      <c r="N187" s="169"/>
    </row>
    <row r="188" spans="1:14">
      <c r="A188" s="78"/>
      <c r="N188" s="169"/>
    </row>
    <row r="189" spans="1:14" s="70" customFormat="1" ht="18.75">
      <c r="A189" s="191" t="str">
        <f>A1</f>
        <v>2020年1-10月丹东市财产保险业务统计表</v>
      </c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</row>
    <row r="190" spans="1:14" s="70" customFormat="1" ht="14.25" thickBot="1">
      <c r="A190" s="79"/>
      <c r="B190" s="72" t="s">
        <v>0</v>
      </c>
      <c r="C190" s="71"/>
      <c r="D190" s="71"/>
      <c r="F190" s="71"/>
      <c r="G190" s="89" t="str">
        <f>G2</f>
        <v>（2020年1-10月）</v>
      </c>
      <c r="H190" s="71"/>
      <c r="I190" s="71"/>
      <c r="J190" s="71"/>
      <c r="K190" s="71"/>
      <c r="L190" s="72" t="s">
        <v>1</v>
      </c>
      <c r="N190" s="71"/>
    </row>
    <row r="191" spans="1:14">
      <c r="A191" s="223" t="s">
        <v>42</v>
      </c>
      <c r="B191" s="73" t="s">
        <v>3</v>
      </c>
      <c r="C191" s="181" t="s">
        <v>4</v>
      </c>
      <c r="D191" s="181"/>
      <c r="E191" s="181"/>
      <c r="F191" s="182"/>
      <c r="G191" s="181" t="s">
        <v>5</v>
      </c>
      <c r="H191" s="181"/>
      <c r="I191" s="181" t="s">
        <v>6</v>
      </c>
      <c r="J191" s="181"/>
      <c r="K191" s="181"/>
      <c r="L191" s="181"/>
      <c r="M191" s="181"/>
      <c r="N191" s="184" t="s">
        <v>7</v>
      </c>
    </row>
    <row r="192" spans="1:14">
      <c r="A192" s="193"/>
      <c r="B192" s="71" t="s">
        <v>8</v>
      </c>
      <c r="C192" s="183" t="s">
        <v>9</v>
      </c>
      <c r="D192" s="183" t="s">
        <v>10</v>
      </c>
      <c r="E192" s="183" t="s">
        <v>11</v>
      </c>
      <c r="F192" s="179" t="s">
        <v>12</v>
      </c>
      <c r="G192" s="183" t="s">
        <v>13</v>
      </c>
      <c r="H192" s="183" t="s">
        <v>14</v>
      </c>
      <c r="I192" s="177" t="s">
        <v>13</v>
      </c>
      <c r="J192" s="183" t="s">
        <v>15</v>
      </c>
      <c r="K192" s="183"/>
      <c r="L192" s="183"/>
      <c r="M192" s="177" t="s">
        <v>12</v>
      </c>
      <c r="N192" s="185"/>
    </row>
    <row r="193" spans="1:14">
      <c r="A193" s="193"/>
      <c r="B193" s="74" t="s">
        <v>16</v>
      </c>
      <c r="C193" s="183"/>
      <c r="D193" s="183"/>
      <c r="E193" s="183"/>
      <c r="F193" s="179" t="s">
        <v>17</v>
      </c>
      <c r="G193" s="183"/>
      <c r="H193" s="183"/>
      <c r="I193" s="41" t="s">
        <v>18</v>
      </c>
      <c r="J193" s="177" t="s">
        <v>9</v>
      </c>
      <c r="K193" s="177" t="s">
        <v>10</v>
      </c>
      <c r="L193" s="177" t="s">
        <v>11</v>
      </c>
      <c r="M193" s="177" t="s">
        <v>17</v>
      </c>
      <c r="N193" s="178" t="s">
        <v>17</v>
      </c>
    </row>
    <row r="194" spans="1:14">
      <c r="A194" s="193"/>
      <c r="B194" s="177" t="s">
        <v>19</v>
      </c>
      <c r="C194" s="177">
        <v>179.61034699999999</v>
      </c>
      <c r="D194" s="40">
        <v>2258.5655200000001</v>
      </c>
      <c r="E194" s="40">
        <v>2335.8837050000002</v>
      </c>
      <c r="F194" s="163">
        <f t="shared" ref="F194:F199" si="36">(D194-E194)/E194*100</f>
        <v>-3.3100185952964676</v>
      </c>
      <c r="G194" s="40">
        <v>15462</v>
      </c>
      <c r="H194" s="39">
        <v>50798.879266000004</v>
      </c>
      <c r="I194" s="39">
        <v>2059</v>
      </c>
      <c r="J194" s="39">
        <v>153.20374899999999</v>
      </c>
      <c r="K194" s="39">
        <v>1455.5819240000001</v>
      </c>
      <c r="L194" s="39">
        <v>1179.434833</v>
      </c>
      <c r="M194" s="39">
        <f t="shared" ref="M194:M206" si="37">(K194-L194)/L194*100</f>
        <v>23.413509867060203</v>
      </c>
      <c r="N194" s="165">
        <f t="shared" ref="N194:N199" si="38">D194/D314*100</f>
        <v>2.9460598449236599</v>
      </c>
    </row>
    <row r="195" spans="1:14">
      <c r="A195" s="193"/>
      <c r="B195" s="177" t="s">
        <v>20</v>
      </c>
      <c r="C195" s="177">
        <v>62.902742000000003</v>
      </c>
      <c r="D195" s="40">
        <v>592.19971299999997</v>
      </c>
      <c r="E195" s="40">
        <v>653.80338900000004</v>
      </c>
      <c r="F195" s="163">
        <f t="shared" si="36"/>
        <v>-9.422354952032844</v>
      </c>
      <c r="G195" s="40">
        <v>7336</v>
      </c>
      <c r="H195" s="39">
        <v>0</v>
      </c>
      <c r="I195" s="39">
        <v>878</v>
      </c>
      <c r="J195" s="39">
        <v>34.358209000000002</v>
      </c>
      <c r="K195" s="39">
        <v>496.85125599999998</v>
      </c>
      <c r="L195" s="39">
        <v>398.79457500000001</v>
      </c>
      <c r="M195" s="39">
        <f t="shared" si="37"/>
        <v>24.588268533993965</v>
      </c>
      <c r="N195" s="165">
        <f t="shared" si="38"/>
        <v>3.8167488095085496</v>
      </c>
    </row>
    <row r="196" spans="1:14">
      <c r="A196" s="193"/>
      <c r="B196" s="177" t="s">
        <v>21</v>
      </c>
      <c r="C196" s="177">
        <v>2.60613600000001</v>
      </c>
      <c r="D196" s="40">
        <v>71.419577000000004</v>
      </c>
      <c r="E196" s="40">
        <v>55.917079000000001</v>
      </c>
      <c r="F196" s="163">
        <f t="shared" si="36"/>
        <v>27.724084085293516</v>
      </c>
      <c r="G196" s="40">
        <v>730</v>
      </c>
      <c r="H196" s="39">
        <v>62103.080414999997</v>
      </c>
      <c r="I196" s="39">
        <v>6</v>
      </c>
      <c r="J196" s="39">
        <v>0</v>
      </c>
      <c r="K196" s="39">
        <v>304.35588200000001</v>
      </c>
      <c r="L196" s="39">
        <v>0.3</v>
      </c>
      <c r="M196" s="39">
        <f t="shared" si="37"/>
        <v>101351.96066666668</v>
      </c>
      <c r="N196" s="165">
        <f t="shared" si="38"/>
        <v>2.7794265126664617</v>
      </c>
    </row>
    <row r="197" spans="1:14">
      <c r="A197" s="193"/>
      <c r="B197" s="177" t="s">
        <v>22</v>
      </c>
      <c r="C197" s="177">
        <v>0.91103699999999899</v>
      </c>
      <c r="D197" s="40">
        <v>8.3928569999999993</v>
      </c>
      <c r="E197" s="40">
        <v>4.711144</v>
      </c>
      <c r="F197" s="163">
        <f t="shared" si="36"/>
        <v>78.149022827576474</v>
      </c>
      <c r="G197" s="40">
        <v>433</v>
      </c>
      <c r="H197" s="39">
        <v>83076.7</v>
      </c>
      <c r="I197" s="39">
        <v>19</v>
      </c>
      <c r="J197" s="39">
        <v>0</v>
      </c>
      <c r="K197" s="39">
        <v>3.1997599999999999</v>
      </c>
      <c r="L197" s="39">
        <v>0.17</v>
      </c>
      <c r="M197" s="39">
        <f t="shared" si="37"/>
        <v>1782.2117647058822</v>
      </c>
      <c r="N197" s="165">
        <f t="shared" si="38"/>
        <v>0.77849556081198501</v>
      </c>
    </row>
    <row r="198" spans="1:14">
      <c r="A198" s="193"/>
      <c r="B198" s="177" t="s">
        <v>23</v>
      </c>
      <c r="C198" s="177">
        <v>0</v>
      </c>
      <c r="D198" s="40">
        <v>2.1870000000000001E-2</v>
      </c>
      <c r="E198" s="40">
        <v>9.7717999999999999E-2</v>
      </c>
      <c r="F198" s="163">
        <f t="shared" si="36"/>
        <v>-77.619271782066761</v>
      </c>
      <c r="G198" s="40">
        <v>1</v>
      </c>
      <c r="H198" s="39">
        <v>8.7481550000000006</v>
      </c>
      <c r="I198" s="39">
        <v>1</v>
      </c>
      <c r="J198" s="39">
        <v>0.16</v>
      </c>
      <c r="K198" s="39">
        <v>0.16</v>
      </c>
      <c r="L198" s="39">
        <v>0</v>
      </c>
      <c r="M198" s="39"/>
      <c r="N198" s="165">
        <f t="shared" si="38"/>
        <v>9.4898191640541106E-3</v>
      </c>
    </row>
    <row r="199" spans="1:14">
      <c r="A199" s="193"/>
      <c r="B199" s="177" t="s">
        <v>24</v>
      </c>
      <c r="C199" s="177">
        <v>15.359159999999999</v>
      </c>
      <c r="D199" s="40">
        <v>212.35279299999999</v>
      </c>
      <c r="E199" s="40">
        <v>108.879786</v>
      </c>
      <c r="F199" s="163">
        <f t="shared" si="36"/>
        <v>95.034175581498658</v>
      </c>
      <c r="G199" s="40">
        <v>289</v>
      </c>
      <c r="H199" s="39">
        <v>48772.745849999999</v>
      </c>
      <c r="I199" s="39">
        <v>27</v>
      </c>
      <c r="J199" s="39">
        <v>4.1846269999999999</v>
      </c>
      <c r="K199" s="39">
        <v>18.184626999999999</v>
      </c>
      <c r="L199" s="39">
        <v>22.208210000000001</v>
      </c>
      <c r="M199" s="39">
        <f t="shared" si="37"/>
        <v>-18.117547519588484</v>
      </c>
      <c r="N199" s="165">
        <f t="shared" si="38"/>
        <v>3.5495556551835477</v>
      </c>
    </row>
    <row r="200" spans="1:14">
      <c r="A200" s="193"/>
      <c r="B200" s="177" t="s">
        <v>25</v>
      </c>
      <c r="C200" s="177">
        <v>0</v>
      </c>
      <c r="D200" s="40">
        <v>0</v>
      </c>
      <c r="E200" s="40">
        <v>0</v>
      </c>
      <c r="F200" s="163"/>
      <c r="G200" s="40">
        <v>0</v>
      </c>
      <c r="H200" s="39">
        <v>0</v>
      </c>
      <c r="I200" s="39">
        <v>0</v>
      </c>
      <c r="J200" s="39">
        <v>0</v>
      </c>
      <c r="K200" s="39">
        <v>0</v>
      </c>
      <c r="L200" s="41">
        <v>0</v>
      </c>
      <c r="M200" s="39"/>
      <c r="N200" s="165"/>
    </row>
    <row r="201" spans="1:14">
      <c r="A201" s="193"/>
      <c r="B201" s="177" t="s">
        <v>26</v>
      </c>
      <c r="C201" s="177">
        <v>22.007847000000002</v>
      </c>
      <c r="D201" s="40">
        <v>441.46240999999998</v>
      </c>
      <c r="E201" s="40">
        <v>231.799316</v>
      </c>
      <c r="F201" s="163">
        <f>(D201-E201)/E201*100</f>
        <v>90.450264313980966</v>
      </c>
      <c r="G201" s="40">
        <v>5392</v>
      </c>
      <c r="H201" s="39">
        <v>4778496.7500170004</v>
      </c>
      <c r="I201" s="39">
        <v>227</v>
      </c>
      <c r="J201" s="39">
        <v>25.371994999999998</v>
      </c>
      <c r="K201" s="39">
        <v>111.54609000000001</v>
      </c>
      <c r="L201" s="39">
        <v>59.607334999999999</v>
      </c>
      <c r="M201" s="39">
        <f t="shared" si="37"/>
        <v>87.134838355044735</v>
      </c>
      <c r="N201" s="165">
        <f>D201/D321*100</f>
        <v>3.0506427134871474</v>
      </c>
    </row>
    <row r="202" spans="1:14">
      <c r="A202" s="193"/>
      <c r="B202" s="177" t="s">
        <v>27</v>
      </c>
      <c r="C202" s="177">
        <v>94</v>
      </c>
      <c r="D202" s="40">
        <v>1888.8543930000001</v>
      </c>
      <c r="E202" s="40">
        <v>2001.8270299999999</v>
      </c>
      <c r="F202" s="163">
        <f>(D202-E202)/E202*100</f>
        <v>-5.6434764496111258</v>
      </c>
      <c r="G202" s="40">
        <v>749</v>
      </c>
      <c r="H202" s="39">
        <v>24228</v>
      </c>
      <c r="I202" s="39">
        <v>235</v>
      </c>
      <c r="J202" s="39">
        <v>74.023909000000003</v>
      </c>
      <c r="K202" s="39">
        <v>761.57649200000003</v>
      </c>
      <c r="L202" s="39">
        <v>688.38026100000002</v>
      </c>
      <c r="M202" s="39">
        <f t="shared" si="37"/>
        <v>10.633110091458594</v>
      </c>
      <c r="N202" s="165">
        <f>D202/D322*100</f>
        <v>70.675553848661536</v>
      </c>
    </row>
    <row r="203" spans="1:14">
      <c r="A203" s="193"/>
      <c r="B203" s="18" t="s">
        <v>28</v>
      </c>
      <c r="C203" s="177">
        <v>9.4340000000002505E-2</v>
      </c>
      <c r="D203" s="40">
        <v>35.163758000000001</v>
      </c>
      <c r="E203" s="40">
        <v>65.881929999999997</v>
      </c>
      <c r="F203" s="163"/>
      <c r="G203" s="40">
        <v>9</v>
      </c>
      <c r="H203" s="39">
        <v>14911.1654</v>
      </c>
      <c r="I203" s="39">
        <v>2</v>
      </c>
      <c r="J203" s="39">
        <v>0</v>
      </c>
      <c r="K203" s="39">
        <v>0.3</v>
      </c>
      <c r="L203" s="42">
        <v>0</v>
      </c>
      <c r="M203" s="39"/>
      <c r="N203" s="165"/>
    </row>
    <row r="204" spans="1:14">
      <c r="A204" s="193"/>
      <c r="B204" s="18" t="s">
        <v>29</v>
      </c>
      <c r="C204" s="177">
        <v>0</v>
      </c>
      <c r="D204" s="40">
        <v>0</v>
      </c>
      <c r="E204" s="40">
        <v>0</v>
      </c>
      <c r="F204" s="163"/>
      <c r="G204" s="40">
        <v>0</v>
      </c>
      <c r="H204" s="39">
        <v>0</v>
      </c>
      <c r="I204" s="39">
        <v>0</v>
      </c>
      <c r="J204" s="39">
        <v>0</v>
      </c>
      <c r="K204" s="39">
        <v>0</v>
      </c>
      <c r="L204" s="42">
        <v>0</v>
      </c>
      <c r="M204" s="39"/>
      <c r="N204" s="165">
        <f>D204/D324*100</f>
        <v>0</v>
      </c>
    </row>
    <row r="205" spans="1:14">
      <c r="A205" s="193"/>
      <c r="B205" s="18" t="s">
        <v>30</v>
      </c>
      <c r="C205" s="177">
        <v>94.200755999999998</v>
      </c>
      <c r="D205" s="40">
        <v>1853.6906349999999</v>
      </c>
      <c r="E205" s="40">
        <v>1935.0177409999999</v>
      </c>
      <c r="F205" s="163">
        <f t="shared" ref="F204:F215" si="39">(D205-E205)/E205*100</f>
        <v>-4.2029126801685468</v>
      </c>
      <c r="G205" s="40">
        <v>714</v>
      </c>
      <c r="H205" s="39">
        <v>9316.8559929999992</v>
      </c>
      <c r="I205" s="39">
        <v>228</v>
      </c>
      <c r="J205" s="39">
        <v>73.826594</v>
      </c>
      <c r="K205" s="39">
        <v>761.37917700000003</v>
      </c>
      <c r="L205" s="39">
        <v>688.38026100000002</v>
      </c>
      <c r="M205" s="39">
        <f t="shared" si="37"/>
        <v>10.604446428192979</v>
      </c>
      <c r="N205" s="165">
        <f>D205/D325*100</f>
        <v>97.231533545230818</v>
      </c>
    </row>
    <row r="206" spans="1:14" ht="14.25" thickBot="1">
      <c r="A206" s="194"/>
      <c r="B206" s="19" t="s">
        <v>31</v>
      </c>
      <c r="C206" s="20">
        <f>C194+C196+C197+C198+C199+C200+C201+C202</f>
        <v>314.49452700000001</v>
      </c>
      <c r="D206" s="20">
        <f t="shared" ref="D206:L206" si="40">D194+D196+D197+D198+D199+D200+D201+D202</f>
        <v>4881.0694199999998</v>
      </c>
      <c r="E206" s="20">
        <f t="shared" si="40"/>
        <v>4739.1157779999994</v>
      </c>
      <c r="F206" s="160">
        <f t="shared" si="39"/>
        <v>2.9953613426998325</v>
      </c>
      <c r="G206" s="20">
        <f t="shared" si="40"/>
        <v>23056</v>
      </c>
      <c r="H206" s="20">
        <f>H194+H196+H197+H198+H199+H200+H201+H202</f>
        <v>5047484.9037030004</v>
      </c>
      <c r="I206" s="20">
        <f t="shared" si="40"/>
        <v>2574</v>
      </c>
      <c r="J206" s="20">
        <f t="shared" si="40"/>
        <v>256.94427999999999</v>
      </c>
      <c r="K206" s="20">
        <f t="shared" si="40"/>
        <v>2654.6047750000002</v>
      </c>
      <c r="L206" s="20">
        <f t="shared" si="40"/>
        <v>1950.100639</v>
      </c>
      <c r="M206" s="20">
        <f t="shared" si="37"/>
        <v>36.126552748645103</v>
      </c>
      <c r="N206" s="166">
        <f>D206/D326*100</f>
        <v>4.0360751073352352</v>
      </c>
    </row>
    <row r="207" spans="1:14" ht="14.25" thickTop="1">
      <c r="A207" s="239" t="s">
        <v>43</v>
      </c>
      <c r="B207" s="177" t="s">
        <v>19</v>
      </c>
      <c r="C207" s="98">
        <v>14.1</v>
      </c>
      <c r="D207" s="98">
        <v>358.85</v>
      </c>
      <c r="E207" s="98">
        <v>634.59</v>
      </c>
      <c r="F207" s="164">
        <f t="shared" si="39"/>
        <v>-43.451677461037832</v>
      </c>
      <c r="G207" s="99">
        <v>1971</v>
      </c>
      <c r="H207" s="99">
        <v>123347.86</v>
      </c>
      <c r="I207" s="99">
        <v>494</v>
      </c>
      <c r="J207" s="99">
        <v>118.21</v>
      </c>
      <c r="K207" s="99">
        <v>541.48</v>
      </c>
      <c r="L207" s="99">
        <v>526.79999999999995</v>
      </c>
      <c r="M207" s="39">
        <f t="shared" ref="M207:M221" si="41">(K207-L207)/L207*100</f>
        <v>2.786636294608972</v>
      </c>
      <c r="N207" s="165">
        <f t="shared" ref="N207:N215" si="42">D207/D314*100</f>
        <v>0.46808187143087854</v>
      </c>
    </row>
    <row r="208" spans="1:14">
      <c r="A208" s="230"/>
      <c r="B208" s="177" t="s">
        <v>20</v>
      </c>
      <c r="C208" s="99">
        <v>3.92</v>
      </c>
      <c r="D208" s="99">
        <v>84.69</v>
      </c>
      <c r="E208" s="99">
        <v>168.8</v>
      </c>
      <c r="F208" s="164">
        <f t="shared" si="39"/>
        <v>-49.828199052132703</v>
      </c>
      <c r="G208" s="99">
        <v>813</v>
      </c>
      <c r="H208" s="99">
        <v>10386.6</v>
      </c>
      <c r="I208" s="99">
        <v>232</v>
      </c>
      <c r="J208" s="99">
        <v>24.8</v>
      </c>
      <c r="K208" s="99">
        <v>141.69999999999999</v>
      </c>
      <c r="L208" s="99">
        <v>122.75</v>
      </c>
      <c r="M208" s="39">
        <f t="shared" si="41"/>
        <v>15.437881873727077</v>
      </c>
      <c r="N208" s="165">
        <f t="shared" si="42"/>
        <v>0.54583014746796921</v>
      </c>
    </row>
    <row r="209" spans="1:14">
      <c r="A209" s="230"/>
      <c r="B209" s="177" t="s">
        <v>21</v>
      </c>
      <c r="C209" s="99">
        <v>2.13</v>
      </c>
      <c r="D209" s="99">
        <v>7.54</v>
      </c>
      <c r="E209" s="99">
        <v>10.8</v>
      </c>
      <c r="F209" s="164">
        <f t="shared" si="39"/>
        <v>-30.185185185185187</v>
      </c>
      <c r="G209" s="99">
        <v>5</v>
      </c>
      <c r="H209" s="99">
        <v>5900.13</v>
      </c>
      <c r="I209" s="99">
        <v>1</v>
      </c>
      <c r="J209" s="99"/>
      <c r="K209" s="99">
        <v>0.35</v>
      </c>
      <c r="L209" s="99">
        <v>6.92</v>
      </c>
      <c r="M209" s="39"/>
      <c r="N209" s="165">
        <f t="shared" si="42"/>
        <v>0.2934332123740403</v>
      </c>
    </row>
    <row r="210" spans="1:14">
      <c r="A210" s="230"/>
      <c r="B210" s="177" t="s">
        <v>22</v>
      </c>
      <c r="C210" s="99">
        <v>0.11</v>
      </c>
      <c r="D210" s="99">
        <v>1.67</v>
      </c>
      <c r="E210" s="99">
        <v>0.54</v>
      </c>
      <c r="F210" s="164">
        <f t="shared" si="39"/>
        <v>209.25925925925921</v>
      </c>
      <c r="G210" s="99">
        <v>170</v>
      </c>
      <c r="H210" s="99">
        <v>1743.91</v>
      </c>
      <c r="I210" s="99">
        <v>11</v>
      </c>
      <c r="J210" s="99">
        <v>0.12</v>
      </c>
      <c r="K210" s="99">
        <v>2.5</v>
      </c>
      <c r="L210" s="99">
        <v>0.19</v>
      </c>
      <c r="M210" s="39">
        <f t="shared" si="41"/>
        <v>1215.7894736842106</v>
      </c>
      <c r="N210" s="165">
        <f t="shared" si="42"/>
        <v>0.15490405550291339</v>
      </c>
    </row>
    <row r="211" spans="1:14">
      <c r="A211" s="230"/>
      <c r="B211" s="177" t="s">
        <v>23</v>
      </c>
      <c r="C211" s="99">
        <v>0</v>
      </c>
      <c r="D211" s="99">
        <v>4.72</v>
      </c>
      <c r="E211" s="99">
        <v>9.43</v>
      </c>
      <c r="F211" s="164">
        <f t="shared" si="39"/>
        <v>-49.946977730646871</v>
      </c>
      <c r="G211" s="99">
        <v>1</v>
      </c>
      <c r="H211" s="99">
        <v>10000</v>
      </c>
      <c r="I211" s="99">
        <v>1</v>
      </c>
      <c r="J211" s="99"/>
      <c r="K211" s="99"/>
      <c r="L211" s="99">
        <v>0.97</v>
      </c>
      <c r="M211" s="39"/>
      <c r="N211" s="165">
        <f t="shared" si="42"/>
        <v>2.0480999750496296</v>
      </c>
    </row>
    <row r="212" spans="1:14">
      <c r="A212" s="230"/>
      <c r="B212" s="177" t="s">
        <v>24</v>
      </c>
      <c r="C212" s="99">
        <v>3.17</v>
      </c>
      <c r="D212" s="99">
        <v>12.91</v>
      </c>
      <c r="E212" s="99">
        <v>27.42</v>
      </c>
      <c r="F212" s="164">
        <f t="shared" si="39"/>
        <v>-52.917578409919777</v>
      </c>
      <c r="G212" s="99">
        <v>15</v>
      </c>
      <c r="H212" s="99">
        <v>8478.73</v>
      </c>
      <c r="I212" s="99">
        <v>17</v>
      </c>
      <c r="J212" s="99">
        <v>0.98</v>
      </c>
      <c r="K212" s="99">
        <v>8.15</v>
      </c>
      <c r="L212" s="99">
        <v>11.95</v>
      </c>
      <c r="M212" s="39">
        <f>(K212-L212)/L212*100</f>
        <v>-31.799163179916313</v>
      </c>
      <c r="N212" s="165">
        <f t="shared" si="42"/>
        <v>0.21579543579829255</v>
      </c>
    </row>
    <row r="213" spans="1:14">
      <c r="A213" s="230"/>
      <c r="B213" s="177" t="s">
        <v>25</v>
      </c>
      <c r="C213" s="100">
        <v>0</v>
      </c>
      <c r="D213" s="100">
        <v>1990.66</v>
      </c>
      <c r="E213" s="100">
        <v>952.66</v>
      </c>
      <c r="F213" s="164">
        <f t="shared" si="39"/>
        <v>108.95807528394181</v>
      </c>
      <c r="G213" s="100">
        <v>408</v>
      </c>
      <c r="H213" s="100">
        <v>37352.949999999997</v>
      </c>
      <c r="I213" s="100">
        <v>798</v>
      </c>
      <c r="J213" s="100">
        <v>57.98</v>
      </c>
      <c r="K213" s="100">
        <v>722.56</v>
      </c>
      <c r="L213" s="100">
        <v>171.35</v>
      </c>
      <c r="M213" s="39">
        <f t="shared" si="41"/>
        <v>321.68660636124883</v>
      </c>
      <c r="N213" s="165">
        <f t="shared" si="42"/>
        <v>11.528188281040027</v>
      </c>
    </row>
    <row r="214" spans="1:14">
      <c r="A214" s="230"/>
      <c r="B214" s="177" t="s">
        <v>26</v>
      </c>
      <c r="C214" s="99">
        <v>0.4</v>
      </c>
      <c r="D214" s="99">
        <v>17.05</v>
      </c>
      <c r="E214" s="99">
        <v>15.08</v>
      </c>
      <c r="F214" s="164">
        <f t="shared" si="39"/>
        <v>13.063660477453585</v>
      </c>
      <c r="G214" s="99">
        <v>347</v>
      </c>
      <c r="H214" s="99">
        <v>21203.93</v>
      </c>
      <c r="I214" s="99">
        <v>11</v>
      </c>
      <c r="J214" s="99"/>
      <c r="K214" s="99">
        <v>5.47</v>
      </c>
      <c r="L214" s="99">
        <v>16.89</v>
      </c>
      <c r="M214" s="39">
        <f t="shared" si="41"/>
        <v>-67.613972764949679</v>
      </c>
      <c r="N214" s="165">
        <f t="shared" si="42"/>
        <v>0.11782080894487906</v>
      </c>
    </row>
    <row r="215" spans="1:14">
      <c r="A215" s="230"/>
      <c r="B215" s="177" t="s">
        <v>27</v>
      </c>
      <c r="C215" s="101">
        <v>0.19</v>
      </c>
      <c r="D215" s="101">
        <v>1.72</v>
      </c>
      <c r="E215" s="101">
        <v>3.46</v>
      </c>
      <c r="F215" s="164">
        <f t="shared" si="39"/>
        <v>-50.289017341040463</v>
      </c>
      <c r="G215" s="101">
        <v>24</v>
      </c>
      <c r="H215" s="101">
        <v>270.33999999999997</v>
      </c>
      <c r="I215" s="101">
        <v>0</v>
      </c>
      <c r="J215" s="101">
        <v>0</v>
      </c>
      <c r="K215" s="101">
        <v>0</v>
      </c>
      <c r="L215" s="101">
        <v>1.04</v>
      </c>
      <c r="M215" s="39">
        <f t="shared" si="41"/>
        <v>-100</v>
      </c>
      <c r="N215" s="165">
        <f t="shared" si="42"/>
        <v>6.4357503188281942E-2</v>
      </c>
    </row>
    <row r="216" spans="1:14">
      <c r="A216" s="230"/>
      <c r="B216" s="18" t="s">
        <v>28</v>
      </c>
      <c r="C216" s="101"/>
      <c r="D216" s="101"/>
      <c r="E216" s="101"/>
      <c r="F216" s="164"/>
      <c r="G216" s="101"/>
      <c r="H216" s="101"/>
      <c r="I216" s="101"/>
      <c r="J216" s="101"/>
      <c r="K216" s="101"/>
      <c r="L216" s="101"/>
      <c r="M216" s="39"/>
      <c r="N216" s="165"/>
    </row>
    <row r="217" spans="1:14">
      <c r="A217" s="230"/>
      <c r="B217" s="18" t="s">
        <v>29</v>
      </c>
      <c r="C217" s="101">
        <v>0.19</v>
      </c>
      <c r="D217" s="101">
        <v>1.42</v>
      </c>
      <c r="E217" s="101">
        <v>2.87</v>
      </c>
      <c r="F217" s="164">
        <f>(D217-E217)/E217*100</f>
        <v>-50.5226480836237</v>
      </c>
      <c r="G217" s="101">
        <v>15</v>
      </c>
      <c r="H217" s="101">
        <v>94.84</v>
      </c>
      <c r="I217" s="101">
        <v>0</v>
      </c>
      <c r="J217" s="101">
        <v>0</v>
      </c>
      <c r="K217" s="101">
        <v>0</v>
      </c>
      <c r="L217" s="101">
        <v>0</v>
      </c>
      <c r="M217" s="39"/>
      <c r="N217" s="165">
        <f>D217/D324*100</f>
        <v>1.1987871785692783</v>
      </c>
    </row>
    <row r="218" spans="1:14">
      <c r="A218" s="230"/>
      <c r="B218" s="18" t="s">
        <v>30</v>
      </c>
      <c r="C218" s="42"/>
      <c r="D218" s="42"/>
      <c r="E218" s="42"/>
      <c r="F218" s="163"/>
      <c r="G218" s="42"/>
      <c r="H218" s="42"/>
      <c r="I218" s="42"/>
      <c r="J218" s="42"/>
      <c r="K218" s="42"/>
      <c r="L218" s="42"/>
      <c r="M218" s="39"/>
      <c r="N218" s="165"/>
    </row>
    <row r="219" spans="1:14" ht="14.25" thickBot="1">
      <c r="A219" s="233"/>
      <c r="B219" s="19" t="s">
        <v>31</v>
      </c>
      <c r="C219" s="20">
        <f t="shared" ref="C219:L219" si="43">C207+C209+C210+C211+C212+C213+C214+C215</f>
        <v>20.099999999999998</v>
      </c>
      <c r="D219" s="20">
        <f t="shared" si="43"/>
        <v>2395.1200000000003</v>
      </c>
      <c r="E219" s="20">
        <f t="shared" si="43"/>
        <v>1653.9799999999998</v>
      </c>
      <c r="F219" s="160">
        <f>(D219-E219)/E219*100</f>
        <v>44.809489836636516</v>
      </c>
      <c r="G219" s="20">
        <f t="shared" si="43"/>
        <v>2941</v>
      </c>
      <c r="H219" s="20">
        <f t="shared" si="43"/>
        <v>208297.85</v>
      </c>
      <c r="I219" s="20">
        <f t="shared" si="43"/>
        <v>1333</v>
      </c>
      <c r="J219" s="20">
        <f t="shared" si="43"/>
        <v>177.29</v>
      </c>
      <c r="K219" s="20">
        <f t="shared" si="43"/>
        <v>1280.51</v>
      </c>
      <c r="L219" s="20">
        <f t="shared" si="43"/>
        <v>736.11</v>
      </c>
      <c r="M219" s="20">
        <f t="shared" si="41"/>
        <v>73.956338047302708</v>
      </c>
      <c r="N219" s="166">
        <f>D219/D326*100</f>
        <v>1.9804848854374151</v>
      </c>
    </row>
    <row r="220" spans="1:14" ht="14.25" thickTop="1">
      <c r="A220" s="239" t="s">
        <v>44</v>
      </c>
      <c r="B220" s="177" t="s">
        <v>19</v>
      </c>
      <c r="C220" s="87">
        <v>3.54</v>
      </c>
      <c r="D220" s="87">
        <v>34.51</v>
      </c>
      <c r="E220" s="87">
        <v>69.72</v>
      </c>
      <c r="F220" s="163">
        <f>(D220-E220)/E220*100</f>
        <v>-50.502008032128522</v>
      </c>
      <c r="G220" s="88">
        <v>210</v>
      </c>
      <c r="H220" s="88">
        <v>10947</v>
      </c>
      <c r="I220" s="88">
        <v>48</v>
      </c>
      <c r="J220" s="88">
        <v>7.88</v>
      </c>
      <c r="K220" s="88">
        <v>23.68</v>
      </c>
      <c r="L220" s="88">
        <v>73.400000000000006</v>
      </c>
      <c r="M220" s="39">
        <f t="shared" si="41"/>
        <v>-67.73841961852861</v>
      </c>
      <c r="N220" s="165">
        <f>D220/D314*100</f>
        <v>4.5014645069192186E-2</v>
      </c>
    </row>
    <row r="221" spans="1:14">
      <c r="A221" s="230"/>
      <c r="B221" s="177" t="s">
        <v>20</v>
      </c>
      <c r="C221" s="88">
        <v>0.71</v>
      </c>
      <c r="D221" s="88">
        <v>9.61</v>
      </c>
      <c r="E221" s="88">
        <v>22.57</v>
      </c>
      <c r="F221" s="163">
        <f>(D221-E221)/E221*100</f>
        <v>-57.421355782011517</v>
      </c>
      <c r="G221" s="88">
        <v>106</v>
      </c>
      <c r="H221" s="88">
        <v>1446.6</v>
      </c>
      <c r="I221" s="88">
        <v>30</v>
      </c>
      <c r="J221" s="88">
        <v>0.82</v>
      </c>
      <c r="K221" s="88">
        <v>9.43</v>
      </c>
      <c r="L221" s="88">
        <v>25</v>
      </c>
      <c r="M221" s="39">
        <f t="shared" si="41"/>
        <v>-62.28</v>
      </c>
      <c r="N221" s="165">
        <f>D221/D315*100</f>
        <v>6.1936801477945252E-2</v>
      </c>
    </row>
    <row r="222" spans="1:14">
      <c r="A222" s="230"/>
      <c r="B222" s="177" t="s">
        <v>21</v>
      </c>
      <c r="C222" s="88"/>
      <c r="D222" s="88">
        <v>36.06</v>
      </c>
      <c r="E222" s="88">
        <v>36.51</v>
      </c>
      <c r="F222" s="163">
        <f>(D222-E222)/E222*100</f>
        <v>-1.2325390304026178</v>
      </c>
      <c r="G222" s="88">
        <v>14</v>
      </c>
      <c r="H222" s="88">
        <v>68810</v>
      </c>
      <c r="I222" s="88">
        <v>3</v>
      </c>
      <c r="J222" s="88"/>
      <c r="K222" s="88">
        <v>0.85</v>
      </c>
      <c r="L222" s="88"/>
      <c r="M222" s="39"/>
      <c r="N222" s="165">
        <f>D222/D316*100</f>
        <v>1.4033423923352641</v>
      </c>
    </row>
    <row r="223" spans="1:14">
      <c r="A223" s="230"/>
      <c r="B223" s="177" t="s">
        <v>22</v>
      </c>
      <c r="C223" s="88"/>
      <c r="D223" s="88">
        <v>0.2</v>
      </c>
      <c r="E223" s="88">
        <v>0.38629999999999998</v>
      </c>
      <c r="F223" s="163">
        <f>(D223-E223)/E223*100</f>
        <v>-48.226766761584258</v>
      </c>
      <c r="G223" s="88">
        <v>13</v>
      </c>
      <c r="H223" s="88">
        <v>536</v>
      </c>
      <c r="I223" s="88"/>
      <c r="J223" s="88"/>
      <c r="K223" s="88"/>
      <c r="L223" s="88">
        <v>0.4</v>
      </c>
      <c r="M223" s="39"/>
      <c r="N223" s="165">
        <f>D223/D317*100</f>
        <v>1.8551383892564478E-2</v>
      </c>
    </row>
    <row r="224" spans="1:14">
      <c r="A224" s="230"/>
      <c r="B224" s="177" t="s">
        <v>23</v>
      </c>
      <c r="C224" s="88"/>
      <c r="D224" s="88"/>
      <c r="E224" s="88"/>
      <c r="F224" s="163"/>
      <c r="G224" s="88"/>
      <c r="H224" s="88"/>
      <c r="I224" s="88"/>
      <c r="J224" s="88"/>
      <c r="K224" s="88"/>
      <c r="L224" s="88"/>
      <c r="M224" s="39"/>
      <c r="N224" s="165"/>
    </row>
    <row r="225" spans="1:14">
      <c r="A225" s="230"/>
      <c r="B225" s="177" t="s">
        <v>24</v>
      </c>
      <c r="C225" s="88">
        <v>18.78</v>
      </c>
      <c r="D225" s="88">
        <v>322.52999999999997</v>
      </c>
      <c r="E225" s="88">
        <v>23.5</v>
      </c>
      <c r="F225" s="163">
        <f>(D225-E225)/E225*100</f>
        <v>1272.4680851063829</v>
      </c>
      <c r="G225" s="88">
        <v>1875</v>
      </c>
      <c r="H225" s="88">
        <v>62153.9</v>
      </c>
      <c r="I225" s="88">
        <v>3</v>
      </c>
      <c r="J225" s="88">
        <v>0.5</v>
      </c>
      <c r="K225" s="88">
        <v>2.48</v>
      </c>
      <c r="L225" s="88">
        <v>18.670000000000002</v>
      </c>
      <c r="M225" s="39">
        <f>(K225-L225)/L225*100</f>
        <v>-86.716657739689339</v>
      </c>
      <c r="N225" s="165">
        <f>D225/D319*100</f>
        <v>5.3912085134022689</v>
      </c>
    </row>
    <row r="226" spans="1:14">
      <c r="A226" s="230"/>
      <c r="B226" s="177" t="s">
        <v>25</v>
      </c>
      <c r="C226" s="90">
        <v>2.0099999999999998</v>
      </c>
      <c r="D226" s="90">
        <v>2971.34</v>
      </c>
      <c r="E226" s="90">
        <v>2841.22</v>
      </c>
      <c r="F226" s="163">
        <f>(D226-E226)/E226*100</f>
        <v>4.5797227951373127</v>
      </c>
      <c r="G226" s="90">
        <v>418</v>
      </c>
      <c r="H226" s="90">
        <v>86005.52</v>
      </c>
      <c r="I226" s="95">
        <v>1553</v>
      </c>
      <c r="J226" s="88">
        <v>23.06</v>
      </c>
      <c r="K226" s="88">
        <v>215.98</v>
      </c>
      <c r="L226" s="95">
        <v>252.37</v>
      </c>
      <c r="M226" s="39">
        <f>(K226-L226)/L226*100</f>
        <v>-14.419304988707063</v>
      </c>
      <c r="N226" s="165">
        <f>D226/D320*100</f>
        <v>17.207442238747689</v>
      </c>
    </row>
    <row r="227" spans="1:14">
      <c r="A227" s="230"/>
      <c r="B227" s="177" t="s">
        <v>26</v>
      </c>
      <c r="C227" s="88"/>
      <c r="D227" s="88">
        <v>4.95</v>
      </c>
      <c r="E227" s="88">
        <v>6.64</v>
      </c>
      <c r="F227" s="163">
        <f>(D227-E227)/E227*100</f>
        <v>-25.451807228915658</v>
      </c>
      <c r="G227" s="88">
        <v>18</v>
      </c>
      <c r="H227" s="88">
        <v>5637</v>
      </c>
      <c r="I227" s="88"/>
      <c r="J227" s="88"/>
      <c r="K227" s="88"/>
      <c r="L227" s="88">
        <v>0.49</v>
      </c>
      <c r="M227" s="39"/>
      <c r="N227" s="165">
        <f>D227/D321*100</f>
        <v>3.420604130657779E-2</v>
      </c>
    </row>
    <row r="228" spans="1:14">
      <c r="A228" s="230"/>
      <c r="B228" s="177" t="s">
        <v>27</v>
      </c>
      <c r="C228" s="88"/>
      <c r="D228" s="88"/>
      <c r="E228" s="88"/>
      <c r="F228" s="163"/>
      <c r="G228" s="88"/>
      <c r="H228" s="88"/>
      <c r="I228" s="88"/>
      <c r="J228" s="88"/>
      <c r="K228" s="88"/>
      <c r="L228" s="88"/>
      <c r="M228" s="39"/>
      <c r="N228" s="165"/>
    </row>
    <row r="229" spans="1:14">
      <c r="A229" s="230"/>
      <c r="B229" s="18" t="s">
        <v>28</v>
      </c>
      <c r="C229" s="91"/>
      <c r="D229" s="91"/>
      <c r="E229" s="91"/>
      <c r="F229" s="163"/>
      <c r="G229" s="91"/>
      <c r="H229" s="91"/>
      <c r="I229" s="91"/>
      <c r="J229" s="91"/>
      <c r="K229" s="91"/>
      <c r="L229" s="91"/>
      <c r="M229" s="39"/>
      <c r="N229" s="165"/>
    </row>
    <row r="230" spans="1:14">
      <c r="A230" s="230"/>
      <c r="B230" s="18" t="s">
        <v>29</v>
      </c>
      <c r="C230" s="91"/>
      <c r="D230" s="91"/>
      <c r="E230" s="91"/>
      <c r="F230" s="163"/>
      <c r="G230" s="91"/>
      <c r="H230" s="91"/>
      <c r="I230" s="91"/>
      <c r="J230" s="91"/>
      <c r="K230" s="91"/>
      <c r="L230" s="91"/>
      <c r="M230" s="39"/>
      <c r="N230" s="165"/>
    </row>
    <row r="231" spans="1:14">
      <c r="A231" s="230"/>
      <c r="B231" s="18" t="s">
        <v>30</v>
      </c>
      <c r="C231" s="91"/>
      <c r="D231" s="91"/>
      <c r="E231" s="91"/>
      <c r="F231" s="163"/>
      <c r="G231" s="91"/>
      <c r="H231" s="91"/>
      <c r="I231" s="91"/>
      <c r="J231" s="91"/>
      <c r="K231" s="91"/>
      <c r="L231" s="91"/>
      <c r="M231" s="39"/>
      <c r="N231" s="165"/>
    </row>
    <row r="232" spans="1:14" ht="14.25" thickBot="1">
      <c r="A232" s="233"/>
      <c r="B232" s="19" t="s">
        <v>31</v>
      </c>
      <c r="C232" s="20">
        <f t="shared" ref="C232:L232" si="44">C220+C222+C223+C224+C225+C226+C227+C228</f>
        <v>24.33</v>
      </c>
      <c r="D232" s="20">
        <f>D220+D222+D223+D224+D225+D226+D227+D228</f>
        <v>3369.59</v>
      </c>
      <c r="E232" s="20">
        <f t="shared" si="44"/>
        <v>2977.9762999999998</v>
      </c>
      <c r="F232" s="20">
        <f>(D232-E232)/E232*100</f>
        <v>13.15032963828491</v>
      </c>
      <c r="G232" s="20">
        <f t="shared" si="44"/>
        <v>2548</v>
      </c>
      <c r="H232" s="20">
        <f t="shared" si="44"/>
        <v>234089.41999999998</v>
      </c>
      <c r="I232" s="20">
        <f t="shared" si="44"/>
        <v>1607</v>
      </c>
      <c r="J232" s="20">
        <f t="shared" si="44"/>
        <v>31.439999999999998</v>
      </c>
      <c r="K232" s="20">
        <f t="shared" si="44"/>
        <v>242.98999999999998</v>
      </c>
      <c r="L232" s="20">
        <f t="shared" si="44"/>
        <v>345.33000000000004</v>
      </c>
      <c r="M232" s="20">
        <f t="shared" ref="M232" si="45">(K232-L232)/L232*100</f>
        <v>-29.635421191324259</v>
      </c>
      <c r="N232" s="166">
        <f>D232/D326*100</f>
        <v>2.7862579182341842</v>
      </c>
    </row>
    <row r="233" spans="1:14" ht="14.25" thickTop="1"/>
    <row r="236" spans="1:14" s="70" customFormat="1" ht="18.75">
      <c r="A236" s="180" t="str">
        <f>A1</f>
        <v>2020年1-10月丹东市财产保险业务统计表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</row>
    <row r="237" spans="1:14" s="70" customFormat="1" ht="14.25" thickBot="1">
      <c r="B237" s="72" t="s">
        <v>0</v>
      </c>
      <c r="C237" s="71"/>
      <c r="D237" s="71"/>
      <c r="F237" s="71"/>
      <c r="G237" s="89" t="str">
        <f>G2</f>
        <v>（2020年1-10月）</v>
      </c>
      <c r="H237" s="71"/>
      <c r="I237" s="71"/>
      <c r="J237" s="71"/>
      <c r="K237" s="71"/>
      <c r="L237" s="72" t="s">
        <v>1</v>
      </c>
    </row>
    <row r="238" spans="1:14">
      <c r="A238" s="223" t="s">
        <v>45</v>
      </c>
      <c r="B238" s="73" t="s">
        <v>3</v>
      </c>
      <c r="C238" s="181" t="s">
        <v>4</v>
      </c>
      <c r="D238" s="181"/>
      <c r="E238" s="181"/>
      <c r="F238" s="182"/>
      <c r="G238" s="181" t="s">
        <v>5</v>
      </c>
      <c r="H238" s="181"/>
      <c r="I238" s="181" t="s">
        <v>6</v>
      </c>
      <c r="J238" s="181"/>
      <c r="K238" s="181"/>
      <c r="L238" s="181"/>
      <c r="M238" s="181"/>
      <c r="N238" s="184" t="s">
        <v>7</v>
      </c>
    </row>
    <row r="239" spans="1:14">
      <c r="A239" s="193"/>
      <c r="B239" s="71" t="s">
        <v>8</v>
      </c>
      <c r="C239" s="183" t="s">
        <v>9</v>
      </c>
      <c r="D239" s="183" t="s">
        <v>10</v>
      </c>
      <c r="E239" s="183" t="s">
        <v>11</v>
      </c>
      <c r="F239" s="179" t="s">
        <v>12</v>
      </c>
      <c r="G239" s="183" t="s">
        <v>13</v>
      </c>
      <c r="H239" s="183" t="s">
        <v>14</v>
      </c>
      <c r="I239" s="177" t="s">
        <v>13</v>
      </c>
      <c r="J239" s="183" t="s">
        <v>15</v>
      </c>
      <c r="K239" s="183"/>
      <c r="L239" s="183"/>
      <c r="M239" s="177" t="s">
        <v>12</v>
      </c>
      <c r="N239" s="185"/>
    </row>
    <row r="240" spans="1:14">
      <c r="A240" s="193"/>
      <c r="B240" s="74" t="s">
        <v>16</v>
      </c>
      <c r="C240" s="183"/>
      <c r="D240" s="183"/>
      <c r="E240" s="183"/>
      <c r="F240" s="179" t="s">
        <v>17</v>
      </c>
      <c r="G240" s="183"/>
      <c r="H240" s="183"/>
      <c r="I240" s="41" t="s">
        <v>18</v>
      </c>
      <c r="J240" s="177" t="s">
        <v>9</v>
      </c>
      <c r="K240" s="177" t="s">
        <v>10</v>
      </c>
      <c r="L240" s="177" t="s">
        <v>11</v>
      </c>
      <c r="M240" s="177" t="s">
        <v>17</v>
      </c>
      <c r="N240" s="178" t="s">
        <v>17</v>
      </c>
    </row>
    <row r="241" spans="1:14">
      <c r="A241" s="193"/>
      <c r="B241" s="177" t="s">
        <v>19</v>
      </c>
      <c r="C241" s="40">
        <v>33.796041000000002</v>
      </c>
      <c r="D241" s="40">
        <v>422.12539900000002</v>
      </c>
      <c r="E241" s="40">
        <v>872.37626599999999</v>
      </c>
      <c r="F241" s="163">
        <f>(D241-E241)/E241*100</f>
        <v>-51.612003277494026</v>
      </c>
      <c r="G241" s="39">
        <v>2634</v>
      </c>
      <c r="H241" s="39">
        <v>158479.8688</v>
      </c>
      <c r="I241" s="39">
        <v>548</v>
      </c>
      <c r="J241" s="39">
        <v>44.800899000000101</v>
      </c>
      <c r="K241" s="39">
        <v>471.91087900000002</v>
      </c>
      <c r="L241" s="39">
        <v>615.834701</v>
      </c>
      <c r="M241" s="39">
        <f>(K241-L241)/L241*100</f>
        <v>-23.37052812488395</v>
      </c>
      <c r="N241" s="165">
        <f>D241/D314*100</f>
        <v>0.55061793713926799</v>
      </c>
    </row>
    <row r="242" spans="1:14">
      <c r="A242" s="193"/>
      <c r="B242" s="177" t="s">
        <v>20</v>
      </c>
      <c r="C242" s="39">
        <v>8.6754879999999996</v>
      </c>
      <c r="D242" s="39">
        <v>98.021861000000001</v>
      </c>
      <c r="E242" s="39">
        <v>162.81423799999999</v>
      </c>
      <c r="F242" s="163">
        <f>(D242-E242)/E242*100</f>
        <v>-39.795276995369406</v>
      </c>
      <c r="G242" s="39">
        <v>1146</v>
      </c>
      <c r="H242" s="39">
        <v>15114.6</v>
      </c>
      <c r="I242" s="39">
        <v>230</v>
      </c>
      <c r="J242" s="39">
        <v>18.055934000000001</v>
      </c>
      <c r="K242" s="39">
        <v>106.439708</v>
      </c>
      <c r="L242" s="39">
        <v>136.20586299999999</v>
      </c>
      <c r="M242" s="39">
        <f>(K242-L242)/L242*100</f>
        <v>-21.853798613647051</v>
      </c>
      <c r="N242" s="165">
        <f>D242/D315*100</f>
        <v>0.63175447921495786</v>
      </c>
    </row>
    <row r="243" spans="1:14">
      <c r="A243" s="193"/>
      <c r="B243" s="177" t="s">
        <v>21</v>
      </c>
      <c r="C243" s="39">
        <v>0</v>
      </c>
      <c r="D243" s="39">
        <v>12.172363000000001</v>
      </c>
      <c r="E243" s="39">
        <v>13.770348</v>
      </c>
      <c r="F243" s="163">
        <f>(D243-E243)/E243*100</f>
        <v>-11.604536065464718</v>
      </c>
      <c r="G243" s="39">
        <v>2</v>
      </c>
      <c r="H243" s="39">
        <v>9393.8023929999999</v>
      </c>
      <c r="I243" s="39">
        <v>0</v>
      </c>
      <c r="J243" s="39">
        <v>0</v>
      </c>
      <c r="K243" s="39">
        <v>0</v>
      </c>
      <c r="L243" s="39">
        <v>0</v>
      </c>
      <c r="M243" s="39"/>
      <c r="N243" s="165">
        <f>D243/D316*100</f>
        <v>0.47371028876298543</v>
      </c>
    </row>
    <row r="244" spans="1:14">
      <c r="A244" s="193"/>
      <c r="B244" s="177" t="s">
        <v>22</v>
      </c>
      <c r="C244" s="39">
        <v>0</v>
      </c>
      <c r="D244" s="39">
        <v>9.6884999999999999E-2</v>
      </c>
      <c r="E244" s="39">
        <v>8.745E-2</v>
      </c>
      <c r="F244" s="163">
        <f>(D244-E244)/E244*100</f>
        <v>10.78902229845626</v>
      </c>
      <c r="G244" s="39">
        <v>7</v>
      </c>
      <c r="H244" s="39">
        <v>244.6</v>
      </c>
      <c r="I244" s="39">
        <v>1</v>
      </c>
      <c r="J244" s="39">
        <v>1.2600000000000001E-3</v>
      </c>
      <c r="K244" s="39">
        <v>8.2990999999999995E-2</v>
      </c>
      <c r="L244" s="39">
        <v>0</v>
      </c>
      <c r="M244" s="39"/>
      <c r="N244" s="165">
        <f>D244/D317*100</f>
        <v>8.9867541421555473E-3</v>
      </c>
    </row>
    <row r="245" spans="1:14">
      <c r="A245" s="193"/>
      <c r="B245" s="177" t="s">
        <v>23</v>
      </c>
      <c r="C245" s="39">
        <v>0</v>
      </c>
      <c r="D245" s="39">
        <v>0</v>
      </c>
      <c r="E245" s="39">
        <v>0</v>
      </c>
      <c r="F245" s="163"/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/>
      <c r="N245" s="165"/>
    </row>
    <row r="246" spans="1:14">
      <c r="A246" s="193"/>
      <c r="B246" s="177" t="s">
        <v>24</v>
      </c>
      <c r="C246" s="39">
        <v>0.26988000000000001</v>
      </c>
      <c r="D246" s="39">
        <v>4.7669790000000001</v>
      </c>
      <c r="E246" s="39">
        <v>7.9374169999999999</v>
      </c>
      <c r="F246" s="163">
        <f>(D246-E246)/E246*100</f>
        <v>-39.942943655347833</v>
      </c>
      <c r="G246" s="39">
        <v>11</v>
      </c>
      <c r="H246" s="39">
        <v>2786.8256999999999</v>
      </c>
      <c r="I246" s="39">
        <v>2</v>
      </c>
      <c r="J246" s="39">
        <v>1.2300000000000099E-3</v>
      </c>
      <c r="K246" s="39">
        <v>6.4397999999999997E-2</v>
      </c>
      <c r="L246" s="39">
        <v>3.4476</v>
      </c>
      <c r="M246" s="39">
        <f>(K246-L246)/L246*100</f>
        <v>-98.132091890010443</v>
      </c>
      <c r="N246" s="165">
        <f>D246/D319*100</f>
        <v>7.968182112674739E-2</v>
      </c>
    </row>
    <row r="247" spans="1:14">
      <c r="A247" s="193"/>
      <c r="B247" s="177" t="s">
        <v>25</v>
      </c>
      <c r="C247" s="41">
        <v>0</v>
      </c>
      <c r="D247" s="41">
        <v>0</v>
      </c>
      <c r="E247" s="41">
        <v>0</v>
      </c>
      <c r="F247" s="163"/>
      <c r="G247" s="41">
        <v>0</v>
      </c>
      <c r="H247" s="41">
        <v>0</v>
      </c>
      <c r="I247" s="41">
        <v>0</v>
      </c>
      <c r="J247" s="39">
        <v>0</v>
      </c>
      <c r="K247" s="41">
        <v>0</v>
      </c>
      <c r="L247" s="41">
        <v>0</v>
      </c>
      <c r="M247" s="39"/>
      <c r="N247" s="165"/>
    </row>
    <row r="248" spans="1:14">
      <c r="A248" s="193"/>
      <c r="B248" s="177" t="s">
        <v>26</v>
      </c>
      <c r="C248" s="39">
        <v>1.387526</v>
      </c>
      <c r="D248" s="39">
        <v>9.2580030000000004</v>
      </c>
      <c r="E248" s="39">
        <v>21.757811</v>
      </c>
      <c r="F248" s="163">
        <f>(D248-E248)/E248*100</f>
        <v>-57.449749885225124</v>
      </c>
      <c r="G248" s="39">
        <v>268</v>
      </c>
      <c r="H248" s="39">
        <v>26637.355</v>
      </c>
      <c r="I248" s="39">
        <v>17</v>
      </c>
      <c r="J248" s="39">
        <v>0.17851600000000001</v>
      </c>
      <c r="K248" s="39">
        <v>0.83038900000000004</v>
      </c>
      <c r="L248" s="39">
        <v>31.332193</v>
      </c>
      <c r="M248" s="39">
        <f t="shared" ref="M248" si="46">(K248-L248)/L248*100</f>
        <v>-97.349725887364485</v>
      </c>
      <c r="N248" s="165">
        <f>D248/D321*100</f>
        <v>6.3975683441297199E-2</v>
      </c>
    </row>
    <row r="249" spans="1:14">
      <c r="A249" s="193"/>
      <c r="B249" s="177" t="s">
        <v>27</v>
      </c>
      <c r="C249" s="39">
        <v>0</v>
      </c>
      <c r="D249" s="39">
        <v>0</v>
      </c>
      <c r="E249" s="42">
        <v>0.597441</v>
      </c>
      <c r="F249" s="163">
        <f>(D249-E249)/E249*100</f>
        <v>-100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/>
      <c r="N249" s="165">
        <f>D249/D322*100</f>
        <v>0</v>
      </c>
    </row>
    <row r="250" spans="1:14">
      <c r="A250" s="193"/>
      <c r="B250" s="18" t="s">
        <v>28</v>
      </c>
      <c r="C250" s="42">
        <v>0</v>
      </c>
      <c r="D250" s="42">
        <v>0</v>
      </c>
      <c r="E250" s="42">
        <v>0</v>
      </c>
      <c r="F250" s="163"/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39"/>
      <c r="N250" s="165"/>
    </row>
    <row r="251" spans="1:14">
      <c r="A251" s="193"/>
      <c r="B251" s="18" t="s">
        <v>29</v>
      </c>
      <c r="C251" s="42">
        <v>0</v>
      </c>
      <c r="D251" s="42">
        <v>0</v>
      </c>
      <c r="E251" s="42">
        <v>0.597441</v>
      </c>
      <c r="F251" s="163">
        <f>(D251-E251)/E251*100</f>
        <v>-100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39"/>
      <c r="N251" s="165">
        <f>D251/D324*100</f>
        <v>0</v>
      </c>
    </row>
    <row r="252" spans="1:14">
      <c r="A252" s="193"/>
      <c r="B252" s="18" t="s">
        <v>30</v>
      </c>
      <c r="C252" s="42">
        <v>0</v>
      </c>
      <c r="D252" s="42">
        <v>0</v>
      </c>
      <c r="E252" s="42">
        <v>0</v>
      </c>
      <c r="F252" s="163"/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39"/>
      <c r="N252" s="165"/>
    </row>
    <row r="253" spans="1:14" ht="14.25" thickBot="1">
      <c r="A253" s="194"/>
      <c r="B253" s="19" t="s">
        <v>31</v>
      </c>
      <c r="C253" s="20">
        <f t="shared" ref="C253:L253" si="47">C241+C243+C244+C245+C246+C247+C248+C249</f>
        <v>35.453447000000004</v>
      </c>
      <c r="D253" s="20">
        <f t="shared" si="47"/>
        <v>448.41962899999999</v>
      </c>
      <c r="E253" s="20">
        <f>E241+E243+E244+E245+E246+E247+E248+E249</f>
        <v>916.52673299999992</v>
      </c>
      <c r="F253" s="160">
        <f>(D253-E253)/E253*100</f>
        <v>-51.074026228103484</v>
      </c>
      <c r="G253" s="20">
        <f t="shared" si="47"/>
        <v>2922</v>
      </c>
      <c r="H253" s="20">
        <f t="shared" si="47"/>
        <v>197542.45189299999</v>
      </c>
      <c r="I253" s="20">
        <f t="shared" si="47"/>
        <v>568</v>
      </c>
      <c r="J253" s="20">
        <f t="shared" si="47"/>
        <v>44.981905000000104</v>
      </c>
      <c r="K253" s="20">
        <f t="shared" si="47"/>
        <v>472.88865700000002</v>
      </c>
      <c r="L253" s="20">
        <f t="shared" si="47"/>
        <v>650.61449399999992</v>
      </c>
      <c r="M253" s="20">
        <f t="shared" ref="M253:M259" si="48">(K253-L253)/L253*100</f>
        <v>-27.316612008954095</v>
      </c>
      <c r="N253" s="166">
        <f>D253/D326*100</f>
        <v>0.37079073180799005</v>
      </c>
    </row>
    <row r="254" spans="1:14" ht="14.25" thickTop="1">
      <c r="A254" s="239" t="s">
        <v>46</v>
      </c>
      <c r="B254" s="177" t="s">
        <v>19</v>
      </c>
      <c r="C254" s="157">
        <v>197.81309999999999</v>
      </c>
      <c r="D254" s="157">
        <v>1412.7583</v>
      </c>
      <c r="E254" s="157">
        <v>1110.8126999999999</v>
      </c>
      <c r="F254" s="163">
        <f>(D254-E254)/E254*100</f>
        <v>27.182404378343893</v>
      </c>
      <c r="G254" s="152">
        <v>6368</v>
      </c>
      <c r="H254" s="153">
        <v>485086.83289999998</v>
      </c>
      <c r="I254" s="151">
        <v>854</v>
      </c>
      <c r="J254" s="151">
        <v>37.564300000000003</v>
      </c>
      <c r="K254" s="151">
        <v>735.55529999999999</v>
      </c>
      <c r="L254" s="151">
        <v>1017.051</v>
      </c>
      <c r="M254" s="39">
        <f t="shared" si="48"/>
        <v>-27.677638584495767</v>
      </c>
      <c r="N254" s="165">
        <f>D254/D314*100</f>
        <v>1.8427937827602241</v>
      </c>
    </row>
    <row r="255" spans="1:14">
      <c r="A255" s="230"/>
      <c r="B255" s="177" t="s">
        <v>20</v>
      </c>
      <c r="C255" s="151">
        <v>34.841799999999999</v>
      </c>
      <c r="D255" s="151">
        <v>202.87809999999999</v>
      </c>
      <c r="E255" s="151">
        <v>188.6225</v>
      </c>
      <c r="F255" s="163">
        <f>(D255-E255)/E255*100</f>
        <v>7.5577409906029169</v>
      </c>
      <c r="G255" s="154">
        <v>2440</v>
      </c>
      <c r="H255" s="155">
        <v>29768</v>
      </c>
      <c r="I255" s="151">
        <v>273</v>
      </c>
      <c r="J255" s="151">
        <v>6.3193999999999999</v>
      </c>
      <c r="K255" s="151">
        <v>160.60679999999999</v>
      </c>
      <c r="L255" s="151">
        <v>180.8398</v>
      </c>
      <c r="M255" s="39">
        <f t="shared" si="48"/>
        <v>-11.188355660645502</v>
      </c>
      <c r="N255" s="165">
        <f>D255/D315*100</f>
        <v>1.3075567746017405</v>
      </c>
    </row>
    <row r="256" spans="1:14">
      <c r="A256" s="230"/>
      <c r="B256" s="177" t="s">
        <v>21</v>
      </c>
      <c r="C256" s="151">
        <v>0</v>
      </c>
      <c r="D256" s="151">
        <v>55.146599999999999</v>
      </c>
      <c r="E256" s="151">
        <v>97.355699999999999</v>
      </c>
      <c r="F256" s="163">
        <f>(D256-E256)/E256*100</f>
        <v>-43.355550830613929</v>
      </c>
      <c r="G256" s="151">
        <v>17</v>
      </c>
      <c r="H256" s="28">
        <v>90630.628899999996</v>
      </c>
      <c r="I256" s="151">
        <v>6</v>
      </c>
      <c r="J256" s="151">
        <v>2.5514000000000001</v>
      </c>
      <c r="K256" s="151">
        <v>18.422599999999999</v>
      </c>
      <c r="L256" s="151">
        <v>14.636699999999999</v>
      </c>
      <c r="M256" s="39">
        <f t="shared" si="48"/>
        <v>25.865803084028506</v>
      </c>
      <c r="N256" s="165">
        <f>D256/D316*100</f>
        <v>2.1461331551069294</v>
      </c>
    </row>
    <row r="257" spans="1:14">
      <c r="A257" s="230"/>
      <c r="B257" s="177" t="s">
        <v>22</v>
      </c>
      <c r="C257" s="151">
        <v>2.6499999999999999E-2</v>
      </c>
      <c r="D257" s="151">
        <v>0.18240000000000001</v>
      </c>
      <c r="E257" s="151">
        <v>9.11E-2</v>
      </c>
      <c r="F257" s="163">
        <f>(D257-E257)/E257*100</f>
        <v>100.21953896816686</v>
      </c>
      <c r="G257" s="151">
        <v>7</v>
      </c>
      <c r="H257" s="151">
        <v>787</v>
      </c>
      <c r="I257" s="151">
        <v>1</v>
      </c>
      <c r="J257" s="151">
        <v>0</v>
      </c>
      <c r="K257" s="151">
        <v>0.48</v>
      </c>
      <c r="L257" s="151">
        <v>0.61</v>
      </c>
      <c r="M257" s="39">
        <f t="shared" si="48"/>
        <v>-21.311475409836067</v>
      </c>
      <c r="N257" s="165">
        <f>D257/D317*100</f>
        <v>1.6918862110018803E-2</v>
      </c>
    </row>
    <row r="258" spans="1:14">
      <c r="A258" s="230"/>
      <c r="B258" s="177" t="s">
        <v>23</v>
      </c>
      <c r="C258" s="151">
        <v>0</v>
      </c>
      <c r="D258" s="151">
        <v>0</v>
      </c>
      <c r="E258" s="151">
        <v>0</v>
      </c>
      <c r="F258" s="163"/>
      <c r="G258" s="151">
        <v>0</v>
      </c>
      <c r="H258" s="151">
        <v>0</v>
      </c>
      <c r="I258" s="151">
        <v>0</v>
      </c>
      <c r="J258" s="151">
        <v>0</v>
      </c>
      <c r="K258" s="151">
        <v>0</v>
      </c>
      <c r="L258" s="151">
        <v>1.6554</v>
      </c>
      <c r="M258" s="39">
        <f t="shared" si="48"/>
        <v>-100</v>
      </c>
      <c r="N258" s="165"/>
    </row>
    <row r="259" spans="1:14">
      <c r="A259" s="230"/>
      <c r="B259" s="177" t="s">
        <v>24</v>
      </c>
      <c r="C259" s="151">
        <v>0.85499999999999998</v>
      </c>
      <c r="D259" s="151">
        <v>159.79419999999999</v>
      </c>
      <c r="E259" s="151">
        <v>164.72800000000001</v>
      </c>
      <c r="F259" s="163">
        <f>(D259-E259)/E259*100</f>
        <v>-2.995119226846692</v>
      </c>
      <c r="G259" s="151">
        <v>38</v>
      </c>
      <c r="H259" s="151">
        <v>237242.14</v>
      </c>
      <c r="I259" s="151">
        <v>101</v>
      </c>
      <c r="J259" s="151">
        <v>0.69410000000000005</v>
      </c>
      <c r="K259" s="151">
        <v>58.624299999999998</v>
      </c>
      <c r="L259" s="151">
        <v>59.647599999999997</v>
      </c>
      <c r="M259" s="39">
        <f t="shared" si="48"/>
        <v>-1.7155761505911371</v>
      </c>
      <c r="N259" s="165">
        <f>D259/D319*100</f>
        <v>2.6710192894685916</v>
      </c>
    </row>
    <row r="260" spans="1:14">
      <c r="A260" s="230"/>
      <c r="B260" s="177" t="s">
        <v>25</v>
      </c>
      <c r="C260" s="151"/>
      <c r="D260" s="151"/>
      <c r="E260" s="151"/>
      <c r="F260" s="163"/>
      <c r="G260" s="151"/>
      <c r="H260" s="151"/>
      <c r="I260" s="151"/>
      <c r="J260" s="151"/>
      <c r="K260" s="151"/>
      <c r="L260" s="151"/>
      <c r="M260" s="39"/>
      <c r="N260" s="165"/>
    </row>
    <row r="261" spans="1:14">
      <c r="A261" s="230"/>
      <c r="B261" s="177" t="s">
        <v>26</v>
      </c>
      <c r="C261" s="151">
        <v>7.0000000000000007E-2</v>
      </c>
      <c r="D261" s="151">
        <v>31.5748</v>
      </c>
      <c r="E261" s="151">
        <v>22.4269</v>
      </c>
      <c r="F261" s="163">
        <f>(D261-E261)/E261*100</f>
        <v>40.789855040152673</v>
      </c>
      <c r="G261" s="151">
        <v>29</v>
      </c>
      <c r="H261" s="151">
        <v>30512.71</v>
      </c>
      <c r="I261" s="151">
        <v>36</v>
      </c>
      <c r="J261" s="151">
        <v>2.8919999999999999</v>
      </c>
      <c r="K261" s="151">
        <v>11.892300000000001</v>
      </c>
      <c r="L261" s="151">
        <v>19.786200000000001</v>
      </c>
      <c r="M261" s="39">
        <f>(K261-L261)/L261*100</f>
        <v>-39.895988112927192</v>
      </c>
      <c r="N261" s="165">
        <f>D261/D321*100</f>
        <v>0.21819169960544091</v>
      </c>
    </row>
    <row r="262" spans="1:14">
      <c r="A262" s="230"/>
      <c r="B262" s="177" t="s">
        <v>27</v>
      </c>
      <c r="C262" s="37">
        <v>0</v>
      </c>
      <c r="D262" s="37">
        <v>0</v>
      </c>
      <c r="E262" s="35">
        <v>0</v>
      </c>
      <c r="F262" s="163"/>
      <c r="G262" s="151">
        <v>0</v>
      </c>
      <c r="H262" s="156">
        <v>10</v>
      </c>
      <c r="I262" s="151">
        <v>0</v>
      </c>
      <c r="J262" s="151">
        <v>0</v>
      </c>
      <c r="K262" s="151">
        <v>0</v>
      </c>
      <c r="L262" s="151">
        <v>0</v>
      </c>
      <c r="M262" s="39"/>
      <c r="N262" s="165"/>
    </row>
    <row r="263" spans="1:14">
      <c r="A263" s="230"/>
      <c r="B263" s="18" t="s">
        <v>28</v>
      </c>
      <c r="C263" s="42"/>
      <c r="D263" s="42"/>
      <c r="E263" s="42"/>
      <c r="F263" s="163"/>
      <c r="G263" s="49"/>
      <c r="H263" s="49"/>
      <c r="I263" s="49"/>
      <c r="J263" s="49"/>
      <c r="K263" s="49"/>
      <c r="L263" s="49"/>
      <c r="M263" s="39"/>
      <c r="N263" s="165"/>
    </row>
    <row r="264" spans="1:14">
      <c r="A264" s="230"/>
      <c r="B264" s="18" t="s">
        <v>29</v>
      </c>
      <c r="C264" s="49">
        <v>0</v>
      </c>
      <c r="D264" s="49">
        <v>0</v>
      </c>
      <c r="E264" s="49">
        <v>0</v>
      </c>
      <c r="F264" s="163"/>
      <c r="G264" s="49">
        <v>0</v>
      </c>
      <c r="H264" s="49">
        <v>10</v>
      </c>
      <c r="I264" s="49">
        <v>0</v>
      </c>
      <c r="J264" s="49">
        <v>0</v>
      </c>
      <c r="K264" s="49">
        <v>0</v>
      </c>
      <c r="L264" s="49">
        <v>0</v>
      </c>
      <c r="M264" s="39"/>
      <c r="N264" s="165"/>
    </row>
    <row r="265" spans="1:14">
      <c r="A265" s="230"/>
      <c r="B265" s="18" t="s">
        <v>30</v>
      </c>
      <c r="C265" s="49"/>
      <c r="D265" s="49"/>
      <c r="E265" s="49"/>
      <c r="F265" s="163"/>
      <c r="G265" s="49"/>
      <c r="H265" s="49"/>
      <c r="I265" s="49"/>
      <c r="J265" s="49"/>
      <c r="K265" s="49"/>
      <c r="L265" s="49"/>
      <c r="M265" s="39"/>
      <c r="N265" s="165"/>
    </row>
    <row r="266" spans="1:14" ht="14.25" thickBot="1">
      <c r="A266" s="233"/>
      <c r="B266" s="19" t="s">
        <v>31</v>
      </c>
      <c r="C266" s="20">
        <f t="shared" ref="C266:L266" si="49">C254+C256+C257+C258+C259+C260+C261+C262</f>
        <v>198.76459999999997</v>
      </c>
      <c r="D266" s="20">
        <f t="shared" si="49"/>
        <v>1659.4563000000001</v>
      </c>
      <c r="E266" s="20">
        <f t="shared" si="49"/>
        <v>1395.4144000000001</v>
      </c>
      <c r="F266" s="160">
        <f t="shared" ref="F266:F272" si="50">(D266-E266)/E266*100</f>
        <v>18.922113746282101</v>
      </c>
      <c r="G266" s="20">
        <f t="shared" si="49"/>
        <v>6459</v>
      </c>
      <c r="H266" s="20">
        <f>H254+H256+H257+H258+H259+H260+H261+H262</f>
        <v>844269.31179999991</v>
      </c>
      <c r="I266" s="20">
        <f t="shared" si="49"/>
        <v>998</v>
      </c>
      <c r="J266" s="20">
        <f t="shared" si="49"/>
        <v>43.701800000000006</v>
      </c>
      <c r="K266" s="20">
        <f t="shared" si="49"/>
        <v>824.97449999999992</v>
      </c>
      <c r="L266" s="20">
        <f t="shared" si="49"/>
        <v>1113.3869</v>
      </c>
      <c r="M266" s="20">
        <f>(K266-L266)/L266*100</f>
        <v>-25.904059047218901</v>
      </c>
      <c r="N266" s="166">
        <f>D266/D326*100</f>
        <v>1.3721768095936306</v>
      </c>
    </row>
    <row r="267" spans="1:14" ht="14.25" thickTop="1">
      <c r="A267" s="239" t="s">
        <v>47</v>
      </c>
      <c r="B267" s="177" t="s">
        <v>19</v>
      </c>
      <c r="C267" s="87">
        <v>50.28</v>
      </c>
      <c r="D267" s="87">
        <v>731.49</v>
      </c>
      <c r="E267" s="87">
        <v>1045.19</v>
      </c>
      <c r="F267" s="39">
        <f t="shared" si="50"/>
        <v>-30.013681722940326</v>
      </c>
      <c r="G267" s="88">
        <v>3814</v>
      </c>
      <c r="H267" s="88">
        <v>304561.95</v>
      </c>
      <c r="I267" s="88">
        <v>660</v>
      </c>
      <c r="J267" s="88">
        <v>22.73</v>
      </c>
      <c r="K267" s="88">
        <v>492.26</v>
      </c>
      <c r="L267" s="88">
        <v>546</v>
      </c>
      <c r="M267" s="39">
        <f>(K267-L267)/L267*100</f>
        <v>-9.8424908424908448</v>
      </c>
      <c r="N267" s="165">
        <f t="shared" ref="N267:N272" si="51">D267/D314*100</f>
        <v>0.95415133937013608</v>
      </c>
    </row>
    <row r="268" spans="1:14">
      <c r="A268" s="230"/>
      <c r="B268" s="177" t="s">
        <v>20</v>
      </c>
      <c r="C268" s="88">
        <v>4.72</v>
      </c>
      <c r="D268" s="88">
        <v>108.39</v>
      </c>
      <c r="E268" s="88">
        <v>286.3</v>
      </c>
      <c r="F268" s="39">
        <f t="shared" si="50"/>
        <v>-62.141110723017825</v>
      </c>
      <c r="G268" s="88">
        <v>803</v>
      </c>
      <c r="H268" s="88">
        <v>10139.799999999999</v>
      </c>
      <c r="I268" s="88">
        <v>229</v>
      </c>
      <c r="J268" s="88">
        <v>6.32</v>
      </c>
      <c r="K268" s="88">
        <v>113.97</v>
      </c>
      <c r="L268" s="88">
        <v>207.37</v>
      </c>
      <c r="M268" s="39">
        <f t="shared" ref="M268:M272" si="52">(K268-L268)/L268*100</f>
        <v>-45.040266190866568</v>
      </c>
      <c r="N268" s="165">
        <f t="shared" si="51"/>
        <v>0.69857751427622128</v>
      </c>
    </row>
    <row r="269" spans="1:14">
      <c r="A269" s="230"/>
      <c r="B269" s="177" t="s">
        <v>21</v>
      </c>
      <c r="C269" s="88">
        <v>4.76</v>
      </c>
      <c r="D269" s="88">
        <v>49.16</v>
      </c>
      <c r="E269" s="88">
        <v>34.39</v>
      </c>
      <c r="F269" s="39">
        <f t="shared" si="50"/>
        <v>42.948531549869138</v>
      </c>
      <c r="G269" s="88">
        <v>20</v>
      </c>
      <c r="H269" s="88">
        <v>71557.38</v>
      </c>
      <c r="I269" s="88"/>
      <c r="J269" s="88"/>
      <c r="K269" s="88"/>
      <c r="L269" s="88">
        <v>0.74</v>
      </c>
      <c r="M269" s="39">
        <f t="shared" si="52"/>
        <v>-100</v>
      </c>
      <c r="N269" s="165">
        <f t="shared" si="51"/>
        <v>1.9131534111814084</v>
      </c>
    </row>
    <row r="270" spans="1:14">
      <c r="A270" s="230"/>
      <c r="B270" s="177" t="s">
        <v>22</v>
      </c>
      <c r="C270" s="88"/>
      <c r="D270" s="88"/>
      <c r="E270" s="88">
        <v>0.02</v>
      </c>
      <c r="F270" s="39">
        <f t="shared" si="50"/>
        <v>-100</v>
      </c>
      <c r="G270" s="88"/>
      <c r="H270" s="88"/>
      <c r="I270" s="88"/>
      <c r="J270" s="88"/>
      <c r="K270" s="88"/>
      <c r="L270" s="88"/>
      <c r="M270" s="39"/>
      <c r="N270" s="165">
        <f t="shared" si="51"/>
        <v>0</v>
      </c>
    </row>
    <row r="271" spans="1:14">
      <c r="A271" s="230"/>
      <c r="B271" s="177" t="s">
        <v>23</v>
      </c>
      <c r="C271" s="88">
        <v>0.39</v>
      </c>
      <c r="D271" s="88">
        <v>1.48</v>
      </c>
      <c r="E271" s="88">
        <v>1.24</v>
      </c>
      <c r="F271" s="39">
        <f t="shared" si="50"/>
        <v>19.35483870967742</v>
      </c>
      <c r="G271" s="88">
        <v>11</v>
      </c>
      <c r="H271" s="88">
        <v>1185.6300000000001</v>
      </c>
      <c r="I271" s="88"/>
      <c r="J271" s="88"/>
      <c r="K271" s="88"/>
      <c r="L271" s="88"/>
      <c r="M271" s="39"/>
      <c r="N271" s="165">
        <f t="shared" si="51"/>
        <v>0.64220083963420593</v>
      </c>
    </row>
    <row r="272" spans="1:14">
      <c r="A272" s="230"/>
      <c r="B272" s="177" t="s">
        <v>24</v>
      </c>
      <c r="C272" s="88">
        <v>1.22</v>
      </c>
      <c r="D272" s="88">
        <v>46.07</v>
      </c>
      <c r="E272" s="88">
        <v>67.23</v>
      </c>
      <c r="F272" s="39">
        <f t="shared" si="50"/>
        <v>-31.474044325449952</v>
      </c>
      <c r="G272" s="88">
        <v>434</v>
      </c>
      <c r="H272" s="88">
        <v>127988.57</v>
      </c>
      <c r="I272" s="88">
        <v>18</v>
      </c>
      <c r="J272" s="88">
        <v>10.34</v>
      </c>
      <c r="K272" s="88">
        <v>54.18</v>
      </c>
      <c r="L272" s="88">
        <v>78.680000000000007</v>
      </c>
      <c r="M272" s="39">
        <f t="shared" si="52"/>
        <v>-31.138790035587192</v>
      </c>
      <c r="N272" s="165">
        <f t="shared" si="51"/>
        <v>0.77007712836772568</v>
      </c>
    </row>
    <row r="273" spans="1:14">
      <c r="A273" s="230"/>
      <c r="B273" s="177" t="s">
        <v>25</v>
      </c>
      <c r="C273" s="90"/>
      <c r="D273" s="90"/>
      <c r="E273" s="90"/>
      <c r="F273" s="39"/>
      <c r="G273" s="90"/>
      <c r="H273" s="90"/>
      <c r="I273" s="90"/>
      <c r="J273" s="90"/>
      <c r="K273" s="90"/>
      <c r="L273" s="90"/>
      <c r="M273" s="39"/>
      <c r="N273" s="165"/>
    </row>
    <row r="274" spans="1:14">
      <c r="A274" s="230"/>
      <c r="B274" s="177" t="s">
        <v>26</v>
      </c>
      <c r="C274" s="88">
        <v>2.57</v>
      </c>
      <c r="D274" s="88">
        <v>21.36</v>
      </c>
      <c r="E274" s="88">
        <v>5.58</v>
      </c>
      <c r="F274" s="39">
        <f>(D274-E274)/E274*100</f>
        <v>282.79569892473114</v>
      </c>
      <c r="G274" s="88">
        <v>253</v>
      </c>
      <c r="H274" s="88">
        <v>33159.53</v>
      </c>
      <c r="I274" s="88">
        <v>3</v>
      </c>
      <c r="J274" s="88"/>
      <c r="K274" s="88">
        <v>0.33</v>
      </c>
      <c r="L274" s="88">
        <v>1.21</v>
      </c>
      <c r="M274" s="39">
        <f>(K274-L274)/L274*100</f>
        <v>-72.72727272727272</v>
      </c>
      <c r="N274" s="165">
        <f>D274/D321*100</f>
        <v>0.14760425097141447</v>
      </c>
    </row>
    <row r="275" spans="1:14">
      <c r="A275" s="230"/>
      <c r="B275" s="177" t="s">
        <v>27</v>
      </c>
      <c r="C275" s="88"/>
      <c r="D275" s="88"/>
      <c r="E275" s="88"/>
      <c r="F275" s="39"/>
      <c r="G275" s="88"/>
      <c r="H275" s="88"/>
      <c r="I275" s="88"/>
      <c r="J275" s="88"/>
      <c r="K275" s="88"/>
      <c r="L275" s="88"/>
      <c r="M275" s="39"/>
      <c r="N275" s="165"/>
    </row>
    <row r="276" spans="1:14">
      <c r="A276" s="230"/>
      <c r="B276" s="18" t="s">
        <v>28</v>
      </c>
      <c r="C276" s="91"/>
      <c r="D276" s="91"/>
      <c r="E276" s="91"/>
      <c r="F276" s="39"/>
      <c r="G276" s="91"/>
      <c r="H276" s="91"/>
      <c r="I276" s="91"/>
      <c r="J276" s="91"/>
      <c r="K276" s="91"/>
      <c r="L276" s="91"/>
      <c r="M276" s="39"/>
      <c r="N276" s="165"/>
    </row>
    <row r="277" spans="1:14">
      <c r="A277" s="230"/>
      <c r="B277" s="18" t="s">
        <v>29</v>
      </c>
      <c r="C277" s="91"/>
      <c r="D277" s="91"/>
      <c r="E277" s="91"/>
      <c r="F277" s="39"/>
      <c r="G277" s="91"/>
      <c r="H277" s="91"/>
      <c r="I277" s="91"/>
      <c r="J277" s="91"/>
      <c r="K277" s="91"/>
      <c r="L277" s="91"/>
      <c r="M277" s="39"/>
      <c r="N277" s="165"/>
    </row>
    <row r="278" spans="1:14">
      <c r="A278" s="230"/>
      <c r="B278" s="18" t="s">
        <v>30</v>
      </c>
      <c r="C278" s="91"/>
      <c r="D278" s="91"/>
      <c r="E278" s="91"/>
      <c r="F278" s="39"/>
      <c r="G278" s="91"/>
      <c r="H278" s="91"/>
      <c r="I278" s="91"/>
      <c r="J278" s="91"/>
      <c r="K278" s="91"/>
      <c r="L278" s="91"/>
      <c r="M278" s="39"/>
      <c r="N278" s="165"/>
    </row>
    <row r="279" spans="1:14" ht="14.25" thickBot="1">
      <c r="A279" s="233"/>
      <c r="B279" s="19" t="s">
        <v>31</v>
      </c>
      <c r="C279" s="20">
        <f>C267+C269+C270+C271+C272+C273+C274+C275</f>
        <v>59.22</v>
      </c>
      <c r="D279" s="20">
        <f t="shared" ref="D279:L279" si="53">D267+D269+D270+D271+D272+D273+D274+D275</f>
        <v>849.56000000000006</v>
      </c>
      <c r="E279" s="20">
        <f t="shared" si="53"/>
        <v>1153.6500000000001</v>
      </c>
      <c r="F279" s="20">
        <f>(D279-E279)/E279*100</f>
        <v>-26.358947687773586</v>
      </c>
      <c r="G279" s="20">
        <f t="shared" si="53"/>
        <v>4532</v>
      </c>
      <c r="H279" s="20">
        <f t="shared" si="53"/>
        <v>538453.06000000006</v>
      </c>
      <c r="I279" s="20">
        <f t="shared" si="53"/>
        <v>681</v>
      </c>
      <c r="J279" s="20">
        <f t="shared" si="53"/>
        <v>33.07</v>
      </c>
      <c r="K279" s="20">
        <f t="shared" si="53"/>
        <v>546.77</v>
      </c>
      <c r="L279" s="20">
        <f t="shared" si="53"/>
        <v>626.63000000000011</v>
      </c>
      <c r="M279" s="20">
        <f t="shared" ref="M279" si="54">(K279-L279)/L279*100</f>
        <v>-12.744362702073012</v>
      </c>
      <c r="N279" s="166">
        <f>D279/D326*100</f>
        <v>0.70248703166113191</v>
      </c>
    </row>
    <row r="280" spans="1:14" ht="14.25" thickTop="1">
      <c r="A280" s="80"/>
      <c r="B280" s="81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71"/>
    </row>
    <row r="281" spans="1:14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</row>
    <row r="282" spans="1:14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</row>
    <row r="283" spans="1:14" ht="18.75">
      <c r="A283" s="180" t="str">
        <f>A1</f>
        <v>2020年1-10月丹东市财产保险业务统计表</v>
      </c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</row>
    <row r="284" spans="1:14" ht="14.25" thickBot="1">
      <c r="A284" s="70"/>
      <c r="B284" s="72" t="s">
        <v>0</v>
      </c>
      <c r="C284" s="71"/>
      <c r="D284" s="71"/>
      <c r="E284" s="70"/>
      <c r="F284" s="71"/>
      <c r="G284" s="89" t="str">
        <f>G2</f>
        <v>（2020年1-10月）</v>
      </c>
      <c r="H284" s="71"/>
      <c r="I284" s="71"/>
      <c r="J284" s="71"/>
      <c r="K284" s="71"/>
      <c r="L284" s="72" t="s">
        <v>1</v>
      </c>
      <c r="M284" s="70"/>
      <c r="N284" s="70"/>
    </row>
    <row r="285" spans="1:14">
      <c r="A285" s="240" t="s">
        <v>97</v>
      </c>
      <c r="B285" s="73" t="s">
        <v>3</v>
      </c>
      <c r="C285" s="181" t="s">
        <v>4</v>
      </c>
      <c r="D285" s="181"/>
      <c r="E285" s="181"/>
      <c r="F285" s="182"/>
      <c r="G285" s="181" t="s">
        <v>5</v>
      </c>
      <c r="H285" s="181"/>
      <c r="I285" s="181" t="s">
        <v>6</v>
      </c>
      <c r="J285" s="181"/>
      <c r="K285" s="181"/>
      <c r="L285" s="181"/>
      <c r="M285" s="181"/>
      <c r="N285" s="184" t="s">
        <v>7</v>
      </c>
    </row>
    <row r="286" spans="1:14">
      <c r="A286" s="230"/>
      <c r="B286" s="71" t="s">
        <v>8</v>
      </c>
      <c r="C286" s="183" t="s">
        <v>9</v>
      </c>
      <c r="D286" s="183" t="s">
        <v>10</v>
      </c>
      <c r="E286" s="183" t="s">
        <v>11</v>
      </c>
      <c r="F286" s="179" t="s">
        <v>12</v>
      </c>
      <c r="G286" s="183" t="s">
        <v>13</v>
      </c>
      <c r="H286" s="183" t="s">
        <v>14</v>
      </c>
      <c r="I286" s="177" t="s">
        <v>13</v>
      </c>
      <c r="J286" s="183" t="s">
        <v>15</v>
      </c>
      <c r="K286" s="183"/>
      <c r="L286" s="183"/>
      <c r="M286" s="177" t="s">
        <v>12</v>
      </c>
      <c r="N286" s="185"/>
    </row>
    <row r="287" spans="1:14">
      <c r="A287" s="230"/>
      <c r="B287" s="74" t="s">
        <v>16</v>
      </c>
      <c r="C287" s="183"/>
      <c r="D287" s="183"/>
      <c r="E287" s="183"/>
      <c r="F287" s="179" t="s">
        <v>17</v>
      </c>
      <c r="G287" s="183"/>
      <c r="H287" s="183"/>
      <c r="I287" s="41" t="s">
        <v>18</v>
      </c>
      <c r="J287" s="177" t="s">
        <v>9</v>
      </c>
      <c r="K287" s="177" t="s">
        <v>10</v>
      </c>
      <c r="L287" s="177" t="s">
        <v>11</v>
      </c>
      <c r="M287" s="177" t="s">
        <v>17</v>
      </c>
      <c r="N287" s="178" t="s">
        <v>17</v>
      </c>
    </row>
    <row r="288" spans="1:14">
      <c r="A288" s="230"/>
      <c r="B288" s="177" t="s">
        <v>19</v>
      </c>
      <c r="C288" s="23">
        <v>23.01</v>
      </c>
      <c r="D288" s="23">
        <v>378.23</v>
      </c>
      <c r="E288" s="23">
        <v>668.96</v>
      </c>
      <c r="F288" s="39">
        <f>(D288-E288)/E288*100</f>
        <v>-43.459997608227695</v>
      </c>
      <c r="G288" s="24">
        <v>2229</v>
      </c>
      <c r="H288" s="24">
        <v>203388.87</v>
      </c>
      <c r="I288" s="24">
        <v>215</v>
      </c>
      <c r="J288" s="24">
        <v>60.54</v>
      </c>
      <c r="K288" s="24">
        <v>357</v>
      </c>
      <c r="L288" s="24">
        <v>318.39</v>
      </c>
      <c r="M288" s="39">
        <f>(K288-L288)/L288*100</f>
        <v>12.126637143126359</v>
      </c>
      <c r="N288" s="165">
        <f>D288/D314*100</f>
        <v>0.49336103171604062</v>
      </c>
    </row>
    <row r="289" spans="1:14">
      <c r="A289" s="230"/>
      <c r="B289" s="177" t="s">
        <v>20</v>
      </c>
      <c r="C289" s="24">
        <v>0</v>
      </c>
      <c r="D289" s="24">
        <v>2.4</v>
      </c>
      <c r="E289" s="24">
        <v>3.45</v>
      </c>
      <c r="F289" s="39">
        <f>(D289-E289)/E289*100</f>
        <v>-30.434782608695659</v>
      </c>
      <c r="G289" s="24">
        <v>29</v>
      </c>
      <c r="H289" s="24">
        <v>377.2</v>
      </c>
      <c r="I289" s="24">
        <v>10</v>
      </c>
      <c r="J289" s="24"/>
      <c r="K289" s="24">
        <v>53.97</v>
      </c>
      <c r="L289" s="24">
        <v>63.19</v>
      </c>
      <c r="M289" s="39">
        <f>(K289-L289)/L289*100</f>
        <v>-14.590916284222185</v>
      </c>
      <c r="N289" s="165">
        <f>D289/D315*100</f>
        <v>1.5468087778050846E-2</v>
      </c>
    </row>
    <row r="290" spans="1:14">
      <c r="A290" s="230"/>
      <c r="B290" s="177" t="s">
        <v>21</v>
      </c>
      <c r="C290" s="24">
        <v>4.57</v>
      </c>
      <c r="D290" s="24">
        <v>6.67</v>
      </c>
      <c r="E290" s="24">
        <v>3.69</v>
      </c>
      <c r="F290" s="39">
        <f>(D290-E290)/E290*100</f>
        <v>80.758807588075882</v>
      </c>
      <c r="G290" s="24">
        <v>3</v>
      </c>
      <c r="H290" s="24">
        <v>13936.31</v>
      </c>
      <c r="I290" s="24"/>
      <c r="J290" s="24"/>
      <c r="K290" s="24"/>
      <c r="L290" s="24"/>
      <c r="M290" s="39"/>
      <c r="N290" s="165">
        <f>D290/D316*100</f>
        <v>0.25957553402318945</v>
      </c>
    </row>
    <row r="291" spans="1:14">
      <c r="A291" s="230"/>
      <c r="B291" s="177" t="s">
        <v>22</v>
      </c>
      <c r="C291" s="24">
        <v>0</v>
      </c>
      <c r="D291" s="24">
        <v>0</v>
      </c>
      <c r="E291" s="24">
        <v>0</v>
      </c>
      <c r="F291" s="39"/>
      <c r="G291" s="24">
        <v>6</v>
      </c>
      <c r="H291" s="24">
        <v>276.35000000000002</v>
      </c>
      <c r="I291" s="24"/>
      <c r="J291" s="24"/>
      <c r="K291" s="24"/>
      <c r="L291" s="24"/>
      <c r="M291" s="39"/>
      <c r="N291" s="165">
        <f>D291/D317*100</f>
        <v>0</v>
      </c>
    </row>
    <row r="292" spans="1:14">
      <c r="A292" s="230"/>
      <c r="B292" s="177" t="s">
        <v>23</v>
      </c>
      <c r="C292" s="24"/>
      <c r="D292" s="24"/>
      <c r="E292" s="24"/>
      <c r="F292" s="39"/>
      <c r="G292" s="24"/>
      <c r="H292" s="24"/>
      <c r="I292" s="24"/>
      <c r="J292" s="24"/>
      <c r="K292" s="24"/>
      <c r="L292" s="24"/>
      <c r="M292" s="39"/>
      <c r="N292" s="165"/>
    </row>
    <row r="293" spans="1:14">
      <c r="A293" s="230"/>
      <c r="B293" s="177" t="s">
        <v>24</v>
      </c>
      <c r="C293" s="24"/>
      <c r="D293" s="24">
        <v>9.4</v>
      </c>
      <c r="E293" s="24">
        <v>46</v>
      </c>
      <c r="F293" s="39">
        <f>(D293-E293)/E293*100</f>
        <v>-79.565217391304358</v>
      </c>
      <c r="G293" s="24"/>
      <c r="H293" s="24">
        <v>5013</v>
      </c>
      <c r="I293" s="24">
        <v>13</v>
      </c>
      <c r="J293" s="24"/>
      <c r="K293" s="24"/>
      <c r="L293" s="24">
        <v>69</v>
      </c>
      <c r="M293" s="39">
        <f>(K293-L293)/L293*100</f>
        <v>-100</v>
      </c>
      <c r="N293" s="165">
        <f>D293/D319*100</f>
        <v>0.15712448462462819</v>
      </c>
    </row>
    <row r="294" spans="1:14">
      <c r="A294" s="230"/>
      <c r="B294" s="177" t="s">
        <v>25</v>
      </c>
      <c r="C294" s="26"/>
      <c r="D294" s="26"/>
      <c r="E294" s="26"/>
      <c r="F294" s="39"/>
      <c r="G294" s="26"/>
      <c r="H294" s="26"/>
      <c r="I294" s="26"/>
      <c r="J294" s="26"/>
      <c r="K294" s="26"/>
      <c r="L294" s="26"/>
      <c r="M294" s="39"/>
      <c r="N294" s="165"/>
    </row>
    <row r="295" spans="1:14">
      <c r="A295" s="230"/>
      <c r="B295" s="177" t="s">
        <v>26</v>
      </c>
      <c r="C295" s="24">
        <v>0.85</v>
      </c>
      <c r="D295" s="24">
        <v>22.66</v>
      </c>
      <c r="E295" s="24">
        <v>23.34</v>
      </c>
      <c r="F295" s="39">
        <f>(D295-E295)/E295*100</f>
        <v>-2.9134532990574109</v>
      </c>
      <c r="G295" s="24">
        <v>1436</v>
      </c>
      <c r="H295" s="24">
        <v>59975.08</v>
      </c>
      <c r="I295" s="24">
        <v>13</v>
      </c>
      <c r="J295" s="24"/>
      <c r="K295" s="24">
        <v>5.13</v>
      </c>
      <c r="L295" s="24">
        <v>1.94</v>
      </c>
      <c r="M295" s="39"/>
      <c r="N295" s="165">
        <f>D295/D321*100</f>
        <v>0.15658765575900055</v>
      </c>
    </row>
    <row r="296" spans="1:14">
      <c r="A296" s="230"/>
      <c r="B296" s="177" t="s">
        <v>27</v>
      </c>
      <c r="C296" s="24"/>
      <c r="D296" s="48"/>
      <c r="E296" s="24">
        <v>8</v>
      </c>
      <c r="F296" s="39"/>
      <c r="G296" s="48"/>
      <c r="H296" s="48"/>
      <c r="I296" s="24"/>
      <c r="J296" s="24"/>
      <c r="K296" s="24">
        <v>153.44999999999999</v>
      </c>
      <c r="L296" s="24"/>
      <c r="M296" s="39"/>
      <c r="N296" s="165">
        <f>D296/D322*100</f>
        <v>0</v>
      </c>
    </row>
    <row r="297" spans="1:14">
      <c r="A297" s="230"/>
      <c r="B297" s="18" t="s">
        <v>28</v>
      </c>
      <c r="C297" s="48"/>
      <c r="D297" s="48"/>
      <c r="E297" s="48"/>
      <c r="F297" s="39"/>
      <c r="G297" s="48"/>
      <c r="H297" s="48"/>
      <c r="I297" s="48"/>
      <c r="J297" s="48"/>
      <c r="K297" s="48"/>
      <c r="L297" s="48"/>
      <c r="M297" s="39"/>
      <c r="N297" s="165"/>
    </row>
    <row r="298" spans="1:14">
      <c r="A298" s="230"/>
      <c r="B298" s="18" t="s">
        <v>29</v>
      </c>
      <c r="C298" s="48"/>
      <c r="D298" s="48"/>
      <c r="E298" s="48">
        <v>7.96</v>
      </c>
      <c r="F298" s="39"/>
      <c r="G298" s="48"/>
      <c r="H298" s="48"/>
      <c r="I298" s="48">
        <v>1</v>
      </c>
      <c r="J298" s="48"/>
      <c r="K298" s="48">
        <v>6</v>
      </c>
      <c r="L298" s="48"/>
      <c r="M298" s="39"/>
      <c r="N298" s="165">
        <f>D298/D324*100</f>
        <v>0</v>
      </c>
    </row>
    <row r="299" spans="1:14">
      <c r="A299" s="230"/>
      <c r="B299" s="18" t="s">
        <v>30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165"/>
    </row>
    <row r="300" spans="1:14" ht="14.25" thickBot="1">
      <c r="A300" s="233"/>
      <c r="B300" s="19" t="s">
        <v>31</v>
      </c>
      <c r="C300" s="20">
        <f>C288+C290+C291+C292+C293+C294+C295+C296</f>
        <v>28.430000000000003</v>
      </c>
      <c r="D300" s="20">
        <f t="shared" ref="D300:E300" si="55">D288+D290+D291+D292+D293+D294+D295+D296</f>
        <v>416.96000000000004</v>
      </c>
      <c r="E300" s="20">
        <f t="shared" si="55"/>
        <v>749.99000000000012</v>
      </c>
      <c r="F300" s="20">
        <f>(D300-E300)/E300*100</f>
        <v>-44.40459206122749</v>
      </c>
      <c r="G300" s="20">
        <f t="shared" ref="G300:L300" si="56">G288+G290+G291+G292+G293+G294+G295+G296</f>
        <v>3674</v>
      </c>
      <c r="H300" s="20">
        <f t="shared" si="56"/>
        <v>282589.61</v>
      </c>
      <c r="I300" s="20">
        <f t="shared" si="56"/>
        <v>241</v>
      </c>
      <c r="J300" s="20">
        <f t="shared" si="56"/>
        <v>60.54</v>
      </c>
      <c r="K300" s="20">
        <f t="shared" si="56"/>
        <v>515.57999999999993</v>
      </c>
      <c r="L300" s="20">
        <f t="shared" si="56"/>
        <v>389.33</v>
      </c>
      <c r="M300" s="20">
        <f>(K300-L300)/L300*100</f>
        <v>32.427503660134057</v>
      </c>
      <c r="N300" s="166">
        <f>D300/D326*100</f>
        <v>0.34477728791542162</v>
      </c>
    </row>
    <row r="301" spans="1:14" ht="14.25" thickTop="1">
      <c r="A301" s="230" t="s">
        <v>48</v>
      </c>
      <c r="B301" s="177" t="s">
        <v>19</v>
      </c>
      <c r="C301" s="40">
        <v>27.24</v>
      </c>
      <c r="D301" s="40">
        <v>628.66</v>
      </c>
      <c r="E301" s="40">
        <v>898.33</v>
      </c>
      <c r="F301" s="40">
        <f>(D301-E301)/E301*100</f>
        <v>-30.019035321095817</v>
      </c>
      <c r="G301" s="39">
        <v>2532</v>
      </c>
      <c r="H301" s="39">
        <v>167672</v>
      </c>
      <c r="I301" s="39">
        <v>497</v>
      </c>
      <c r="J301" s="39">
        <v>21.76</v>
      </c>
      <c r="K301" s="39">
        <v>390.53</v>
      </c>
      <c r="L301" s="39">
        <v>409.1</v>
      </c>
      <c r="M301" s="40">
        <f>(K301-L301)/L301*100</f>
        <v>-4.539232461500867</v>
      </c>
      <c r="N301" s="165">
        <f>D301/D314*100</f>
        <v>0.82002048012745177</v>
      </c>
    </row>
    <row r="302" spans="1:14">
      <c r="A302" s="230"/>
      <c r="B302" s="177" t="s">
        <v>20</v>
      </c>
      <c r="C302" s="39">
        <v>8.31</v>
      </c>
      <c r="D302" s="39">
        <v>66.39</v>
      </c>
      <c r="E302" s="39">
        <v>133.09</v>
      </c>
      <c r="F302" s="39">
        <f>(D302-E302)/E302*100</f>
        <v>-50.116462544143062</v>
      </c>
      <c r="G302" s="39">
        <v>652</v>
      </c>
      <c r="H302" s="39">
        <v>8815.5400000000009</v>
      </c>
      <c r="I302" s="39">
        <v>173</v>
      </c>
      <c r="J302" s="39">
        <v>3.75</v>
      </c>
      <c r="K302" s="39">
        <v>110.07</v>
      </c>
      <c r="L302" s="39">
        <v>138.62</v>
      </c>
      <c r="M302" s="39">
        <f>(K302-L302)/L302*100</f>
        <v>-20.595873611311507</v>
      </c>
      <c r="N302" s="165">
        <f>D302/D315*100</f>
        <v>0.42788597816033153</v>
      </c>
    </row>
    <row r="303" spans="1:14">
      <c r="A303" s="230"/>
      <c r="B303" s="177" t="s">
        <v>21</v>
      </c>
      <c r="C303" s="39">
        <v>0</v>
      </c>
      <c r="D303" s="39">
        <v>15.05</v>
      </c>
      <c r="E303" s="39">
        <v>19.899999999999999</v>
      </c>
      <c r="F303" s="39">
        <f>(D303-E303)/E303*100</f>
        <v>-24.371859296482405</v>
      </c>
      <c r="G303" s="39">
        <v>2</v>
      </c>
      <c r="H303" s="39">
        <v>14934.88</v>
      </c>
      <c r="I303" s="39">
        <v>1</v>
      </c>
      <c r="J303" s="39"/>
      <c r="K303" s="39">
        <v>0.91</v>
      </c>
      <c r="L303" s="39"/>
      <c r="M303" s="39"/>
      <c r="N303" s="165">
        <f>D303/D316*100</f>
        <v>0.58569891859805123</v>
      </c>
    </row>
    <row r="304" spans="1:14">
      <c r="A304" s="230"/>
      <c r="B304" s="177" t="s">
        <v>22</v>
      </c>
      <c r="C304" s="39">
        <v>0</v>
      </c>
      <c r="D304" s="39">
        <v>0.06</v>
      </c>
      <c r="E304" s="39">
        <v>0.64</v>
      </c>
      <c r="F304" s="39">
        <f>(D304-E304)/E304*100</f>
        <v>-90.625000000000014</v>
      </c>
      <c r="G304" s="39">
        <v>18</v>
      </c>
      <c r="H304" s="39">
        <v>2370.6</v>
      </c>
      <c r="I304" s="39"/>
      <c r="J304" s="39"/>
      <c r="K304" s="39"/>
      <c r="L304" s="39">
        <v>0.41</v>
      </c>
      <c r="M304" s="39"/>
      <c r="N304" s="165">
        <f>D304/D317*100</f>
        <v>5.5654151677693425E-3</v>
      </c>
    </row>
    <row r="305" spans="1:14">
      <c r="A305" s="230"/>
      <c r="B305" s="177" t="s">
        <v>23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165"/>
    </row>
    <row r="306" spans="1:14">
      <c r="A306" s="230"/>
      <c r="B306" s="177" t="s">
        <v>24</v>
      </c>
      <c r="C306" s="39">
        <v>3.46</v>
      </c>
      <c r="D306" s="39">
        <v>22.81</v>
      </c>
      <c r="E306" s="39">
        <v>2.91</v>
      </c>
      <c r="F306" s="39">
        <f>(D306-E306)/E306*100</f>
        <v>683.84879725085898</v>
      </c>
      <c r="G306" s="39">
        <v>495</v>
      </c>
      <c r="H306" s="39">
        <v>50221.3</v>
      </c>
      <c r="I306" s="39">
        <v>1</v>
      </c>
      <c r="J306" s="39"/>
      <c r="K306" s="39">
        <v>0.13</v>
      </c>
      <c r="L306" s="39">
        <v>0.32</v>
      </c>
      <c r="M306" s="39"/>
      <c r="N306" s="165">
        <f>D306/D319*100</f>
        <v>0.38127760577529457</v>
      </c>
    </row>
    <row r="307" spans="1:14">
      <c r="A307" s="230"/>
      <c r="B307" s="177" t="s">
        <v>25</v>
      </c>
      <c r="C307" s="41"/>
      <c r="D307" s="41"/>
      <c r="E307" s="41"/>
      <c r="F307" s="39"/>
      <c r="G307" s="41"/>
      <c r="H307" s="41"/>
      <c r="I307" s="41"/>
      <c r="J307" s="41"/>
      <c r="K307" s="41"/>
      <c r="L307" s="41"/>
      <c r="M307" s="39"/>
      <c r="N307" s="165"/>
    </row>
    <row r="308" spans="1:14">
      <c r="A308" s="230"/>
      <c r="B308" s="177" t="s">
        <v>26</v>
      </c>
      <c r="C308" s="39">
        <v>0</v>
      </c>
      <c r="D308" s="39">
        <v>3.9</v>
      </c>
      <c r="E308" s="39">
        <v>4.8600000000000003</v>
      </c>
      <c r="F308" s="39">
        <f>(D308-E308)/E308*100</f>
        <v>-19.753086419753092</v>
      </c>
      <c r="G308" s="39">
        <v>61</v>
      </c>
      <c r="H308" s="39">
        <v>5357.9</v>
      </c>
      <c r="I308" s="39">
        <v>1</v>
      </c>
      <c r="J308" s="39"/>
      <c r="K308" s="39">
        <v>30.34</v>
      </c>
      <c r="L308" s="39">
        <v>8.39</v>
      </c>
      <c r="M308" s="39"/>
      <c r="N308" s="165">
        <f>D308/D321*100</f>
        <v>2.6950214362758258E-2</v>
      </c>
    </row>
    <row r="309" spans="1:14">
      <c r="A309" s="230"/>
      <c r="B309" s="177" t="s">
        <v>27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165"/>
    </row>
    <row r="310" spans="1:14">
      <c r="A310" s="230"/>
      <c r="B310" s="18" t="s">
        <v>28</v>
      </c>
      <c r="C310" s="42"/>
      <c r="D310" s="42"/>
      <c r="E310" s="42"/>
      <c r="F310" s="39"/>
      <c r="G310" s="42"/>
      <c r="H310" s="42"/>
      <c r="I310" s="42"/>
      <c r="J310" s="42"/>
      <c r="K310" s="42"/>
      <c r="L310" s="42"/>
      <c r="M310" s="39"/>
      <c r="N310" s="165"/>
    </row>
    <row r="311" spans="1:14">
      <c r="A311" s="230"/>
      <c r="B311" s="18" t="s">
        <v>29</v>
      </c>
      <c r="C311" s="42"/>
      <c r="D311" s="42"/>
      <c r="E311" s="42"/>
      <c r="F311" s="39"/>
      <c r="G311" s="42"/>
      <c r="H311" s="42"/>
      <c r="I311" s="42"/>
      <c r="J311" s="42"/>
      <c r="K311" s="42"/>
      <c r="L311" s="42"/>
      <c r="M311" s="39"/>
      <c r="N311" s="165"/>
    </row>
    <row r="312" spans="1:14">
      <c r="A312" s="230"/>
      <c r="B312" s="18" t="s">
        <v>30</v>
      </c>
      <c r="C312" s="42"/>
      <c r="D312" s="42"/>
      <c r="E312" s="42"/>
      <c r="F312" s="39"/>
      <c r="G312" s="42"/>
      <c r="H312" s="42"/>
      <c r="I312" s="42"/>
      <c r="J312" s="42"/>
      <c r="K312" s="42"/>
      <c r="L312" s="42"/>
      <c r="M312" s="39"/>
      <c r="N312" s="165"/>
    </row>
    <row r="313" spans="1:14" ht="14.25" thickBot="1">
      <c r="A313" s="233"/>
      <c r="B313" s="19" t="s">
        <v>31</v>
      </c>
      <c r="C313" s="20">
        <f>C301+C303+C304+C305+C306+C307+C308+C309</f>
        <v>30.7</v>
      </c>
      <c r="D313" s="20">
        <f t="shared" ref="D313:E313" si="57">D301+D303+D304+D305+D306+D307+D308+D309</f>
        <v>670.47999999999979</v>
      </c>
      <c r="E313" s="20">
        <f t="shared" si="57"/>
        <v>926.64</v>
      </c>
      <c r="F313" s="20">
        <f t="shared" ref="F313:F326" si="58">(D313-E313)/E313*100</f>
        <v>-27.643960977294331</v>
      </c>
      <c r="G313" s="20">
        <f t="shared" ref="G313:L313" si="59">G301+G303+G304+G305+G306+G307+G308+G309</f>
        <v>3108</v>
      </c>
      <c r="H313" s="20">
        <f t="shared" si="59"/>
        <v>240556.68000000002</v>
      </c>
      <c r="I313" s="20">
        <f t="shared" si="59"/>
        <v>500</v>
      </c>
      <c r="J313" s="20">
        <f t="shared" si="59"/>
        <v>21.76</v>
      </c>
      <c r="K313" s="20">
        <f t="shared" si="59"/>
        <v>421.90999999999997</v>
      </c>
      <c r="L313" s="20">
        <f t="shared" si="59"/>
        <v>418.22</v>
      </c>
      <c r="M313" s="20">
        <f>(K313-L313)/L313*100</f>
        <v>0.8823107455406104</v>
      </c>
      <c r="N313" s="166">
        <f>D313/D326*100</f>
        <v>0.55440875863759542</v>
      </c>
    </row>
    <row r="314" spans="1:14" ht="14.25" thickTop="1">
      <c r="A314" s="192" t="s">
        <v>49</v>
      </c>
      <c r="B314" s="177" t="s">
        <v>19</v>
      </c>
      <c r="C314" s="39">
        <f t="shared" ref="C314:E325" si="60">C6+C19+C32+C53+C66+C79+C100+C113+C126+C147+C160+C173+C194+C207+C220+C241+C254+C267+C288+C301</f>
        <v>5772.4647639999994</v>
      </c>
      <c r="D314" s="39">
        <f t="shared" si="60"/>
        <v>76663.938918</v>
      </c>
      <c r="E314" s="39">
        <f t="shared" si="60"/>
        <v>78940.250902000014</v>
      </c>
      <c r="F314" s="162">
        <f t="shared" si="58"/>
        <v>-2.8835884836823369</v>
      </c>
      <c r="G314" s="39">
        <f t="shared" ref="G314:L325" si="61">G6+G19+G32+G53+G66+G79+G100+G113+G126+G147+G160+G173+G194+G207+G220+G241+G254+G267+G288+G301</f>
        <v>447750</v>
      </c>
      <c r="H314" s="39">
        <f t="shared" si="61"/>
        <v>32445382.715830997</v>
      </c>
      <c r="I314" s="39">
        <f t="shared" si="61"/>
        <v>60409</v>
      </c>
      <c r="J314" s="39">
        <f t="shared" si="61"/>
        <v>3427.7711440000003</v>
      </c>
      <c r="K314" s="39">
        <f t="shared" si="61"/>
        <v>39944.33200200001</v>
      </c>
      <c r="L314" s="39">
        <f t="shared" si="61"/>
        <v>42781.935876000003</v>
      </c>
      <c r="M314" s="40">
        <f t="shared" ref="M314:M326" si="62">(K314-L314)/L314*100</f>
        <v>-6.6327149903280658</v>
      </c>
      <c r="N314" s="165">
        <f>D314/D326*100</f>
        <v>63.392135794948146</v>
      </c>
    </row>
    <row r="315" spans="1:14">
      <c r="A315" s="193"/>
      <c r="B315" s="177" t="s">
        <v>20</v>
      </c>
      <c r="C315" s="39">
        <f t="shared" si="60"/>
        <v>1388.968122</v>
      </c>
      <c r="D315" s="39">
        <f t="shared" si="60"/>
        <v>15515.815752</v>
      </c>
      <c r="E315" s="39">
        <f t="shared" si="60"/>
        <v>20562.113579000001</v>
      </c>
      <c r="F315" s="163">
        <f t="shared" si="58"/>
        <v>-24.541727228633555</v>
      </c>
      <c r="G315" s="39">
        <f t="shared" si="61"/>
        <v>191064</v>
      </c>
      <c r="H315" s="39">
        <f t="shared" si="61"/>
        <v>2385262.1610000008</v>
      </c>
      <c r="I315" s="39">
        <f t="shared" si="61"/>
        <v>27133</v>
      </c>
      <c r="J315" s="39">
        <f t="shared" si="61"/>
        <v>1094.9469989999998</v>
      </c>
      <c r="K315" s="39">
        <f t="shared" si="61"/>
        <v>12905.365744999997</v>
      </c>
      <c r="L315" s="39">
        <f t="shared" si="61"/>
        <v>15979.081526000002</v>
      </c>
      <c r="M315" s="39">
        <f t="shared" si="62"/>
        <v>-19.235872700184157</v>
      </c>
      <c r="N315" s="165">
        <f>D315/D326*100</f>
        <v>12.829769941409097</v>
      </c>
    </row>
    <row r="316" spans="1:14">
      <c r="A316" s="193"/>
      <c r="B316" s="177" t="s">
        <v>21</v>
      </c>
      <c r="C316" s="39">
        <f t="shared" si="60"/>
        <v>110.52273700000001</v>
      </c>
      <c r="D316" s="39">
        <f t="shared" si="60"/>
        <v>2569.579612</v>
      </c>
      <c r="E316" s="39">
        <f t="shared" si="60"/>
        <v>2161.8307399999999</v>
      </c>
      <c r="F316" s="163">
        <f t="shared" si="58"/>
        <v>18.861276438320981</v>
      </c>
      <c r="G316" s="39">
        <f t="shared" si="61"/>
        <v>3188</v>
      </c>
      <c r="H316" s="39">
        <f t="shared" si="61"/>
        <v>4316787.5064439997</v>
      </c>
      <c r="I316" s="39">
        <f t="shared" si="61"/>
        <v>480</v>
      </c>
      <c r="J316" s="39">
        <f t="shared" si="61"/>
        <v>31.862480000000009</v>
      </c>
      <c r="K316" s="39">
        <f t="shared" si="61"/>
        <v>1447.8519659999999</v>
      </c>
      <c r="L316" s="39">
        <f t="shared" si="61"/>
        <v>594.489555</v>
      </c>
      <c r="M316" s="39">
        <f t="shared" si="62"/>
        <v>143.54540022153964</v>
      </c>
      <c r="N316" s="165">
        <f>D316/D326*100</f>
        <v>2.1247426364834068</v>
      </c>
    </row>
    <row r="317" spans="1:14">
      <c r="A317" s="193"/>
      <c r="B317" s="177" t="s">
        <v>22</v>
      </c>
      <c r="C317" s="39">
        <f t="shared" si="60"/>
        <v>215.28560900000005</v>
      </c>
      <c r="D317" s="39">
        <f t="shared" si="60"/>
        <v>1078.086687</v>
      </c>
      <c r="E317" s="39">
        <f t="shared" si="60"/>
        <v>1137.4394540000001</v>
      </c>
      <c r="F317" s="163">
        <f t="shared" si="58"/>
        <v>-5.2181034156390433</v>
      </c>
      <c r="G317" s="39">
        <f t="shared" si="61"/>
        <v>59828</v>
      </c>
      <c r="H317" s="39">
        <f t="shared" si="61"/>
        <v>2730393.4720000005</v>
      </c>
      <c r="I317" s="39">
        <f t="shared" si="61"/>
        <v>5682</v>
      </c>
      <c r="J317" s="39">
        <f t="shared" si="61"/>
        <v>25.172175000000003</v>
      </c>
      <c r="K317" s="39">
        <f t="shared" si="61"/>
        <v>605.86984800000005</v>
      </c>
      <c r="L317" s="39">
        <f t="shared" si="61"/>
        <v>566.17815400000006</v>
      </c>
      <c r="M317" s="39">
        <f t="shared" si="62"/>
        <v>7.0104601739896841</v>
      </c>
      <c r="N317" s="165">
        <f>D317/D326*100</f>
        <v>0.89145194762466884</v>
      </c>
    </row>
    <row r="318" spans="1:14">
      <c r="A318" s="193"/>
      <c r="B318" s="177" t="s">
        <v>23</v>
      </c>
      <c r="C318" s="39">
        <f t="shared" si="60"/>
        <v>18.777994</v>
      </c>
      <c r="D318" s="39">
        <f t="shared" si="60"/>
        <v>230.45749999999998</v>
      </c>
      <c r="E318" s="39">
        <f t="shared" si="60"/>
        <v>347.50861400000008</v>
      </c>
      <c r="F318" s="163">
        <f t="shared" si="58"/>
        <v>-33.682938863783122</v>
      </c>
      <c r="G318" s="39">
        <f t="shared" si="61"/>
        <v>4545</v>
      </c>
      <c r="H318" s="39">
        <f t="shared" si="61"/>
        <v>502007.92164399999</v>
      </c>
      <c r="I318" s="39">
        <f t="shared" si="61"/>
        <v>52</v>
      </c>
      <c r="J318" s="39">
        <f t="shared" si="61"/>
        <v>7.6588820000000002</v>
      </c>
      <c r="K318" s="39">
        <f t="shared" si="61"/>
        <v>98.092838999999998</v>
      </c>
      <c r="L318" s="39">
        <f t="shared" si="61"/>
        <v>74.489681000000004</v>
      </c>
      <c r="M318" s="39">
        <f t="shared" si="62"/>
        <v>31.686480171662961</v>
      </c>
      <c r="N318" s="165">
        <f>D318/D326*100</f>
        <v>0.1905614731143713</v>
      </c>
    </row>
    <row r="319" spans="1:14">
      <c r="A319" s="193"/>
      <c r="B319" s="177" t="s">
        <v>24</v>
      </c>
      <c r="C319" s="39">
        <f t="shared" si="60"/>
        <v>268.44859500000007</v>
      </c>
      <c r="D319" s="39">
        <f t="shared" si="60"/>
        <v>5982.5176339999998</v>
      </c>
      <c r="E319" s="39">
        <f t="shared" si="60"/>
        <v>4263.9231839999993</v>
      </c>
      <c r="F319" s="163">
        <f t="shared" si="58"/>
        <v>40.305473992797914</v>
      </c>
      <c r="G319" s="39">
        <f t="shared" si="61"/>
        <v>16121</v>
      </c>
      <c r="H319" s="39">
        <f t="shared" si="61"/>
        <v>7238000.7546140011</v>
      </c>
      <c r="I319" s="39">
        <f t="shared" si="61"/>
        <v>1563</v>
      </c>
      <c r="J319" s="39">
        <f t="shared" si="61"/>
        <v>431.83413200000001</v>
      </c>
      <c r="K319" s="39">
        <f t="shared" si="61"/>
        <v>1939.3431450000005</v>
      </c>
      <c r="L319" s="39">
        <f t="shared" si="61"/>
        <v>2001.9621450000002</v>
      </c>
      <c r="M319" s="39">
        <f t="shared" si="62"/>
        <v>-3.1278813216520476</v>
      </c>
      <c r="N319" s="165">
        <f>D319/D326*100</f>
        <v>4.9468443130197253</v>
      </c>
    </row>
    <row r="320" spans="1:14">
      <c r="A320" s="193"/>
      <c r="B320" s="177" t="s">
        <v>25</v>
      </c>
      <c r="C320" s="39">
        <f t="shared" si="60"/>
        <v>97.72120000000001</v>
      </c>
      <c r="D320" s="39">
        <f t="shared" si="60"/>
        <v>17267.760999999999</v>
      </c>
      <c r="E320" s="39">
        <f t="shared" si="60"/>
        <v>13246.145500000001</v>
      </c>
      <c r="F320" s="163">
        <f t="shared" si="58"/>
        <v>30.360647178456539</v>
      </c>
      <c r="G320" s="39">
        <f t="shared" si="61"/>
        <v>5137</v>
      </c>
      <c r="H320" s="39">
        <f t="shared" si="61"/>
        <v>518645.10945400002</v>
      </c>
      <c r="I320" s="39">
        <f t="shared" si="61"/>
        <v>8658</v>
      </c>
      <c r="J320" s="39">
        <f t="shared" si="61"/>
        <v>942.16000000000008</v>
      </c>
      <c r="K320" s="39">
        <f t="shared" si="61"/>
        <v>3527.05</v>
      </c>
      <c r="L320" s="39">
        <f t="shared" si="61"/>
        <v>1524.4713999999999</v>
      </c>
      <c r="M320" s="39">
        <f t="shared" si="62"/>
        <v>131.36216264864007</v>
      </c>
      <c r="N320" s="165">
        <f>D320/D326*100</f>
        <v>14.278424323560262</v>
      </c>
    </row>
    <row r="321" spans="1:14">
      <c r="A321" s="193"/>
      <c r="B321" s="177" t="s">
        <v>26</v>
      </c>
      <c r="C321" s="39">
        <f t="shared" si="60"/>
        <v>676.27360800000156</v>
      </c>
      <c r="D321" s="39">
        <f t="shared" si="60"/>
        <v>14471.127938000003</v>
      </c>
      <c r="E321" s="39">
        <f t="shared" si="60"/>
        <v>6435.611277</v>
      </c>
      <c r="F321" s="163">
        <f t="shared" si="58"/>
        <v>124.86019299701721</v>
      </c>
      <c r="G321" s="39">
        <f t="shared" si="61"/>
        <v>386208</v>
      </c>
      <c r="H321" s="39">
        <f t="shared" si="61"/>
        <v>33099580.888116602</v>
      </c>
      <c r="I321" s="39">
        <f t="shared" si="61"/>
        <v>28503</v>
      </c>
      <c r="J321" s="39">
        <f>J13+J26+J39+J60+J73+J86+J107+J120+J133+J154+J167+J180+J201+J214+J227+J248+J261+J274+J295+J308</f>
        <v>1043.1499064000004</v>
      </c>
      <c r="K321" s="39">
        <f t="shared" si="61"/>
        <v>4672.4789794000017</v>
      </c>
      <c r="L321" s="39">
        <f t="shared" si="61"/>
        <v>2957.7275590000008</v>
      </c>
      <c r="M321" s="39">
        <f t="shared" si="62"/>
        <v>57.975299827133277</v>
      </c>
      <c r="N321" s="165">
        <f>D321/D326*100</f>
        <v>11.965934966281486</v>
      </c>
    </row>
    <row r="322" spans="1:14">
      <c r="A322" s="193"/>
      <c r="B322" s="177" t="s">
        <v>27</v>
      </c>
      <c r="C322" s="39">
        <f t="shared" si="60"/>
        <v>151.55931400000003</v>
      </c>
      <c r="D322" s="39">
        <f t="shared" si="60"/>
        <v>2672.5710519999998</v>
      </c>
      <c r="E322" s="39">
        <f>E14+E27+E40+E61+E74+E87+E108+E121+E134+E155+E168+E181+E202+E215+E228+E249+E262+E275+E296+E309</f>
        <v>4603.5739909999993</v>
      </c>
      <c r="F322" s="163">
        <f t="shared" si="58"/>
        <v>-41.945734830701447</v>
      </c>
      <c r="G322" s="39">
        <f t="shared" si="61"/>
        <v>10969</v>
      </c>
      <c r="H322" s="39">
        <f t="shared" si="61"/>
        <v>344187.87089099997</v>
      </c>
      <c r="I322" s="39">
        <f t="shared" si="61"/>
        <v>489</v>
      </c>
      <c r="J322" s="39">
        <f t="shared" si="61"/>
        <v>211.677648</v>
      </c>
      <c r="K322" s="39">
        <f t="shared" si="61"/>
        <v>2107.190255</v>
      </c>
      <c r="L322" s="39">
        <f t="shared" si="61"/>
        <v>1674.2605829999998</v>
      </c>
      <c r="M322" s="39">
        <f t="shared" si="62"/>
        <v>25.857962398198573</v>
      </c>
      <c r="N322" s="165">
        <f>D322/D326*100</f>
        <v>2.2099045449679227</v>
      </c>
    </row>
    <row r="323" spans="1:14">
      <c r="A323" s="193"/>
      <c r="B323" s="18" t="s">
        <v>28</v>
      </c>
      <c r="C323" s="39">
        <f t="shared" si="60"/>
        <v>45.164340000000003</v>
      </c>
      <c r="D323" s="39">
        <f>D15+D28+D41+D62+D75+D88+D109+D122+D135+D156+D169+D182+D203+D216+D229+D250+D263+D276+D297+D310</f>
        <v>288.37309400000004</v>
      </c>
      <c r="E323" s="39">
        <f t="shared" si="60"/>
        <v>129.70423</v>
      </c>
      <c r="F323" s="163">
        <f t="shared" si="58"/>
        <v>122.33129482361527</v>
      </c>
      <c r="G323" s="39">
        <f t="shared" si="61"/>
        <v>84</v>
      </c>
      <c r="H323" s="39">
        <f>H15+H28+H41+H62+H75+H88+H109+H122+H135+H156+H169+H182+H203+H216+H229+H250+H263+H276+H297+H310</f>
        <v>84783.664581999998</v>
      </c>
      <c r="I323" s="39">
        <f t="shared" si="61"/>
        <v>7</v>
      </c>
      <c r="J323" s="39">
        <f t="shared" si="61"/>
        <v>0</v>
      </c>
      <c r="K323" s="39">
        <f t="shared" si="61"/>
        <v>6.93</v>
      </c>
      <c r="L323" s="39">
        <f>L15+L28+L41+L62+L75+L88+L109+L122+L135+L156+L169+L182+L203+L216+L229+L250+L263+L276+L297+L310</f>
        <v>0</v>
      </c>
      <c r="M323" s="39" t="e">
        <f>(K323-L323)/L323*100</f>
        <v>#DIV/0!</v>
      </c>
      <c r="N323" s="165">
        <f>D323/D326*100</f>
        <v>0.23845091437331864</v>
      </c>
    </row>
    <row r="324" spans="1:14">
      <c r="A324" s="193"/>
      <c r="B324" s="18" t="s">
        <v>29</v>
      </c>
      <c r="C324" s="39">
        <f t="shared" si="60"/>
        <v>80.102075999999997</v>
      </c>
      <c r="D324" s="39">
        <f>D16+D29+D42+D63+D76+D89+D110+D123+D136+D157+D170+D183+D204+D217+D230+D251+D264+D277+D298+D311</f>
        <v>118.453052</v>
      </c>
      <c r="E324" s="39">
        <f>E16+E29+E42+E63+E76+E89+E110+E123+E136+E157+E170+E183+E204+E217+E230+E251+E264+E277+E298+E311</f>
        <v>426.940269</v>
      </c>
      <c r="F324" s="163">
        <f t="shared" si="58"/>
        <v>-72.255357341333379</v>
      </c>
      <c r="G324" s="39">
        <f t="shared" si="61"/>
        <v>53</v>
      </c>
      <c r="H324" s="39">
        <f>H16+H29+H42+H63+H76+H89+H110+H123+H136+H157+H170+H183+H204+H217+H230+H251+H264+H277+H298+H311</f>
        <v>44035.251072999999</v>
      </c>
      <c r="I324" s="39">
        <f t="shared" si="61"/>
        <v>3</v>
      </c>
      <c r="J324" s="39">
        <f t="shared" si="61"/>
        <v>8.8779999999999745E-3</v>
      </c>
      <c r="K324" s="39">
        <f t="shared" si="61"/>
        <v>7.5599920000000003</v>
      </c>
      <c r="L324" s="39">
        <f t="shared" si="61"/>
        <v>1.562284</v>
      </c>
      <c r="M324" s="39">
        <f t="shared" si="62"/>
        <v>383.90638321841612</v>
      </c>
      <c r="N324" s="165">
        <f>D324/D326*100</f>
        <v>9.7946858245070031E-2</v>
      </c>
    </row>
    <row r="325" spans="1:14">
      <c r="A325" s="193"/>
      <c r="B325" s="18" t="s">
        <v>30</v>
      </c>
      <c r="C325" s="39">
        <f t="shared" si="60"/>
        <v>7.1507560000000012</v>
      </c>
      <c r="D325" s="39">
        <f>D17+D30+D43+D64+D77+D90+D111+D124+D137+D158+D171+D184+D205+D218+D231+D252+D265+D278+D299+D312</f>
        <v>1906.4706349999999</v>
      </c>
      <c r="E325" s="39">
        <f t="shared" si="60"/>
        <v>4034.8835410000002</v>
      </c>
      <c r="F325" s="163">
        <f t="shared" si="58"/>
        <v>-52.750293394403577</v>
      </c>
      <c r="G325" s="39">
        <f t="shared" si="61"/>
        <v>710</v>
      </c>
      <c r="H325" s="39">
        <f t="shared" si="61"/>
        <v>95163.022329000014</v>
      </c>
      <c r="I325" s="39">
        <f t="shared" si="61"/>
        <v>448</v>
      </c>
      <c r="J325" s="39">
        <f t="shared" si="61"/>
        <v>215.296594</v>
      </c>
      <c r="K325" s="39">
        <f t="shared" si="61"/>
        <v>1943.699177</v>
      </c>
      <c r="L325" s="39">
        <f t="shared" si="61"/>
        <v>1670.348199</v>
      </c>
      <c r="M325" s="39">
        <f t="shared" si="62"/>
        <v>16.364909913013886</v>
      </c>
      <c r="N325" s="165">
        <f>D325/D326*100</f>
        <v>1.5764288541483393</v>
      </c>
    </row>
    <row r="326" spans="1:14" ht="14.25" thickBot="1">
      <c r="A326" s="194"/>
      <c r="B326" s="19" t="s">
        <v>50</v>
      </c>
      <c r="C326" s="20">
        <f>C314+C316+C317+C318+C319+C320+C321+C322</f>
        <v>7311.0538210000013</v>
      </c>
      <c r="D326" s="20">
        <f>D314+D316+D317+D318+D319+D320+D321+D322</f>
        <v>120936.04034100001</v>
      </c>
      <c r="E326" s="20">
        <f t="shared" ref="E326:L326" si="63">E314+E316+E317+E318+E319+E320+E321+E322</f>
        <v>111136.28366200003</v>
      </c>
      <c r="F326" s="160">
        <f t="shared" si="58"/>
        <v>8.8177833162066932</v>
      </c>
      <c r="G326" s="20">
        <f t="shared" si="63"/>
        <v>933746</v>
      </c>
      <c r="H326" s="20">
        <f t="shared" si="63"/>
        <v>81194986.238994613</v>
      </c>
      <c r="I326" s="20">
        <f t="shared" si="63"/>
        <v>105836</v>
      </c>
      <c r="J326" s="20">
        <f t="shared" si="63"/>
        <v>6121.2863674000009</v>
      </c>
      <c r="K326" s="20">
        <f t="shared" si="63"/>
        <v>54342.209034400017</v>
      </c>
      <c r="L326" s="20">
        <f t="shared" si="63"/>
        <v>52175.514953000005</v>
      </c>
      <c r="M326" s="20">
        <f t="shared" si="62"/>
        <v>4.152702821144711</v>
      </c>
      <c r="N326" s="166"/>
    </row>
    <row r="327" spans="1:14" ht="14.25" thickTop="1">
      <c r="A327" s="51" t="s">
        <v>51</v>
      </c>
      <c r="B327" s="51"/>
      <c r="C327" s="51"/>
      <c r="D327" s="51"/>
      <c r="E327" s="51"/>
      <c r="F327" s="51"/>
      <c r="G327" s="51"/>
      <c r="H327" s="51"/>
      <c r="I327" s="51"/>
    </row>
    <row r="328" spans="1:14">
      <c r="A328" s="51" t="s">
        <v>52</v>
      </c>
      <c r="B328" s="51"/>
      <c r="C328" s="51"/>
      <c r="D328" s="51"/>
      <c r="E328" s="51"/>
      <c r="F328" s="51"/>
      <c r="G328" s="51"/>
      <c r="H328" s="51"/>
      <c r="I328" s="51"/>
    </row>
  </sheetData>
  <mergeCells count="98">
    <mergeCell ref="A301:A313"/>
    <mergeCell ref="A314:A326"/>
    <mergeCell ref="C4:C5"/>
    <mergeCell ref="C51:C52"/>
    <mergeCell ref="C98:C99"/>
    <mergeCell ref="C145:C146"/>
    <mergeCell ref="C192:C193"/>
    <mergeCell ref="C239:C240"/>
    <mergeCell ref="C286:C287"/>
    <mergeCell ref="A207:A219"/>
    <mergeCell ref="A220:A232"/>
    <mergeCell ref="A238:A253"/>
    <mergeCell ref="A254:A266"/>
    <mergeCell ref="A267:A279"/>
    <mergeCell ref="A113:A125"/>
    <mergeCell ref="A126:A138"/>
    <mergeCell ref="A160:A172"/>
    <mergeCell ref="A173:A185"/>
    <mergeCell ref="A19:A31"/>
    <mergeCell ref="A32:A44"/>
    <mergeCell ref="A50:A65"/>
    <mergeCell ref="A66:A78"/>
    <mergeCell ref="A79:A91"/>
    <mergeCell ref="A142:N142"/>
    <mergeCell ref="C144:F144"/>
    <mergeCell ref="G144:H144"/>
    <mergeCell ref="I144:M144"/>
    <mergeCell ref="J145:L145"/>
    <mergeCell ref="D145:D146"/>
    <mergeCell ref="E145:E146"/>
    <mergeCell ref="G145:G146"/>
    <mergeCell ref="H145:H146"/>
    <mergeCell ref="A283:N283"/>
    <mergeCell ref="C285:F285"/>
    <mergeCell ref="G285:H285"/>
    <mergeCell ref="I285:M285"/>
    <mergeCell ref="J286:L286"/>
    <mergeCell ref="A285:A300"/>
    <mergeCell ref="D286:D287"/>
    <mergeCell ref="E286:E287"/>
    <mergeCell ref="G286:G287"/>
    <mergeCell ref="H286:H287"/>
    <mergeCell ref="N285:N286"/>
    <mergeCell ref="A236:N236"/>
    <mergeCell ref="C238:F238"/>
    <mergeCell ref="G238:H238"/>
    <mergeCell ref="I238:M238"/>
    <mergeCell ref="J239:L239"/>
    <mergeCell ref="D239:D240"/>
    <mergeCell ref="E239:E240"/>
    <mergeCell ref="G239:G240"/>
    <mergeCell ref="H239:H240"/>
    <mergeCell ref="N238:N239"/>
    <mergeCell ref="A189:N189"/>
    <mergeCell ref="C191:F191"/>
    <mergeCell ref="G191:H191"/>
    <mergeCell ref="I191:M191"/>
    <mergeCell ref="J192:L192"/>
    <mergeCell ref="A191:A206"/>
    <mergeCell ref="D192:D193"/>
    <mergeCell ref="E192:E193"/>
    <mergeCell ref="G192:G193"/>
    <mergeCell ref="H192:H193"/>
    <mergeCell ref="N191:N192"/>
    <mergeCell ref="N144:N145"/>
    <mergeCell ref="A95:N95"/>
    <mergeCell ref="C97:F97"/>
    <mergeCell ref="G97:H97"/>
    <mergeCell ref="I97:M97"/>
    <mergeCell ref="J98:L98"/>
    <mergeCell ref="A97:A112"/>
    <mergeCell ref="D98:D99"/>
    <mergeCell ref="E98:E99"/>
    <mergeCell ref="G98:G99"/>
    <mergeCell ref="H98:H99"/>
    <mergeCell ref="N97:N98"/>
    <mergeCell ref="A144:A159"/>
    <mergeCell ref="A48:N48"/>
    <mergeCell ref="C50:F50"/>
    <mergeCell ref="G50:H50"/>
    <mergeCell ref="I50:M50"/>
    <mergeCell ref="J51:L51"/>
    <mergeCell ref="D51:D52"/>
    <mergeCell ref="E51:E52"/>
    <mergeCell ref="G51:G52"/>
    <mergeCell ref="H51:H52"/>
    <mergeCell ref="N50:N51"/>
    <mergeCell ref="A1:N1"/>
    <mergeCell ref="C3:F3"/>
    <mergeCell ref="G3:H3"/>
    <mergeCell ref="I3:M3"/>
    <mergeCell ref="J4:L4"/>
    <mergeCell ref="A3:A18"/>
    <mergeCell ref="D4:D5"/>
    <mergeCell ref="E4:E5"/>
    <mergeCell ref="G4:G5"/>
    <mergeCell ref="H4:H5"/>
    <mergeCell ref="N3:N4"/>
  </mergeCells>
  <phoneticPr fontId="2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E27" sqref="E27"/>
    </sheetView>
  </sheetViews>
  <sheetFormatPr defaultColWidth="9" defaultRowHeight="13.5"/>
  <cols>
    <col min="1" max="1" width="9" style="52"/>
    <col min="2" max="2" width="11.75" style="52" customWidth="1"/>
    <col min="3" max="5" width="9.125" style="52" customWidth="1"/>
    <col min="6" max="6" width="10.75" style="52" customWidth="1"/>
    <col min="7" max="7" width="9.375" style="52" customWidth="1"/>
    <col min="8" max="8" width="11.625" style="52" customWidth="1"/>
    <col min="9" max="16384" width="9" style="52"/>
  </cols>
  <sheetData>
    <row r="2" spans="1:8" ht="18.75">
      <c r="A2" s="195" t="s">
        <v>91</v>
      </c>
      <c r="B2" s="195"/>
      <c r="C2" s="195"/>
      <c r="D2" s="195"/>
      <c r="E2" s="195"/>
      <c r="F2" s="195"/>
      <c r="G2" s="195"/>
      <c r="H2" s="195"/>
    </row>
    <row r="3" spans="1:8">
      <c r="B3" s="53"/>
      <c r="C3" s="196" t="s">
        <v>105</v>
      </c>
      <c r="D3" s="196"/>
      <c r="E3" s="196"/>
      <c r="F3" s="196"/>
      <c r="G3" s="196" t="s">
        <v>53</v>
      </c>
      <c r="H3" s="196"/>
    </row>
    <row r="4" spans="1:8">
      <c r="A4" s="202" t="s">
        <v>54</v>
      </c>
      <c r="B4" s="54" t="s">
        <v>55</v>
      </c>
      <c r="C4" s="197" t="s">
        <v>4</v>
      </c>
      <c r="D4" s="198"/>
      <c r="E4" s="198"/>
      <c r="F4" s="199"/>
      <c r="G4" s="200" t="s">
        <v>5</v>
      </c>
      <c r="H4" s="201"/>
    </row>
    <row r="5" spans="1:8">
      <c r="A5" s="203"/>
      <c r="B5" s="55" t="s">
        <v>56</v>
      </c>
      <c r="C5" s="204" t="s">
        <v>9</v>
      </c>
      <c r="D5" s="204" t="s">
        <v>10</v>
      </c>
      <c r="E5" s="204" t="s">
        <v>11</v>
      </c>
      <c r="F5" s="14" t="s">
        <v>12</v>
      </c>
      <c r="G5" s="204" t="s">
        <v>13</v>
      </c>
      <c r="H5" s="206" t="s">
        <v>14</v>
      </c>
    </row>
    <row r="6" spans="1:8">
      <c r="A6" s="203"/>
      <c r="B6" s="56" t="s">
        <v>16</v>
      </c>
      <c r="C6" s="205"/>
      <c r="D6" s="205"/>
      <c r="E6" s="205"/>
      <c r="F6" s="13" t="s">
        <v>17</v>
      </c>
      <c r="G6" s="205"/>
      <c r="H6" s="207"/>
    </row>
    <row r="7" spans="1:8">
      <c r="A7" s="203" t="s">
        <v>57</v>
      </c>
      <c r="B7" s="57" t="s">
        <v>19</v>
      </c>
      <c r="C7" s="87">
        <v>2.0099999999999998</v>
      </c>
      <c r="D7" s="87">
        <v>10.87</v>
      </c>
      <c r="E7" s="87">
        <v>8.34</v>
      </c>
      <c r="F7" s="16">
        <f t="shared" ref="F7:F24" si="0">(D7-E7)/E7*100</f>
        <v>30.3357314148681</v>
      </c>
      <c r="G7" s="88">
        <v>123</v>
      </c>
      <c r="H7" s="125">
        <v>5231.6099999999997</v>
      </c>
    </row>
    <row r="8" spans="1:8" ht="14.25" thickBot="1">
      <c r="A8" s="208"/>
      <c r="B8" s="59" t="s">
        <v>20</v>
      </c>
      <c r="C8" s="87">
        <v>0.86</v>
      </c>
      <c r="D8" s="88">
        <v>6.26</v>
      </c>
      <c r="E8" s="88">
        <v>3.89</v>
      </c>
      <c r="F8" s="16">
        <f t="shared" si="0"/>
        <v>60.92544987146529</v>
      </c>
      <c r="G8" s="88">
        <v>85</v>
      </c>
      <c r="H8" s="125">
        <v>1185.2</v>
      </c>
    </row>
    <row r="9" spans="1:8" ht="14.25" thickTop="1">
      <c r="A9" s="209" t="s">
        <v>58</v>
      </c>
      <c r="B9" s="62" t="s">
        <v>19</v>
      </c>
      <c r="C9" s="23">
        <v>1.49</v>
      </c>
      <c r="D9" s="23">
        <v>4.09</v>
      </c>
      <c r="E9" s="23">
        <v>2.19</v>
      </c>
      <c r="F9" s="16">
        <f t="shared" si="0"/>
        <v>86.757990867579906</v>
      </c>
      <c r="G9" s="24">
        <v>48</v>
      </c>
      <c r="H9" s="63">
        <v>2707.93</v>
      </c>
    </row>
    <row r="10" spans="1:8" ht="14.25" thickBot="1">
      <c r="A10" s="208"/>
      <c r="B10" s="59" t="s">
        <v>20</v>
      </c>
      <c r="C10" s="24">
        <v>0.28000000000000003</v>
      </c>
      <c r="D10" s="24">
        <v>1.88</v>
      </c>
      <c r="E10" s="24">
        <v>1.34</v>
      </c>
      <c r="F10" s="16">
        <f t="shared" si="0"/>
        <v>40.298507462686551</v>
      </c>
      <c r="G10" s="24">
        <v>26</v>
      </c>
      <c r="H10" s="63">
        <v>348.4</v>
      </c>
    </row>
    <row r="11" spans="1:8" ht="14.25" thickTop="1">
      <c r="A11" s="209" t="s">
        <v>59</v>
      </c>
      <c r="B11" s="56" t="s">
        <v>19</v>
      </c>
      <c r="C11" s="118">
        <v>0.79379899999999992</v>
      </c>
      <c r="D11" s="118">
        <v>5.6076980000000001</v>
      </c>
      <c r="E11" s="117">
        <v>3.1504630000000002</v>
      </c>
      <c r="F11" s="16">
        <f t="shared" si="0"/>
        <v>77.995996144058807</v>
      </c>
      <c r="G11" s="87">
        <v>67</v>
      </c>
      <c r="H11" s="119">
        <v>2118.7965601562501</v>
      </c>
    </row>
    <row r="12" spans="1:8" ht="14.25" thickBot="1">
      <c r="A12" s="208"/>
      <c r="B12" s="59" t="s">
        <v>20</v>
      </c>
      <c r="C12" s="118">
        <v>0.35848999999999975</v>
      </c>
      <c r="D12" s="118">
        <v>3.5929279999999997</v>
      </c>
      <c r="E12" s="117">
        <v>2.4471710000000004</v>
      </c>
      <c r="F12" s="16">
        <f t="shared" si="0"/>
        <v>46.819654204793984</v>
      </c>
      <c r="G12" s="120">
        <v>49</v>
      </c>
      <c r="H12" s="121">
        <v>597.79999999999995</v>
      </c>
    </row>
    <row r="13" spans="1:8" ht="14.25" thickTop="1">
      <c r="A13" s="210" t="s">
        <v>60</v>
      </c>
      <c r="B13" s="65" t="s">
        <v>19</v>
      </c>
      <c r="C13" s="29">
        <v>0</v>
      </c>
      <c r="D13" s="29">
        <v>0.85</v>
      </c>
      <c r="E13" s="29">
        <v>-0.02</v>
      </c>
      <c r="F13" s="16">
        <f t="shared" si="0"/>
        <v>-4350</v>
      </c>
      <c r="G13" s="29">
        <v>0</v>
      </c>
      <c r="H13" s="64">
        <v>0</v>
      </c>
    </row>
    <row r="14" spans="1:8" ht="14.25" thickBot="1">
      <c r="A14" s="211"/>
      <c r="B14" s="59" t="s">
        <v>20</v>
      </c>
      <c r="C14" s="20">
        <v>0</v>
      </c>
      <c r="D14" s="20">
        <v>0</v>
      </c>
      <c r="E14" s="20">
        <v>0</v>
      </c>
      <c r="F14" s="16" t="e">
        <f t="shared" si="0"/>
        <v>#DIV/0!</v>
      </c>
      <c r="G14" s="20">
        <v>0</v>
      </c>
      <c r="H14" s="61">
        <v>0</v>
      </c>
    </row>
    <row r="15" spans="1:8" ht="14.25" thickTop="1">
      <c r="A15" s="209" t="s">
        <v>61</v>
      </c>
      <c r="B15" s="56" t="s">
        <v>19</v>
      </c>
      <c r="C15" s="27"/>
      <c r="D15" s="27"/>
      <c r="E15" s="27"/>
      <c r="F15" s="16" t="e">
        <f t="shared" si="0"/>
        <v>#DIV/0!</v>
      </c>
      <c r="G15" s="27"/>
      <c r="H15" s="58"/>
    </row>
    <row r="16" spans="1:8" ht="14.25" thickBot="1">
      <c r="A16" s="208"/>
      <c r="B16" s="59" t="s">
        <v>20</v>
      </c>
      <c r="C16" s="39"/>
      <c r="D16" s="39"/>
      <c r="E16" s="39"/>
      <c r="F16" s="16" t="e">
        <f t="shared" si="0"/>
        <v>#DIV/0!</v>
      </c>
      <c r="G16" s="20"/>
      <c r="H16" s="61"/>
    </row>
    <row r="17" spans="1:8" ht="14.25" thickTop="1">
      <c r="A17" s="210" t="s">
        <v>62</v>
      </c>
      <c r="B17" s="56" t="s">
        <v>19</v>
      </c>
      <c r="C17" s="29">
        <v>0</v>
      </c>
      <c r="D17" s="29">
        <v>0</v>
      </c>
      <c r="E17" s="87">
        <v>0.9</v>
      </c>
      <c r="F17" s="16">
        <f t="shared" si="0"/>
        <v>-100</v>
      </c>
      <c r="G17" s="29">
        <v>1</v>
      </c>
      <c r="H17" s="64">
        <v>12.2</v>
      </c>
    </row>
    <row r="18" spans="1:8" ht="14.25" thickBot="1">
      <c r="A18" s="210"/>
      <c r="B18" s="59" t="s">
        <v>20</v>
      </c>
      <c r="C18" s="20">
        <v>0</v>
      </c>
      <c r="D18" s="20">
        <v>0</v>
      </c>
      <c r="E18" s="88">
        <v>0.9</v>
      </c>
      <c r="F18" s="16">
        <f t="shared" si="0"/>
        <v>-100</v>
      </c>
      <c r="G18" s="20">
        <v>1</v>
      </c>
      <c r="H18" s="61">
        <v>12.2</v>
      </c>
    </row>
    <row r="19" spans="1:8" ht="14.25" thickTop="1">
      <c r="A19" s="212" t="s">
        <v>63</v>
      </c>
      <c r="B19" s="65" t="s">
        <v>19</v>
      </c>
      <c r="C19" s="38">
        <v>21.278376000000002</v>
      </c>
      <c r="D19" s="38">
        <v>465.62962800000003</v>
      </c>
      <c r="E19" s="29">
        <v>206.48752300000001</v>
      </c>
      <c r="F19" s="16">
        <f t="shared" si="0"/>
        <v>125.50012767599523</v>
      </c>
      <c r="G19" s="37">
        <v>2603</v>
      </c>
      <c r="H19" s="66">
        <v>215944.54158200001</v>
      </c>
    </row>
    <row r="20" spans="1:8" ht="14.25" thickBot="1">
      <c r="A20" s="211"/>
      <c r="B20" s="59" t="s">
        <v>20</v>
      </c>
      <c r="C20" s="67">
        <v>1.3936789999999999</v>
      </c>
      <c r="D20" s="67">
        <v>39.373244</v>
      </c>
      <c r="E20" s="60">
        <v>50.002586999999998</v>
      </c>
      <c r="F20" s="16">
        <f t="shared" si="0"/>
        <v>-21.257586132493504</v>
      </c>
      <c r="G20" s="68">
        <v>467</v>
      </c>
      <c r="H20" s="69">
        <v>5884.6</v>
      </c>
    </row>
    <row r="21" spans="1:8" ht="14.25" thickTop="1">
      <c r="A21" s="209" t="s">
        <v>64</v>
      </c>
      <c r="B21" s="56" t="s">
        <v>19</v>
      </c>
      <c r="C21" s="87">
        <v>60.37</v>
      </c>
      <c r="D21" s="123">
        <v>852.34</v>
      </c>
      <c r="E21" s="123">
        <v>480.56</v>
      </c>
      <c r="F21" s="16">
        <f t="shared" si="0"/>
        <v>77.363908773098061</v>
      </c>
      <c r="G21" s="88">
        <v>5110</v>
      </c>
      <c r="H21" s="125">
        <v>309943.96000000002</v>
      </c>
    </row>
    <row r="22" spans="1:8" ht="14.25" thickBot="1">
      <c r="A22" s="208"/>
      <c r="B22" s="59" t="s">
        <v>20</v>
      </c>
      <c r="C22" s="88">
        <v>15.4</v>
      </c>
      <c r="D22" s="124">
        <v>133.61000000000001</v>
      </c>
      <c r="E22" s="124">
        <v>142.72999999999999</v>
      </c>
      <c r="F22" s="16">
        <f t="shared" si="0"/>
        <v>-6.3896868212709155</v>
      </c>
      <c r="G22" s="88">
        <v>1159</v>
      </c>
      <c r="H22" s="125">
        <v>16755.400000000001</v>
      </c>
    </row>
    <row r="23" spans="1:8" ht="14.25" thickTop="1">
      <c r="A23" s="210" t="s">
        <v>65</v>
      </c>
      <c r="B23" s="56" t="s">
        <v>19</v>
      </c>
      <c r="C23" s="29">
        <v>0.711252</v>
      </c>
      <c r="D23" s="29">
        <v>0.88066100000000003</v>
      </c>
      <c r="E23" s="29">
        <v>0.46291100000000002</v>
      </c>
      <c r="F23" s="16">
        <f t="shared" si="0"/>
        <v>90.24412900103907</v>
      </c>
      <c r="G23" s="29">
        <v>12</v>
      </c>
      <c r="H23" s="64">
        <v>0</v>
      </c>
    </row>
    <row r="24" spans="1:8" ht="14.25" thickBot="1">
      <c r="A24" s="211"/>
      <c r="B24" s="59" t="s">
        <v>20</v>
      </c>
      <c r="C24" s="60">
        <v>4.8099999999999997E-2</v>
      </c>
      <c r="D24" s="60">
        <v>0.21750900000000001</v>
      </c>
      <c r="E24" s="60">
        <v>0.59669899999999998</v>
      </c>
      <c r="F24" s="16">
        <f t="shared" si="0"/>
        <v>-63.547952988022438</v>
      </c>
      <c r="G24" s="60">
        <v>2</v>
      </c>
      <c r="H24" s="61">
        <v>0</v>
      </c>
    </row>
    <row r="25" spans="1:8" ht="14.25" thickTop="1">
      <c r="A25" s="209" t="s">
        <v>50</v>
      </c>
      <c r="B25" s="65" t="s">
        <v>19</v>
      </c>
      <c r="C25" s="29">
        <f t="shared" ref="C25:E26" si="1">+C7+C9+C11+C13+C15+C17+C19+C21+C23</f>
        <v>86.653426999999994</v>
      </c>
      <c r="D25" s="29">
        <f t="shared" si="1"/>
        <v>1340.2679869999999</v>
      </c>
      <c r="E25" s="29">
        <f t="shared" si="1"/>
        <v>702.07089699999995</v>
      </c>
      <c r="F25" s="32">
        <f t="shared" ref="F25:F27" si="2">(D25-E25)/E25*100</f>
        <v>90.90208591853937</v>
      </c>
      <c r="G25" s="29">
        <f>+G7+G9+G11+G13+G15+G17+G19+G21+G23</f>
        <v>7964</v>
      </c>
      <c r="H25" s="64">
        <f>+H7+H9+H11+H13+H15+H17+H19+H21+H23</f>
        <v>535959.03814215632</v>
      </c>
    </row>
    <row r="26" spans="1:8">
      <c r="A26" s="203"/>
      <c r="B26" s="57" t="s">
        <v>20</v>
      </c>
      <c r="C26" s="29">
        <f t="shared" si="1"/>
        <v>18.340269000000003</v>
      </c>
      <c r="D26" s="29">
        <f t="shared" si="1"/>
        <v>184.93368100000004</v>
      </c>
      <c r="E26" s="29">
        <f t="shared" si="1"/>
        <v>201.90645699999999</v>
      </c>
      <c r="F26" s="16">
        <f t="shared" si="2"/>
        <v>-8.4062571609584307</v>
      </c>
      <c r="G26" s="29">
        <f>+G8+G10+G12+G14+G16+G18+G20+G22+G24</f>
        <v>1789</v>
      </c>
      <c r="H26" s="64">
        <f>+H8+H10+H12+H14+H16+H18+H20+H22+H24</f>
        <v>24783.600000000002</v>
      </c>
    </row>
    <row r="27" spans="1:8" ht="14.25" thickBot="1">
      <c r="A27" s="208"/>
      <c r="B27" s="59" t="s">
        <v>49</v>
      </c>
      <c r="C27" s="20">
        <f>+C25</f>
        <v>86.653426999999994</v>
      </c>
      <c r="D27" s="20">
        <f>+D25</f>
        <v>1340.2679869999999</v>
      </c>
      <c r="E27" s="20">
        <f>+E25</f>
        <v>702.07089699999995</v>
      </c>
      <c r="F27" s="21">
        <f t="shared" si="2"/>
        <v>90.90208591853937</v>
      </c>
      <c r="G27" s="20">
        <f>+G25</f>
        <v>7964</v>
      </c>
      <c r="H27" s="61">
        <f>+H25</f>
        <v>535959.03814215632</v>
      </c>
    </row>
    <row r="28" spans="1:8" ht="14.25" thickTop="1"/>
    <row r="29" spans="1:8">
      <c r="A29" s="10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81"/>
  <sheetViews>
    <sheetView workbookViewId="0">
      <pane xSplit="1" ySplit="6" topLeftCell="B142" activePane="bottomRight" state="frozen"/>
      <selection pane="topRight"/>
      <selection pane="bottomLeft"/>
      <selection pane="bottomRight" activeCell="F28" sqref="F28"/>
    </sheetView>
  </sheetViews>
  <sheetFormatPr defaultColWidth="9" defaultRowHeight="13.5"/>
  <cols>
    <col min="1" max="1" width="4.25" style="9" customWidth="1"/>
    <col min="2" max="2" width="17.625" style="10" customWidth="1"/>
    <col min="3" max="5" width="9" style="10"/>
    <col min="6" max="6" width="10.375" style="10" customWidth="1"/>
    <col min="7" max="7" width="9" style="10"/>
    <col min="8" max="8" width="9.625" style="10" customWidth="1"/>
    <col min="9" max="12" width="9" style="10"/>
    <col min="13" max="13" width="11.875" style="10" customWidth="1"/>
    <col min="14" max="14" width="9.625" style="10" customWidth="1"/>
    <col min="15" max="16384" width="9" style="10"/>
  </cols>
  <sheetData>
    <row r="1" spans="1:14">
      <c r="A1" s="180" t="s">
        <v>100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4.25" thickBot="1">
      <c r="A3" s="221" t="s">
        <v>99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ht="14.25" thickBot="1">
      <c r="A4" s="223" t="s">
        <v>2</v>
      </c>
      <c r="B4" s="11" t="s">
        <v>3</v>
      </c>
      <c r="C4" s="186" t="s">
        <v>4</v>
      </c>
      <c r="D4" s="187"/>
      <c r="E4" s="187"/>
      <c r="F4" s="216"/>
      <c r="G4" s="182" t="s">
        <v>5</v>
      </c>
      <c r="H4" s="216"/>
      <c r="I4" s="182" t="s">
        <v>6</v>
      </c>
      <c r="J4" s="188"/>
      <c r="K4" s="188"/>
      <c r="L4" s="188"/>
      <c r="M4" s="188"/>
      <c r="N4" s="184" t="s">
        <v>7</v>
      </c>
    </row>
    <row r="5" spans="1:14" ht="14.25" thickBot="1">
      <c r="A5" s="223"/>
      <c r="B5" s="12" t="s">
        <v>8</v>
      </c>
      <c r="C5" s="189" t="s">
        <v>9</v>
      </c>
      <c r="D5" s="189" t="s">
        <v>10</v>
      </c>
      <c r="E5" s="189" t="s">
        <v>11</v>
      </c>
      <c r="F5" s="173" t="s">
        <v>12</v>
      </c>
      <c r="G5" s="189" t="s">
        <v>13</v>
      </c>
      <c r="H5" s="189" t="s">
        <v>14</v>
      </c>
      <c r="I5" s="173" t="s">
        <v>13</v>
      </c>
      <c r="J5" s="217" t="s">
        <v>15</v>
      </c>
      <c r="K5" s="218"/>
      <c r="L5" s="219"/>
      <c r="M5" s="114" t="s">
        <v>12</v>
      </c>
      <c r="N5" s="185"/>
    </row>
    <row r="6" spans="1:14" ht="14.25" thickBot="1">
      <c r="A6" s="223"/>
      <c r="B6" s="12" t="s">
        <v>16</v>
      </c>
      <c r="C6" s="190"/>
      <c r="D6" s="190"/>
      <c r="E6" s="190"/>
      <c r="F6" s="176" t="s">
        <v>17</v>
      </c>
      <c r="G6" s="220"/>
      <c r="H6" s="220"/>
      <c r="I6" s="30" t="s">
        <v>18</v>
      </c>
      <c r="J6" s="174" t="s">
        <v>9</v>
      </c>
      <c r="K6" s="31" t="s">
        <v>10</v>
      </c>
      <c r="L6" s="114" t="s">
        <v>11</v>
      </c>
      <c r="M6" s="173" t="s">
        <v>17</v>
      </c>
      <c r="N6" s="126" t="s">
        <v>17</v>
      </c>
    </row>
    <row r="7" spans="1:14" ht="14.25" thickBot="1">
      <c r="A7" s="213"/>
      <c r="B7" s="173" t="s">
        <v>19</v>
      </c>
      <c r="C7" s="87">
        <v>690.49</v>
      </c>
      <c r="D7" s="87">
        <v>9790.6299999999992</v>
      </c>
      <c r="E7" s="87">
        <v>9774.08</v>
      </c>
      <c r="F7" s="39">
        <f t="shared" ref="F7:F23" si="0">(D7-E7)/E7*100</f>
        <v>0.16932539942377464</v>
      </c>
      <c r="G7" s="91">
        <v>66541</v>
      </c>
      <c r="H7" s="91">
        <v>3457030.1</v>
      </c>
      <c r="I7" s="91">
        <v>7472</v>
      </c>
      <c r="J7" s="88">
        <v>497.99</v>
      </c>
      <c r="K7" s="88">
        <v>5302.93</v>
      </c>
      <c r="L7" s="88">
        <v>5669.54</v>
      </c>
      <c r="M7" s="40">
        <f t="shared" ref="M7:M14" si="1">(K7-L7)/L7*100</f>
        <v>-6.4663094360388973</v>
      </c>
      <c r="N7" s="127">
        <f t="shared" ref="N7:N19" si="2">D7/D202*100</f>
        <v>45.719299052330008</v>
      </c>
    </row>
    <row r="8" spans="1:14" ht="14.25" thickBot="1">
      <c r="A8" s="213"/>
      <c r="B8" s="173" t="s">
        <v>20</v>
      </c>
      <c r="C8" s="87">
        <v>211.9</v>
      </c>
      <c r="D8" s="87">
        <v>2388.52</v>
      </c>
      <c r="E8" s="87">
        <v>2494.7600000000002</v>
      </c>
      <c r="F8" s="39">
        <f t="shared" si="0"/>
        <v>-4.2585258702239992</v>
      </c>
      <c r="G8" s="91">
        <v>40232</v>
      </c>
      <c r="H8" s="91">
        <v>526772.80000000005</v>
      </c>
      <c r="I8" s="91">
        <v>3756</v>
      </c>
      <c r="J8" s="88">
        <v>225.2</v>
      </c>
      <c r="K8" s="88">
        <v>1812.67</v>
      </c>
      <c r="L8" s="88">
        <v>2180.6999999999998</v>
      </c>
      <c r="M8" s="39">
        <f t="shared" si="1"/>
        <v>-16.876690970789184</v>
      </c>
      <c r="N8" s="127">
        <f t="shared" si="2"/>
        <v>50.558408254781121</v>
      </c>
    </row>
    <row r="9" spans="1:14" ht="14.25" thickBot="1">
      <c r="A9" s="213"/>
      <c r="B9" s="173" t="s">
        <v>21</v>
      </c>
      <c r="C9" s="87">
        <v>18.68</v>
      </c>
      <c r="D9" s="87">
        <v>675.13</v>
      </c>
      <c r="E9" s="87">
        <v>351.74</v>
      </c>
      <c r="F9" s="39">
        <f t="shared" si="0"/>
        <v>91.940069369420584</v>
      </c>
      <c r="G9" s="91">
        <v>391</v>
      </c>
      <c r="H9" s="91">
        <v>937751.35</v>
      </c>
      <c r="I9" s="91">
        <v>111</v>
      </c>
      <c r="J9" s="88">
        <v>19.07</v>
      </c>
      <c r="K9" s="88">
        <v>101.14</v>
      </c>
      <c r="L9" s="88">
        <v>51.41</v>
      </c>
      <c r="M9" s="39">
        <f t="shared" si="1"/>
        <v>96.732153277572479</v>
      </c>
      <c r="N9" s="127">
        <f t="shared" si="2"/>
        <v>73.577923615846871</v>
      </c>
    </row>
    <row r="10" spans="1:14" ht="14.25" thickBot="1">
      <c r="A10" s="213"/>
      <c r="B10" s="173" t="s">
        <v>22</v>
      </c>
      <c r="C10" s="87">
        <v>23.19</v>
      </c>
      <c r="D10" s="87">
        <v>159.41</v>
      </c>
      <c r="E10" s="87">
        <v>159.63</v>
      </c>
      <c r="F10" s="39">
        <f t="shared" si="0"/>
        <v>-0.13781870575706251</v>
      </c>
      <c r="G10" s="91">
        <v>2028</v>
      </c>
      <c r="H10" s="91">
        <v>148881.48000000001</v>
      </c>
      <c r="I10" s="91">
        <v>840</v>
      </c>
      <c r="J10" s="88">
        <v>2.29</v>
      </c>
      <c r="K10" s="88">
        <v>70.760000000000005</v>
      </c>
      <c r="L10" s="88">
        <v>78.599999999999994</v>
      </c>
      <c r="M10" s="39">
        <f t="shared" si="1"/>
        <v>-9.9745547073791219</v>
      </c>
      <c r="N10" s="127">
        <f t="shared" si="2"/>
        <v>85.086439036396428</v>
      </c>
    </row>
    <row r="11" spans="1:14" ht="14.25" thickBot="1">
      <c r="A11" s="213"/>
      <c r="B11" s="173" t="s">
        <v>23</v>
      </c>
      <c r="C11" s="87">
        <v>2.63</v>
      </c>
      <c r="D11" s="87">
        <v>38.74</v>
      </c>
      <c r="E11" s="87">
        <v>46.17</v>
      </c>
      <c r="F11" s="39">
        <f t="shared" si="0"/>
        <v>-16.092700888022524</v>
      </c>
      <c r="G11" s="91">
        <v>663</v>
      </c>
      <c r="H11" s="91">
        <v>9072.64</v>
      </c>
      <c r="I11" s="91">
        <v>2</v>
      </c>
      <c r="J11" s="88">
        <v>0</v>
      </c>
      <c r="K11" s="88">
        <v>7.89</v>
      </c>
      <c r="L11" s="88">
        <v>3.49</v>
      </c>
      <c r="M11" s="39">
        <f t="shared" si="1"/>
        <v>126.07449856733521</v>
      </c>
      <c r="N11" s="127">
        <f t="shared" si="2"/>
        <v>58.314845766038879</v>
      </c>
    </row>
    <row r="12" spans="1:14" ht="14.25" thickBot="1">
      <c r="A12" s="213"/>
      <c r="B12" s="173" t="s">
        <v>24</v>
      </c>
      <c r="C12" s="87">
        <v>54.6</v>
      </c>
      <c r="D12" s="87">
        <v>1856.24</v>
      </c>
      <c r="E12" s="87">
        <v>1181.4000000000001</v>
      </c>
      <c r="F12" s="39">
        <f t="shared" si="0"/>
        <v>57.122058574572534</v>
      </c>
      <c r="G12" s="91">
        <v>2574</v>
      </c>
      <c r="H12" s="91">
        <v>1145416.26</v>
      </c>
      <c r="I12" s="91">
        <v>177</v>
      </c>
      <c r="J12" s="88">
        <v>11</v>
      </c>
      <c r="K12" s="88">
        <v>352.58</v>
      </c>
      <c r="L12" s="88">
        <v>435.56</v>
      </c>
      <c r="M12" s="39">
        <f t="shared" si="1"/>
        <v>-19.051336210854998</v>
      </c>
      <c r="N12" s="127">
        <f t="shared" si="2"/>
        <v>68.258430712223856</v>
      </c>
    </row>
    <row r="13" spans="1:14" ht="14.25" thickBot="1">
      <c r="A13" s="213"/>
      <c r="B13" s="173" t="s">
        <v>25</v>
      </c>
      <c r="C13" s="87">
        <v>21.54</v>
      </c>
      <c r="D13" s="87">
        <v>3974.26</v>
      </c>
      <c r="E13" s="87">
        <v>3097.75</v>
      </c>
      <c r="F13" s="39">
        <f t="shared" si="0"/>
        <v>28.295052860947468</v>
      </c>
      <c r="G13" s="91">
        <v>1775</v>
      </c>
      <c r="H13" s="91">
        <v>53135.53</v>
      </c>
      <c r="I13" s="91">
        <v>1227</v>
      </c>
      <c r="J13" s="88">
        <v>755.05</v>
      </c>
      <c r="K13" s="88">
        <v>953.14</v>
      </c>
      <c r="L13" s="88">
        <v>326.41000000000003</v>
      </c>
      <c r="M13" s="39">
        <f t="shared" si="1"/>
        <v>192.00698508011396</v>
      </c>
      <c r="N13" s="127">
        <f t="shared" si="2"/>
        <v>49.224881458039242</v>
      </c>
    </row>
    <row r="14" spans="1:14" ht="14.25" thickBot="1">
      <c r="A14" s="213"/>
      <c r="B14" s="173" t="s">
        <v>26</v>
      </c>
      <c r="C14" s="87">
        <v>48.77</v>
      </c>
      <c r="D14" s="87">
        <v>959.36</v>
      </c>
      <c r="E14" s="87">
        <v>666.84</v>
      </c>
      <c r="F14" s="39">
        <f t="shared" si="0"/>
        <v>43.866594685381791</v>
      </c>
      <c r="G14" s="91">
        <v>35775</v>
      </c>
      <c r="H14" s="91">
        <v>2139403.14</v>
      </c>
      <c r="I14" s="91">
        <v>781</v>
      </c>
      <c r="J14" s="88">
        <v>13.94</v>
      </c>
      <c r="K14" s="88">
        <v>215.23</v>
      </c>
      <c r="L14" s="88">
        <v>763.09</v>
      </c>
      <c r="M14" s="39">
        <f t="shared" si="1"/>
        <v>-71.794938998021209</v>
      </c>
      <c r="N14" s="127">
        <f t="shared" si="2"/>
        <v>46.489901963072064</v>
      </c>
    </row>
    <row r="15" spans="1:14" ht="14.25" thickBot="1">
      <c r="A15" s="213"/>
      <c r="B15" s="173" t="s">
        <v>27</v>
      </c>
      <c r="C15" s="87">
        <v>45.07</v>
      </c>
      <c r="D15" s="87">
        <v>159.12</v>
      </c>
      <c r="E15" s="87">
        <v>107.98</v>
      </c>
      <c r="F15" s="39">
        <f t="shared" si="0"/>
        <v>47.360622337469898</v>
      </c>
      <c r="G15" s="91">
        <v>107</v>
      </c>
      <c r="H15" s="91">
        <v>84840.31</v>
      </c>
      <c r="I15" s="91">
        <v>0</v>
      </c>
      <c r="J15" s="88"/>
      <c r="K15" s="103"/>
      <c r="L15" s="88">
        <v>404.15</v>
      </c>
      <c r="M15" s="39"/>
      <c r="N15" s="127">
        <f t="shared" si="2"/>
        <v>56.948388804745584</v>
      </c>
    </row>
    <row r="16" spans="1:14" ht="14.25" thickBot="1">
      <c r="A16" s="213"/>
      <c r="B16" s="18" t="s">
        <v>28</v>
      </c>
      <c r="C16" s="87">
        <v>45.07</v>
      </c>
      <c r="D16" s="87">
        <v>94.79</v>
      </c>
      <c r="E16" s="87">
        <v>36.58</v>
      </c>
      <c r="F16" s="39">
        <f t="shared" si="0"/>
        <v>159.13067249863315</v>
      </c>
      <c r="G16" s="91">
        <v>21</v>
      </c>
      <c r="H16" s="91">
        <v>23177.3</v>
      </c>
      <c r="I16" s="91">
        <v>0</v>
      </c>
      <c r="J16" s="88"/>
      <c r="K16" s="88"/>
      <c r="L16" s="88"/>
      <c r="M16" s="39"/>
      <c r="N16" s="127">
        <f t="shared" si="2"/>
        <v>100</v>
      </c>
    </row>
    <row r="17" spans="1:14" ht="14.25" thickBot="1">
      <c r="A17" s="213"/>
      <c r="B17" s="18" t="s">
        <v>29</v>
      </c>
      <c r="C17" s="87">
        <v>0</v>
      </c>
      <c r="D17" s="87">
        <v>2.4900000000000002</v>
      </c>
      <c r="E17" s="87">
        <v>6.46</v>
      </c>
      <c r="F17" s="39">
        <f t="shared" si="0"/>
        <v>-61.455108359133128</v>
      </c>
      <c r="G17" s="91">
        <v>2</v>
      </c>
      <c r="H17" s="91">
        <v>845.81</v>
      </c>
      <c r="I17" s="91">
        <v>0</v>
      </c>
      <c r="J17" s="88"/>
      <c r="K17" s="88"/>
      <c r="L17" s="88">
        <v>0.25</v>
      </c>
      <c r="M17" s="39"/>
      <c r="N17" s="127">
        <f t="shared" si="2"/>
        <v>2.4192032976713946</v>
      </c>
    </row>
    <row r="18" spans="1:14" ht="14.25" thickBot="1">
      <c r="A18" s="213"/>
      <c r="B18" s="18" t="s">
        <v>30</v>
      </c>
      <c r="C18" s="87">
        <v>0</v>
      </c>
      <c r="D18" s="87">
        <v>61.84</v>
      </c>
      <c r="E18" s="87">
        <v>64.94</v>
      </c>
      <c r="F18" s="39">
        <f t="shared" si="0"/>
        <v>-4.7736372035725196</v>
      </c>
      <c r="G18" s="91">
        <v>57</v>
      </c>
      <c r="H18" s="91">
        <v>60817.2</v>
      </c>
      <c r="I18" s="91">
        <v>0</v>
      </c>
      <c r="J18" s="88"/>
      <c r="K18" s="88"/>
      <c r="L18" s="88">
        <v>403.9</v>
      </c>
      <c r="M18" s="39"/>
      <c r="N18" s="127">
        <f t="shared" si="2"/>
        <v>100</v>
      </c>
    </row>
    <row r="19" spans="1:14" ht="14.25" thickBot="1">
      <c r="A19" s="214"/>
      <c r="B19" s="19" t="s">
        <v>31</v>
      </c>
      <c r="C19" s="20">
        <f t="shared" ref="C19:L19" si="3">C7+C9+C10+C11+C12+C13+C14+C15</f>
        <v>904.97</v>
      </c>
      <c r="D19" s="20">
        <f t="shared" si="3"/>
        <v>17612.889999999996</v>
      </c>
      <c r="E19" s="20">
        <f t="shared" si="3"/>
        <v>15385.589999999998</v>
      </c>
      <c r="F19" s="20">
        <f t="shared" si="0"/>
        <v>14.476532911640033</v>
      </c>
      <c r="G19" s="20">
        <f t="shared" si="3"/>
        <v>109854</v>
      </c>
      <c r="H19" s="20">
        <f t="shared" si="3"/>
        <v>7975530.8099999996</v>
      </c>
      <c r="I19" s="20">
        <f t="shared" si="3"/>
        <v>10610</v>
      </c>
      <c r="J19" s="20">
        <f t="shared" si="3"/>
        <v>1299.3400000000001</v>
      </c>
      <c r="K19" s="20">
        <f t="shared" si="3"/>
        <v>7003.670000000001</v>
      </c>
      <c r="L19" s="20">
        <f t="shared" si="3"/>
        <v>7732.25</v>
      </c>
      <c r="M19" s="20">
        <f t="shared" ref="M19:M22" si="4">(K19-L19)/L19*100</f>
        <v>-9.422613081573914</v>
      </c>
      <c r="N19" s="128">
        <f t="shared" si="2"/>
        <v>49.305277966669152</v>
      </c>
    </row>
    <row r="20" spans="1:14" ht="15" thickTop="1" thickBot="1">
      <c r="A20" s="215" t="s">
        <v>32</v>
      </c>
      <c r="B20" s="22" t="s">
        <v>19</v>
      </c>
      <c r="C20" s="23">
        <v>193.98</v>
      </c>
      <c r="D20" s="23">
        <v>1809.68</v>
      </c>
      <c r="E20" s="23">
        <v>1566.83</v>
      </c>
      <c r="F20" s="129">
        <f t="shared" si="0"/>
        <v>15.499447929896679</v>
      </c>
      <c r="G20" s="24">
        <v>7127</v>
      </c>
      <c r="H20" s="24">
        <v>502864.991132</v>
      </c>
      <c r="I20" s="24">
        <v>806</v>
      </c>
      <c r="J20" s="23">
        <v>91.87</v>
      </c>
      <c r="K20" s="24">
        <v>890.58</v>
      </c>
      <c r="L20" s="24">
        <v>581.26</v>
      </c>
      <c r="M20" s="129">
        <f t="shared" si="4"/>
        <v>53.215428551766863</v>
      </c>
      <c r="N20" s="130">
        <f>D20/D202*100</f>
        <v>8.450661613095436</v>
      </c>
    </row>
    <row r="21" spans="1:14" ht="14.25" thickBot="1">
      <c r="A21" s="213"/>
      <c r="B21" s="173" t="s">
        <v>20</v>
      </c>
      <c r="C21" s="24">
        <v>36.380000000000003</v>
      </c>
      <c r="D21" s="24">
        <v>320.73</v>
      </c>
      <c r="E21" s="24">
        <v>379.38</v>
      </c>
      <c r="F21" s="39">
        <f t="shared" si="0"/>
        <v>-15.459433813063415</v>
      </c>
      <c r="G21" s="24">
        <v>2263</v>
      </c>
      <c r="H21" s="24">
        <v>27596.400000000001</v>
      </c>
      <c r="I21" s="24">
        <v>429</v>
      </c>
      <c r="J21" s="24">
        <v>9.32</v>
      </c>
      <c r="K21" s="24">
        <v>217.81</v>
      </c>
      <c r="L21" s="24">
        <v>261.02999999999997</v>
      </c>
      <c r="M21" s="39">
        <f t="shared" si="4"/>
        <v>-16.557483814120975</v>
      </c>
      <c r="N21" s="127">
        <f>D21/D203*100</f>
        <v>6.7889732049787943</v>
      </c>
    </row>
    <row r="22" spans="1:14" ht="14.25" thickBot="1">
      <c r="A22" s="213"/>
      <c r="B22" s="173" t="s">
        <v>21</v>
      </c>
      <c r="C22" s="24">
        <v>0.13</v>
      </c>
      <c r="D22" s="24">
        <v>15.26</v>
      </c>
      <c r="E22" s="24">
        <v>39.6</v>
      </c>
      <c r="F22" s="39">
        <f t="shared" si="0"/>
        <v>-61.464646464646464</v>
      </c>
      <c r="G22" s="24">
        <v>8</v>
      </c>
      <c r="H22" s="24">
        <v>33831.603053999999</v>
      </c>
      <c r="I22" s="24"/>
      <c r="J22" s="24"/>
      <c r="K22" s="24"/>
      <c r="L22" s="24">
        <v>47.09</v>
      </c>
      <c r="M22" s="39">
        <f t="shared" si="4"/>
        <v>-100</v>
      </c>
      <c r="N22" s="127">
        <f>D22/D204*100</f>
        <v>1.6630857973691338</v>
      </c>
    </row>
    <row r="23" spans="1:14" ht="14.25" thickBot="1">
      <c r="A23" s="213"/>
      <c r="B23" s="173" t="s">
        <v>22</v>
      </c>
      <c r="C23" s="24"/>
      <c r="D23" s="24">
        <v>4.24</v>
      </c>
      <c r="E23" s="24">
        <v>0.2</v>
      </c>
      <c r="F23" s="39">
        <f t="shared" si="0"/>
        <v>2020</v>
      </c>
      <c r="G23" s="24">
        <v>362</v>
      </c>
      <c r="H23" s="24">
        <v>18098.099999999999</v>
      </c>
      <c r="I23" s="24">
        <v>9</v>
      </c>
      <c r="J23" s="24">
        <v>0.04</v>
      </c>
      <c r="K23" s="24">
        <v>0.89</v>
      </c>
      <c r="L23" s="24"/>
      <c r="M23" s="39"/>
      <c r="N23" s="127">
        <f>D23/D205*100</f>
        <v>2.263135948273765</v>
      </c>
    </row>
    <row r="24" spans="1:14" ht="14.25" thickBot="1">
      <c r="A24" s="213"/>
      <c r="B24" s="173" t="s">
        <v>23</v>
      </c>
      <c r="C24" s="24"/>
      <c r="D24" s="24"/>
      <c r="E24" s="24"/>
      <c r="F24" s="39"/>
      <c r="G24" s="24"/>
      <c r="H24" s="24"/>
      <c r="I24" s="24"/>
      <c r="J24" s="24"/>
      <c r="K24" s="24"/>
      <c r="L24" s="24"/>
      <c r="M24" s="39"/>
      <c r="N24" s="127"/>
    </row>
    <row r="25" spans="1:14" ht="14.25" thickBot="1">
      <c r="A25" s="213"/>
      <c r="B25" s="173" t="s">
        <v>24</v>
      </c>
      <c r="C25" s="25">
        <v>0.2</v>
      </c>
      <c r="D25" s="25">
        <v>7.15</v>
      </c>
      <c r="E25" s="24">
        <v>45.75</v>
      </c>
      <c r="F25" s="39">
        <f>(D25-E25)/E25*100</f>
        <v>-84.37158469945355</v>
      </c>
      <c r="G25" s="24">
        <v>31</v>
      </c>
      <c r="H25" s="24">
        <v>3887.1079340000001</v>
      </c>
      <c r="I25" s="24">
        <v>2</v>
      </c>
      <c r="J25" s="25"/>
      <c r="K25" s="24">
        <v>20.2</v>
      </c>
      <c r="L25" s="24">
        <v>71.98</v>
      </c>
      <c r="M25" s="39">
        <f>(K25-L25)/L25*100</f>
        <v>-71.93664906918589</v>
      </c>
      <c r="N25" s="127">
        <f>D25/D207*100</f>
        <v>0.26292277916239309</v>
      </c>
    </row>
    <row r="26" spans="1:14" ht="14.25" thickBot="1">
      <c r="A26" s="213"/>
      <c r="B26" s="173" t="s">
        <v>25</v>
      </c>
      <c r="C26" s="26"/>
      <c r="D26" s="26">
        <v>1.75</v>
      </c>
      <c r="E26" s="26"/>
      <c r="F26" s="39"/>
      <c r="G26" s="26">
        <v>12</v>
      </c>
      <c r="H26" s="26">
        <v>106.81</v>
      </c>
      <c r="I26" s="26">
        <v>4</v>
      </c>
      <c r="J26" s="26">
        <v>0.72</v>
      </c>
      <c r="K26" s="26">
        <v>0.93</v>
      </c>
      <c r="L26" s="26"/>
      <c r="M26" s="39"/>
      <c r="N26" s="127"/>
    </row>
    <row r="27" spans="1:14" ht="14.25" thickBot="1">
      <c r="A27" s="213"/>
      <c r="B27" s="173" t="s">
        <v>26</v>
      </c>
      <c r="C27" s="24">
        <v>16.3</v>
      </c>
      <c r="D27" s="24">
        <v>97.32</v>
      </c>
      <c r="E27" s="24">
        <v>31.96</v>
      </c>
      <c r="F27" s="39">
        <f>(D27-E27)/E27*100</f>
        <v>204.50563204005002</v>
      </c>
      <c r="G27" s="24">
        <v>26950</v>
      </c>
      <c r="H27" s="24">
        <v>507693.55599999998</v>
      </c>
      <c r="I27" s="24">
        <v>23</v>
      </c>
      <c r="J27" s="24">
        <v>0.24</v>
      </c>
      <c r="K27" s="24">
        <v>5.13</v>
      </c>
      <c r="L27" s="24">
        <v>10.29</v>
      </c>
      <c r="M27" s="39">
        <f>(K27-L27)/L27*100</f>
        <v>-50.145772594752181</v>
      </c>
      <c r="N27" s="127">
        <f>D27/D209*100</f>
        <v>4.7160578500731454</v>
      </c>
    </row>
    <row r="28" spans="1:14" ht="14.25" thickBot="1">
      <c r="A28" s="213"/>
      <c r="B28" s="173" t="s">
        <v>27</v>
      </c>
      <c r="C28" s="24"/>
      <c r="D28" s="24"/>
      <c r="E28" s="24"/>
      <c r="F28" s="39"/>
      <c r="G28" s="24"/>
      <c r="H28" s="24"/>
      <c r="I28" s="24"/>
      <c r="J28" s="24"/>
      <c r="K28" s="24"/>
      <c r="L28" s="24"/>
      <c r="M28" s="39"/>
      <c r="N28" s="127"/>
    </row>
    <row r="29" spans="1:14" ht="14.25" thickBot="1">
      <c r="A29" s="213"/>
      <c r="B29" s="18" t="s">
        <v>28</v>
      </c>
      <c r="C29" s="48"/>
      <c r="D29" s="48"/>
      <c r="E29" s="48"/>
      <c r="F29" s="39"/>
      <c r="G29" s="48"/>
      <c r="H29" s="48"/>
      <c r="I29" s="48"/>
      <c r="J29" s="48"/>
      <c r="K29" s="48"/>
      <c r="L29" s="48"/>
      <c r="M29" s="39"/>
      <c r="N29" s="127"/>
    </row>
    <row r="30" spans="1:14" ht="14.25" thickBot="1">
      <c r="A30" s="213"/>
      <c r="B30" s="18" t="s">
        <v>29</v>
      </c>
      <c r="C30" s="48"/>
      <c r="D30" s="48"/>
      <c r="E30" s="48"/>
      <c r="F30" s="39"/>
      <c r="G30" s="48"/>
      <c r="H30" s="48"/>
      <c r="I30" s="48"/>
      <c r="J30" s="48"/>
      <c r="K30" s="48"/>
      <c r="L30" s="48"/>
      <c r="M30" s="39"/>
      <c r="N30" s="127"/>
    </row>
    <row r="31" spans="1:14" ht="14.25" thickBot="1">
      <c r="A31" s="213"/>
      <c r="B31" s="18" t="s">
        <v>30</v>
      </c>
      <c r="C31" s="48"/>
      <c r="D31" s="48"/>
      <c r="E31" s="48"/>
      <c r="F31" s="39"/>
      <c r="G31" s="48"/>
      <c r="H31" s="48"/>
      <c r="I31" s="48"/>
      <c r="J31" s="48"/>
      <c r="K31" s="48"/>
      <c r="L31" s="48"/>
      <c r="M31" s="39"/>
      <c r="N31" s="127"/>
    </row>
    <row r="32" spans="1:14" ht="14.25" thickBot="1">
      <c r="A32" s="214"/>
      <c r="B32" s="19" t="s">
        <v>31</v>
      </c>
      <c r="C32" s="20">
        <f t="shared" ref="C32:L32" si="5">C20+C22+C23+C24+C25+C26+C27+C28</f>
        <v>210.60999999999999</v>
      </c>
      <c r="D32" s="20">
        <f t="shared" si="5"/>
        <v>1935.4</v>
      </c>
      <c r="E32" s="20">
        <f t="shared" si="5"/>
        <v>1684.34</v>
      </c>
      <c r="F32" s="20">
        <f t="shared" ref="F32:F38" si="6">(D32-E32)/E32*100</f>
        <v>14.905541636486705</v>
      </c>
      <c r="G32" s="20">
        <f t="shared" si="5"/>
        <v>34490</v>
      </c>
      <c r="H32" s="20">
        <f t="shared" si="5"/>
        <v>1066482.16812</v>
      </c>
      <c r="I32" s="20">
        <f t="shared" si="5"/>
        <v>844</v>
      </c>
      <c r="J32" s="20">
        <f t="shared" si="5"/>
        <v>92.87</v>
      </c>
      <c r="K32" s="20">
        <f t="shared" si="5"/>
        <v>917.73</v>
      </c>
      <c r="L32" s="20">
        <f t="shared" si="5"/>
        <v>710.62</v>
      </c>
      <c r="M32" s="20">
        <f t="shared" ref="M32:M37" si="7">(K32-L32)/L32*100</f>
        <v>29.144971996284934</v>
      </c>
      <c r="N32" s="128">
        <f>D32/D214*100</f>
        <v>5.4179316952919994</v>
      </c>
    </row>
    <row r="33" spans="1:14" ht="15" thickTop="1" thickBot="1">
      <c r="A33" s="215" t="s">
        <v>33</v>
      </c>
      <c r="B33" s="22" t="s">
        <v>19</v>
      </c>
      <c r="C33" s="122">
        <v>298.96399899999949</v>
      </c>
      <c r="D33" s="122">
        <v>3589.5083759999998</v>
      </c>
      <c r="E33" s="107">
        <v>3133.9354600000006</v>
      </c>
      <c r="F33" s="129">
        <f t="shared" si="6"/>
        <v>14.536767646133947</v>
      </c>
      <c r="G33" s="88">
        <v>19674</v>
      </c>
      <c r="H33" s="88">
        <v>1456393.0439819999</v>
      </c>
      <c r="I33" s="88">
        <v>3034</v>
      </c>
      <c r="J33" s="88">
        <v>158.451359</v>
      </c>
      <c r="K33" s="88">
        <v>1525.040080823685</v>
      </c>
      <c r="L33" s="88">
        <v>1782</v>
      </c>
      <c r="M33" s="129">
        <f t="shared" si="7"/>
        <v>-14.419748550859426</v>
      </c>
      <c r="N33" s="130">
        <f t="shared" ref="N33:N38" si="8">D33/D202*100</f>
        <v>16.761925115461153</v>
      </c>
    </row>
    <row r="34" spans="1:14" ht="14.25" thickBot="1">
      <c r="A34" s="213"/>
      <c r="B34" s="173" t="s">
        <v>20</v>
      </c>
      <c r="C34" s="122">
        <v>72.682865999999919</v>
      </c>
      <c r="D34" s="122">
        <v>701.11877699999991</v>
      </c>
      <c r="E34" s="107">
        <v>891.38718299999994</v>
      </c>
      <c r="F34" s="39">
        <f t="shared" si="6"/>
        <v>-21.34520325495863</v>
      </c>
      <c r="G34" s="88">
        <v>7101</v>
      </c>
      <c r="H34" s="88">
        <v>86632.2</v>
      </c>
      <c r="I34" s="88">
        <v>1410</v>
      </c>
      <c r="J34" s="88">
        <v>56.037430999999998</v>
      </c>
      <c r="K34" s="88">
        <v>552.45788205566407</v>
      </c>
      <c r="L34" s="88">
        <v>718</v>
      </c>
      <c r="M34" s="39">
        <f t="shared" si="7"/>
        <v>-23.056005284726453</v>
      </c>
      <c r="N34" s="127">
        <f t="shared" si="8"/>
        <v>14.840758864342288</v>
      </c>
    </row>
    <row r="35" spans="1:14" ht="14.25" thickBot="1">
      <c r="A35" s="213"/>
      <c r="B35" s="173" t="s">
        <v>21</v>
      </c>
      <c r="C35" s="122">
        <v>0.24867100000000208</v>
      </c>
      <c r="D35" s="122">
        <v>39.361508000000001</v>
      </c>
      <c r="E35" s="107">
        <v>42.356836000000001</v>
      </c>
      <c r="F35" s="39">
        <f t="shared" si="6"/>
        <v>-7.0716519052556253</v>
      </c>
      <c r="G35" s="88">
        <v>1121</v>
      </c>
      <c r="H35" s="88">
        <v>95797.316600000006</v>
      </c>
      <c r="I35" s="88">
        <v>28</v>
      </c>
      <c r="J35" s="88">
        <v>0</v>
      </c>
      <c r="K35" s="88">
        <v>10</v>
      </c>
      <c r="L35" s="88">
        <v>3</v>
      </c>
      <c r="M35" s="39">
        <f t="shared" si="7"/>
        <v>233.33333333333334</v>
      </c>
      <c r="N35" s="127">
        <f t="shared" si="8"/>
        <v>4.2897486839994459</v>
      </c>
    </row>
    <row r="36" spans="1:14" ht="14.25" thickBot="1">
      <c r="A36" s="213"/>
      <c r="B36" s="173" t="s">
        <v>22</v>
      </c>
      <c r="C36" s="122">
        <v>0.75609400000000027</v>
      </c>
      <c r="D36" s="122">
        <v>5.0343780000000002</v>
      </c>
      <c r="E36" s="107">
        <v>3.7388479999999999</v>
      </c>
      <c r="F36" s="39">
        <f t="shared" si="6"/>
        <v>34.650512671282712</v>
      </c>
      <c r="G36" s="88"/>
      <c r="H36" s="88"/>
      <c r="I36" s="88">
        <v>50</v>
      </c>
      <c r="J36" s="88">
        <v>1</v>
      </c>
      <c r="K36" s="88">
        <v>7</v>
      </c>
      <c r="L36" s="88">
        <v>12</v>
      </c>
      <c r="M36" s="39">
        <f t="shared" si="7"/>
        <v>-41.666666666666671</v>
      </c>
      <c r="N36" s="127">
        <f t="shared" si="8"/>
        <v>2.6871419408015522</v>
      </c>
    </row>
    <row r="37" spans="1:14" ht="14.25" thickBot="1">
      <c r="A37" s="213"/>
      <c r="B37" s="173" t="s">
        <v>23</v>
      </c>
      <c r="C37" s="122">
        <v>1.7641580000000001</v>
      </c>
      <c r="D37" s="122">
        <v>1.7641580000000001</v>
      </c>
      <c r="E37" s="107">
        <v>1.6966990000000002</v>
      </c>
      <c r="F37" s="39">
        <f t="shared" si="6"/>
        <v>3.9758967265260328</v>
      </c>
      <c r="G37" s="88">
        <v>1073</v>
      </c>
      <c r="H37" s="88">
        <v>36534.800000000003</v>
      </c>
      <c r="I37" s="88">
        <v>3</v>
      </c>
      <c r="J37" s="88">
        <v>0</v>
      </c>
      <c r="K37" s="88">
        <v>1</v>
      </c>
      <c r="L37" s="88">
        <v>5</v>
      </c>
      <c r="M37" s="39">
        <f t="shared" si="7"/>
        <v>-80</v>
      </c>
      <c r="N37" s="127">
        <f t="shared" si="8"/>
        <v>2.6555653504626644</v>
      </c>
    </row>
    <row r="38" spans="1:14" ht="14.25" thickBot="1">
      <c r="A38" s="213"/>
      <c r="B38" s="173" t="s">
        <v>24</v>
      </c>
      <c r="C38" s="122">
        <v>37.21225699999998</v>
      </c>
      <c r="D38" s="122">
        <v>209.69877</v>
      </c>
      <c r="E38" s="107">
        <v>45.984493000000008</v>
      </c>
      <c r="F38" s="39">
        <f t="shared" si="6"/>
        <v>356.02061982068597</v>
      </c>
      <c r="G38" s="88">
        <v>68</v>
      </c>
      <c r="H38" s="88">
        <v>113223.91145299999</v>
      </c>
      <c r="I38" s="88">
        <v>28</v>
      </c>
      <c r="J38" s="88">
        <v>0</v>
      </c>
      <c r="K38" s="88">
        <v>15</v>
      </c>
      <c r="L38" s="88">
        <v>9</v>
      </c>
      <c r="M38" s="39">
        <f t="shared" ref="M38" si="9">(K38-L38)/L38*100</f>
        <v>66.666666666666657</v>
      </c>
      <c r="N38" s="127">
        <f t="shared" si="8"/>
        <v>7.7111305448021614</v>
      </c>
    </row>
    <row r="39" spans="1:14" ht="14.25" thickBot="1">
      <c r="A39" s="213"/>
      <c r="B39" s="173" t="s">
        <v>25</v>
      </c>
      <c r="C39" s="122">
        <v>0</v>
      </c>
      <c r="D39" s="122">
        <v>0</v>
      </c>
      <c r="E39" s="107">
        <v>0</v>
      </c>
      <c r="F39" s="39"/>
      <c r="G39" s="90"/>
      <c r="H39" s="90"/>
      <c r="I39" s="90"/>
      <c r="J39" s="88">
        <v>0</v>
      </c>
      <c r="K39" s="90">
        <v>0</v>
      </c>
      <c r="L39" s="90">
        <v>0</v>
      </c>
      <c r="M39" s="39"/>
      <c r="N39" s="127"/>
    </row>
    <row r="40" spans="1:14" ht="14.25" thickBot="1">
      <c r="A40" s="213"/>
      <c r="B40" s="173" t="s">
        <v>26</v>
      </c>
      <c r="C40" s="122">
        <v>-11.643732999999822</v>
      </c>
      <c r="D40" s="122">
        <v>330.83219200000019</v>
      </c>
      <c r="E40" s="107">
        <v>171.66126499999982</v>
      </c>
      <c r="F40" s="39">
        <f>(D40-E40)/E40*100</f>
        <v>92.723845999853566</v>
      </c>
      <c r="G40" s="88">
        <v>13365</v>
      </c>
      <c r="H40" s="88">
        <v>2193867.59</v>
      </c>
      <c r="I40" s="90">
        <v>11</v>
      </c>
      <c r="J40" s="88">
        <v>11.57</v>
      </c>
      <c r="K40" s="90">
        <v>60.95</v>
      </c>
      <c r="L40" s="88">
        <v>40</v>
      </c>
      <c r="M40" s="39">
        <f>(K40-L40)/L40*100</f>
        <v>52.375000000000007</v>
      </c>
      <c r="N40" s="127">
        <f>D40/D209*100</f>
        <v>16.031892274337313</v>
      </c>
    </row>
    <row r="41" spans="1:14" ht="14.25" thickBot="1">
      <c r="A41" s="213"/>
      <c r="B41" s="173" t="s">
        <v>27</v>
      </c>
      <c r="C41" s="122">
        <v>0</v>
      </c>
      <c r="D41" s="122">
        <v>0</v>
      </c>
      <c r="E41" s="107">
        <v>4.780735</v>
      </c>
      <c r="F41" s="39"/>
      <c r="G41" s="88"/>
      <c r="H41" s="88"/>
      <c r="I41" s="90"/>
      <c r="J41" s="88">
        <v>0</v>
      </c>
      <c r="K41" s="90">
        <v>0</v>
      </c>
      <c r="L41" s="88">
        <v>0</v>
      </c>
      <c r="M41" s="39"/>
      <c r="N41" s="127">
        <f>D41/D210*100</f>
        <v>0</v>
      </c>
    </row>
    <row r="42" spans="1:14" ht="14.25" thickBot="1">
      <c r="A42" s="213"/>
      <c r="B42" s="18" t="s">
        <v>28</v>
      </c>
      <c r="C42" s="122">
        <v>0</v>
      </c>
      <c r="D42" s="122">
        <v>0</v>
      </c>
      <c r="E42" s="107">
        <v>0</v>
      </c>
      <c r="F42" s="39"/>
      <c r="G42" s="88"/>
      <c r="H42" s="88"/>
      <c r="I42" s="88"/>
      <c r="J42" s="88"/>
      <c r="K42" s="88">
        <v>0</v>
      </c>
      <c r="L42" s="88">
        <v>0</v>
      </c>
      <c r="M42" s="39"/>
      <c r="N42" s="127"/>
    </row>
    <row r="43" spans="1:14" ht="14.25" thickBot="1">
      <c r="A43" s="213"/>
      <c r="B43" s="18" t="s">
        <v>29</v>
      </c>
      <c r="C43" s="122">
        <v>0</v>
      </c>
      <c r="D43" s="122">
        <v>0</v>
      </c>
      <c r="E43" s="107">
        <v>4.780735</v>
      </c>
      <c r="F43" s="39"/>
      <c r="G43" s="88"/>
      <c r="H43" s="88"/>
      <c r="I43" s="88"/>
      <c r="J43" s="88"/>
      <c r="K43" s="88">
        <v>0</v>
      </c>
      <c r="L43" s="88">
        <v>0</v>
      </c>
      <c r="M43" s="39"/>
      <c r="N43" s="127">
        <f>D43/D212*100</f>
        <v>0</v>
      </c>
    </row>
    <row r="44" spans="1:14" ht="14.25" thickBot="1">
      <c r="A44" s="213"/>
      <c r="B44" s="18" t="s">
        <v>30</v>
      </c>
      <c r="C44" s="122">
        <v>0</v>
      </c>
      <c r="D44" s="122">
        <v>0</v>
      </c>
      <c r="E44" s="107">
        <v>0</v>
      </c>
      <c r="F44" s="39"/>
      <c r="G44" s="88"/>
      <c r="H44" s="88"/>
      <c r="I44" s="88"/>
      <c r="J44" s="88"/>
      <c r="K44" s="88">
        <v>0</v>
      </c>
      <c r="L44" s="88">
        <v>0</v>
      </c>
      <c r="M44" s="39"/>
      <c r="N44" s="127"/>
    </row>
    <row r="45" spans="1:14" ht="14.25" thickBot="1">
      <c r="A45" s="214"/>
      <c r="B45" s="19" t="s">
        <v>31</v>
      </c>
      <c r="C45" s="20">
        <f t="shared" ref="C45:L45" si="10">C33+C35+C36+C37+C38+C39+C40+C41</f>
        <v>327.30144599999966</v>
      </c>
      <c r="D45" s="20">
        <f t="shared" si="10"/>
        <v>4176.1993819999998</v>
      </c>
      <c r="E45" s="20">
        <f t="shared" si="10"/>
        <v>3404.1543360000001</v>
      </c>
      <c r="F45" s="20">
        <f>(D45-E45)/E45*100</f>
        <v>22.67949598628303</v>
      </c>
      <c r="G45" s="20">
        <f t="shared" si="10"/>
        <v>35301</v>
      </c>
      <c r="H45" s="20">
        <f t="shared" si="10"/>
        <v>3895816.6620349996</v>
      </c>
      <c r="I45" s="20">
        <f t="shared" si="10"/>
        <v>3154</v>
      </c>
      <c r="J45" s="20">
        <f t="shared" si="10"/>
        <v>171.02135899999999</v>
      </c>
      <c r="K45" s="20">
        <f t="shared" si="10"/>
        <v>1618.990080823685</v>
      </c>
      <c r="L45" s="20">
        <f t="shared" si="10"/>
        <v>1851</v>
      </c>
      <c r="M45" s="20">
        <f t="shared" ref="M45:M49" si="11">(K45-L45)/L45*100</f>
        <v>-12.534301414171525</v>
      </c>
      <c r="N45" s="128">
        <f>D45/D214*100</f>
        <v>11.6907941498381</v>
      </c>
    </row>
    <row r="46" spans="1:14" ht="14.25" thickTop="1">
      <c r="A46" s="215" t="s">
        <v>34</v>
      </c>
      <c r="B46" s="22" t="s">
        <v>19</v>
      </c>
      <c r="C46" s="139">
        <v>173.86</v>
      </c>
      <c r="D46" s="139">
        <v>1745.1</v>
      </c>
      <c r="E46" s="139">
        <v>1624.8293000000001</v>
      </c>
      <c r="F46" s="129">
        <f>(D46-E46)/E46*100</f>
        <v>7.4020514031843092</v>
      </c>
      <c r="G46" s="140">
        <v>9864</v>
      </c>
      <c r="H46" s="140">
        <v>655184</v>
      </c>
      <c r="I46" s="140">
        <v>1214</v>
      </c>
      <c r="J46" s="140">
        <v>40.32</v>
      </c>
      <c r="K46" s="140">
        <v>1021.52</v>
      </c>
      <c r="L46" s="140">
        <v>942.63480000000004</v>
      </c>
      <c r="M46" s="129">
        <f t="shared" si="11"/>
        <v>8.3685855858493596</v>
      </c>
      <c r="N46" s="130">
        <f>D46/D202*100</f>
        <v>8.1490924257398252</v>
      </c>
    </row>
    <row r="47" spans="1:14">
      <c r="A47" s="224"/>
      <c r="B47" s="173" t="s">
        <v>20</v>
      </c>
      <c r="C47" s="140">
        <v>46.58</v>
      </c>
      <c r="D47" s="140">
        <v>432.81</v>
      </c>
      <c r="E47" s="140">
        <v>459.75709999999998</v>
      </c>
      <c r="F47" s="39">
        <f>(D47-E47)/E47*100</f>
        <v>-5.86116016479136</v>
      </c>
      <c r="G47" s="140">
        <v>3928</v>
      </c>
      <c r="H47" s="140">
        <v>51939</v>
      </c>
      <c r="I47" s="140">
        <v>560</v>
      </c>
      <c r="J47" s="140">
        <v>11.58</v>
      </c>
      <c r="K47" s="140">
        <v>334.43</v>
      </c>
      <c r="L47" s="140">
        <v>378.61860000000001</v>
      </c>
      <c r="M47" s="39">
        <f t="shared" si="11"/>
        <v>-11.671006125953665</v>
      </c>
      <c r="N47" s="127">
        <f>D47/D203*100</f>
        <v>9.1613989737376365</v>
      </c>
    </row>
    <row r="48" spans="1:14">
      <c r="A48" s="224"/>
      <c r="B48" s="173" t="s">
        <v>21</v>
      </c>
      <c r="C48" s="140">
        <v>1.08</v>
      </c>
      <c r="D48" s="140">
        <v>38.03</v>
      </c>
      <c r="E48" s="140">
        <v>70.198999999999998</v>
      </c>
      <c r="F48" s="39">
        <f>(D48-E48)/E48*100</f>
        <v>-45.825439108819211</v>
      </c>
      <c r="G48" s="140">
        <v>56</v>
      </c>
      <c r="H48" s="140">
        <v>28514</v>
      </c>
      <c r="I48" s="140">
        <v>19</v>
      </c>
      <c r="J48" s="140">
        <v>0.9</v>
      </c>
      <c r="K48" s="140">
        <v>626.96</v>
      </c>
      <c r="L48" s="140">
        <v>53.414099999999998</v>
      </c>
      <c r="M48" s="39">
        <f t="shared" si="11"/>
        <v>1073.7724683182907</v>
      </c>
      <c r="N48" s="127">
        <f>D48/D204*100</f>
        <v>4.1446364923950307</v>
      </c>
    </row>
    <row r="49" spans="1:14">
      <c r="A49" s="224"/>
      <c r="B49" s="173" t="s">
        <v>22</v>
      </c>
      <c r="C49" s="140"/>
      <c r="D49" s="140">
        <v>2.48</v>
      </c>
      <c r="E49" s="140">
        <v>1.8732</v>
      </c>
      <c r="F49" s="39">
        <f>(D49-E49)/E49*100</f>
        <v>32.393764680760192</v>
      </c>
      <c r="G49" s="140">
        <v>26</v>
      </c>
      <c r="H49" s="140">
        <v>6263</v>
      </c>
      <c r="I49" s="140">
        <v>8</v>
      </c>
      <c r="J49" s="140">
        <v>0.5</v>
      </c>
      <c r="K49" s="140">
        <v>5.28</v>
      </c>
      <c r="L49" s="140">
        <v>0.39550000000000002</v>
      </c>
      <c r="M49" s="39">
        <f t="shared" si="11"/>
        <v>1235.0189633375473</v>
      </c>
      <c r="N49" s="127">
        <f>D49/D205*100</f>
        <v>1.323721026348806</v>
      </c>
    </row>
    <row r="50" spans="1:14">
      <c r="A50" s="224"/>
      <c r="B50" s="173" t="s">
        <v>23</v>
      </c>
      <c r="C50" s="140"/>
      <c r="D50" s="140"/>
      <c r="E50" s="140">
        <v>0</v>
      </c>
      <c r="F50" s="39"/>
      <c r="G50" s="140"/>
      <c r="H50" s="140"/>
      <c r="I50" s="140"/>
      <c r="J50" s="140"/>
      <c r="K50" s="140"/>
      <c r="L50" s="140">
        <v>0</v>
      </c>
      <c r="M50" s="39"/>
      <c r="N50" s="127"/>
    </row>
    <row r="51" spans="1:14">
      <c r="A51" s="224"/>
      <c r="B51" s="173" t="s">
        <v>24</v>
      </c>
      <c r="C51" s="140">
        <v>11.24</v>
      </c>
      <c r="D51" s="140">
        <v>75.77</v>
      </c>
      <c r="E51" s="140">
        <v>78.414500000000004</v>
      </c>
      <c r="F51" s="39">
        <f>(D51-E51)/E51*100</f>
        <v>-3.3724630011031222</v>
      </c>
      <c r="G51" s="140">
        <v>56</v>
      </c>
      <c r="H51" s="140">
        <v>30915</v>
      </c>
      <c r="I51" s="140">
        <v>70</v>
      </c>
      <c r="J51" s="140">
        <v>0.19</v>
      </c>
      <c r="K51" s="140">
        <v>27.17</v>
      </c>
      <c r="L51" s="140">
        <v>33.417200000000001</v>
      </c>
      <c r="M51" s="39">
        <f>(K51-L51)/L51*100</f>
        <v>-18.69456447577894</v>
      </c>
      <c r="N51" s="127">
        <f>D51/D207*100</f>
        <v>2.7862460107880449</v>
      </c>
    </row>
    <row r="52" spans="1:14">
      <c r="A52" s="224"/>
      <c r="B52" s="173" t="s">
        <v>25</v>
      </c>
      <c r="C52" s="142">
        <v>53.67</v>
      </c>
      <c r="D52" s="142">
        <v>2215.89</v>
      </c>
      <c r="E52" s="142">
        <v>1951.4473</v>
      </c>
      <c r="F52" s="39">
        <f>(D52-E52)/E52*100</f>
        <v>13.551106401899752</v>
      </c>
      <c r="G52" s="142">
        <v>539</v>
      </c>
      <c r="H52" s="142">
        <v>33971</v>
      </c>
      <c r="I52" s="142">
        <v>1252</v>
      </c>
      <c r="J52" s="142">
        <v>22.18</v>
      </c>
      <c r="K52" s="142">
        <v>223.78</v>
      </c>
      <c r="L52" s="142">
        <v>117.004</v>
      </c>
      <c r="M52" s="39">
        <f t="shared" ref="M52:M54" si="12">(K52-L52)/L52*100</f>
        <v>91.258418515606294</v>
      </c>
      <c r="N52" s="127">
        <f>D52/D208*100</f>
        <v>27.44584465386124</v>
      </c>
    </row>
    <row r="53" spans="1:14">
      <c r="A53" s="224"/>
      <c r="B53" s="173" t="s">
        <v>26</v>
      </c>
      <c r="C53" s="140">
        <v>54.28</v>
      </c>
      <c r="D53" s="140">
        <v>160.72</v>
      </c>
      <c r="E53" s="140">
        <v>117.2415</v>
      </c>
      <c r="F53" s="39">
        <f>(D53-E53)/E53*100</f>
        <v>37.084564765889212</v>
      </c>
      <c r="G53" s="140">
        <v>899</v>
      </c>
      <c r="H53" s="140">
        <v>233133</v>
      </c>
      <c r="I53" s="140">
        <v>33</v>
      </c>
      <c r="J53" s="140">
        <v>1.34</v>
      </c>
      <c r="K53" s="140">
        <v>34.79</v>
      </c>
      <c r="L53" s="140">
        <v>39.381100000000004</v>
      </c>
      <c r="M53" s="39">
        <f t="shared" si="12"/>
        <v>-11.658130422969403</v>
      </c>
      <c r="N53" s="127">
        <f>D53/D209*100</f>
        <v>7.7883766714319362</v>
      </c>
    </row>
    <row r="54" spans="1:14">
      <c r="A54" s="224"/>
      <c r="B54" s="173" t="s">
        <v>27</v>
      </c>
      <c r="C54" s="140">
        <v>79.19</v>
      </c>
      <c r="D54" s="140">
        <v>97.3</v>
      </c>
      <c r="E54" s="140">
        <v>27.7729</v>
      </c>
      <c r="F54" s="39">
        <f>(D54-E54)/E54*100</f>
        <v>250.34151997090689</v>
      </c>
      <c r="G54" s="140">
        <v>14</v>
      </c>
      <c r="H54" s="140">
        <v>31619</v>
      </c>
      <c r="I54" s="140"/>
      <c r="J54" s="140"/>
      <c r="K54" s="140"/>
      <c r="L54" s="140">
        <v>1.1950000000000001</v>
      </c>
      <c r="M54" s="39">
        <f t="shared" si="12"/>
        <v>-100</v>
      </c>
      <c r="N54" s="127">
        <f>D54/D210*100</f>
        <v>34.823266909890307</v>
      </c>
    </row>
    <row r="55" spans="1:14">
      <c r="A55" s="224"/>
      <c r="B55" s="18" t="s">
        <v>28</v>
      </c>
      <c r="C55" s="141"/>
      <c r="D55" s="141"/>
      <c r="E55" s="141">
        <v>0</v>
      </c>
      <c r="F55" s="39"/>
      <c r="G55" s="141"/>
      <c r="H55" s="141"/>
      <c r="I55" s="141"/>
      <c r="J55" s="141"/>
      <c r="K55" s="141"/>
      <c r="L55" s="141">
        <v>0</v>
      </c>
      <c r="M55" s="39"/>
      <c r="N55" s="127"/>
    </row>
    <row r="56" spans="1:14">
      <c r="A56" s="224"/>
      <c r="B56" s="18" t="s">
        <v>29</v>
      </c>
      <c r="C56" s="141">
        <v>79.19</v>
      </c>
      <c r="D56" s="141">
        <v>97.3</v>
      </c>
      <c r="E56" s="141">
        <v>27.7729</v>
      </c>
      <c r="F56" s="39">
        <f>(D56-E56)/E56*100</f>
        <v>250.34151997090689</v>
      </c>
      <c r="G56" s="141">
        <v>14</v>
      </c>
      <c r="H56" s="141">
        <v>31619</v>
      </c>
      <c r="I56" s="141"/>
      <c r="J56" s="141"/>
      <c r="K56" s="141"/>
      <c r="L56" s="141">
        <v>0</v>
      </c>
      <c r="M56" s="39" t="e">
        <f>(K56-L56)/L56*100</f>
        <v>#DIV/0!</v>
      </c>
      <c r="N56" s="127">
        <f>D56/D212*100</f>
        <v>94.533526451175376</v>
      </c>
    </row>
    <row r="57" spans="1:14">
      <c r="A57" s="224"/>
      <c r="B57" s="18" t="s">
        <v>30</v>
      </c>
      <c r="C57" s="141"/>
      <c r="D57" s="141"/>
      <c r="E57" s="141">
        <v>0</v>
      </c>
      <c r="F57" s="39"/>
      <c r="G57" s="141"/>
      <c r="H57" s="141"/>
      <c r="I57" s="141"/>
      <c r="J57" s="141"/>
      <c r="K57" s="141"/>
      <c r="L57" s="141">
        <v>1.1950000000000001</v>
      </c>
      <c r="M57" s="39">
        <f>(K57-L57)/L57*100</f>
        <v>-100</v>
      </c>
      <c r="N57" s="127"/>
    </row>
    <row r="58" spans="1:14" ht="14.25" thickBot="1">
      <c r="A58" s="225"/>
      <c r="B58" s="19" t="s">
        <v>31</v>
      </c>
      <c r="C58" s="20">
        <f t="shared" ref="C58:L58" si="13">C46+C48+C49+C50+C51+C52+C53+C54</f>
        <v>373.32</v>
      </c>
      <c r="D58" s="20">
        <f t="shared" si="13"/>
        <v>4335.29</v>
      </c>
      <c r="E58" s="20">
        <f t="shared" si="13"/>
        <v>3871.7777000000006</v>
      </c>
      <c r="F58" s="20">
        <f>(D58-E58)/E58*100</f>
        <v>11.971562830169701</v>
      </c>
      <c r="G58" s="20">
        <f t="shared" si="13"/>
        <v>11454</v>
      </c>
      <c r="H58" s="20">
        <f t="shared" si="13"/>
        <v>1019599</v>
      </c>
      <c r="I58" s="20">
        <f t="shared" si="13"/>
        <v>2596</v>
      </c>
      <c r="J58" s="20">
        <f t="shared" si="13"/>
        <v>65.430000000000007</v>
      </c>
      <c r="K58" s="20">
        <f t="shared" si="13"/>
        <v>1939.5</v>
      </c>
      <c r="L58" s="20">
        <f t="shared" si="13"/>
        <v>1187.4416999999999</v>
      </c>
      <c r="M58" s="20">
        <f t="shared" ref="M58:M60" si="14">(K58-L58)/L58*100</f>
        <v>63.334334645650415</v>
      </c>
      <c r="N58" s="128">
        <f>D58/D214*100</f>
        <v>12.136150201137982</v>
      </c>
    </row>
    <row r="59" spans="1:14" ht="15" thickTop="1" thickBot="1">
      <c r="A59" s="213" t="s">
        <v>35</v>
      </c>
      <c r="B59" s="173" t="s">
        <v>19</v>
      </c>
      <c r="C59" s="83">
        <v>9.2028639999999999</v>
      </c>
      <c r="D59" s="83">
        <v>121.27741399999999</v>
      </c>
      <c r="E59" s="83">
        <v>181.02420900000001</v>
      </c>
      <c r="F59" s="39">
        <f>(D59-E59)/E59*100</f>
        <v>-33.004864559303229</v>
      </c>
      <c r="G59" s="84">
        <v>799</v>
      </c>
      <c r="H59" s="84">
        <v>55859.785856000002</v>
      </c>
      <c r="I59" s="84">
        <v>112</v>
      </c>
      <c r="J59" s="84">
        <v>1.7455449999999999</v>
      </c>
      <c r="K59" s="84">
        <v>110.313339</v>
      </c>
      <c r="L59" s="84">
        <v>126.754553</v>
      </c>
      <c r="M59" s="39">
        <f t="shared" si="14"/>
        <v>-12.970906062837839</v>
      </c>
      <c r="N59" s="127">
        <f>D59/D202*100</f>
        <v>0.56632906758392809</v>
      </c>
    </row>
    <row r="60" spans="1:14" ht="14.25" thickBot="1">
      <c r="A60" s="213"/>
      <c r="B60" s="173" t="s">
        <v>20</v>
      </c>
      <c r="C60" s="84">
        <v>2.1091519999999999</v>
      </c>
      <c r="D60" s="84">
        <v>25.62</v>
      </c>
      <c r="E60" s="84">
        <v>58.54757</v>
      </c>
      <c r="F60" s="39">
        <f>(D60-E60)/E60*100</f>
        <v>-56.240711612796233</v>
      </c>
      <c r="G60" s="84">
        <v>277</v>
      </c>
      <c r="H60" s="84">
        <v>3605.6</v>
      </c>
      <c r="I60" s="84">
        <v>45</v>
      </c>
      <c r="J60" s="84">
        <v>0.64812000000000003</v>
      </c>
      <c r="K60" s="84">
        <v>43.690272</v>
      </c>
      <c r="L60" s="84">
        <v>47.309437000000003</v>
      </c>
      <c r="M60" s="39">
        <f t="shared" si="14"/>
        <v>-7.6499853507028677</v>
      </c>
      <c r="N60" s="127">
        <f>D60/D203*100</f>
        <v>0.54230503386510986</v>
      </c>
    </row>
    <row r="61" spans="1:14" ht="14.25" thickBot="1">
      <c r="A61" s="213"/>
      <c r="B61" s="173" t="s">
        <v>21</v>
      </c>
      <c r="C61" s="84">
        <v>0</v>
      </c>
      <c r="D61" s="84">
        <v>17.219749</v>
      </c>
      <c r="E61" s="84">
        <v>1.061472</v>
      </c>
      <c r="F61" s="39">
        <f>(D61-E61)/E61*100</f>
        <v>1522.2518351873625</v>
      </c>
      <c r="G61" s="84">
        <v>1</v>
      </c>
      <c r="H61" s="84">
        <v>22816.166686</v>
      </c>
      <c r="I61" s="84"/>
      <c r="J61" s="84"/>
      <c r="K61" s="84"/>
      <c r="L61" s="84">
        <v>15.831375</v>
      </c>
      <c r="M61" s="39"/>
      <c r="N61" s="127">
        <f>D61/D204*100</f>
        <v>1.8766657926711234</v>
      </c>
    </row>
    <row r="62" spans="1:14" ht="14.25" thickBot="1">
      <c r="A62" s="213"/>
      <c r="B62" s="173" t="s">
        <v>22</v>
      </c>
      <c r="C62" s="84"/>
      <c r="D62" s="84"/>
      <c r="E62" s="84"/>
      <c r="F62" s="39"/>
      <c r="G62" s="84"/>
      <c r="H62" s="84"/>
      <c r="I62" s="84"/>
      <c r="J62" s="84"/>
      <c r="K62" s="84"/>
      <c r="L62" s="84"/>
      <c r="M62" s="39"/>
      <c r="N62" s="127"/>
    </row>
    <row r="63" spans="1:14" ht="14.25" thickBot="1">
      <c r="A63" s="213"/>
      <c r="B63" s="173" t="s">
        <v>23</v>
      </c>
      <c r="C63" s="84"/>
      <c r="D63" s="84"/>
      <c r="E63" s="84"/>
      <c r="F63" s="39"/>
      <c r="G63" s="84"/>
      <c r="H63" s="84"/>
      <c r="I63" s="84"/>
      <c r="J63" s="84"/>
      <c r="K63" s="84"/>
      <c r="L63" s="84"/>
      <c r="M63" s="39"/>
      <c r="N63" s="127"/>
    </row>
    <row r="64" spans="1:14" ht="14.25" thickBot="1">
      <c r="A64" s="213"/>
      <c r="B64" s="173" t="s">
        <v>24</v>
      </c>
      <c r="C64" s="84">
        <v>3.4195000000000003E-2</v>
      </c>
      <c r="D64" s="84">
        <v>8.3945659999999993</v>
      </c>
      <c r="E64" s="84">
        <v>0.22764200000000001</v>
      </c>
      <c r="F64" s="39">
        <f>(D64-E64)/E64*100</f>
        <v>3587.6173992496988</v>
      </c>
      <c r="G64" s="84">
        <v>6</v>
      </c>
      <c r="H64" s="84">
        <v>10708.2</v>
      </c>
      <c r="I64" s="84">
        <v>2</v>
      </c>
      <c r="J64" s="84">
        <v>2.5500000000000002E-4</v>
      </c>
      <c r="K64" s="84">
        <v>3.3075E-2</v>
      </c>
      <c r="L64" s="84"/>
      <c r="M64" s="39"/>
      <c r="N64" s="127">
        <f>D64/D207*100</f>
        <v>0.30868847868281579</v>
      </c>
    </row>
    <row r="65" spans="1:14" ht="14.25" thickBot="1">
      <c r="A65" s="213"/>
      <c r="B65" s="173" t="s">
        <v>25</v>
      </c>
      <c r="C65" s="85"/>
      <c r="D65" s="85"/>
      <c r="E65" s="85"/>
      <c r="F65" s="39"/>
      <c r="G65" s="85"/>
      <c r="H65" s="85"/>
      <c r="I65" s="85"/>
      <c r="J65" s="85"/>
      <c r="K65" s="85"/>
      <c r="L65" s="85"/>
      <c r="M65" s="39"/>
      <c r="N65" s="127"/>
    </row>
    <row r="66" spans="1:14" ht="14.25" thickBot="1">
      <c r="A66" s="213"/>
      <c r="B66" s="173" t="s">
        <v>26</v>
      </c>
      <c r="C66" s="84">
        <v>0.107999</v>
      </c>
      <c r="D66" s="86">
        <v>9.3691379999999995</v>
      </c>
      <c r="E66" s="84">
        <v>34.038395000000001</v>
      </c>
      <c r="F66" s="39">
        <f>(D66-E66)/E66*100</f>
        <v>-72.474795007226405</v>
      </c>
      <c r="G66" s="84">
        <v>1631</v>
      </c>
      <c r="H66" s="84">
        <v>36492.519999999997</v>
      </c>
      <c r="I66" s="84">
        <v>30</v>
      </c>
      <c r="J66" s="84">
        <v>0.15095500000000001</v>
      </c>
      <c r="K66" s="84">
        <v>6.3609869999999997</v>
      </c>
      <c r="L66" s="84">
        <v>5.4016890000000002</v>
      </c>
      <c r="M66" s="39">
        <f>(K66-L66)/L66*100</f>
        <v>17.759223087445417</v>
      </c>
      <c r="N66" s="127">
        <f>D66/D209*100</f>
        <v>0.454021751061638</v>
      </c>
    </row>
    <row r="67" spans="1:14" ht="14.25" thickBot="1">
      <c r="A67" s="213"/>
      <c r="B67" s="173" t="s">
        <v>27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127"/>
    </row>
    <row r="68" spans="1:14" ht="14.25" thickBot="1">
      <c r="A68" s="213"/>
      <c r="B68" s="18" t="s">
        <v>28</v>
      </c>
      <c r="C68" s="42"/>
      <c r="D68" s="42"/>
      <c r="E68" s="42"/>
      <c r="F68" s="39"/>
      <c r="G68" s="42"/>
      <c r="H68" s="42"/>
      <c r="I68" s="42"/>
      <c r="J68" s="42"/>
      <c r="K68" s="42"/>
      <c r="L68" s="42"/>
      <c r="M68" s="39"/>
      <c r="N68" s="127"/>
    </row>
    <row r="69" spans="1:14" ht="14.25" thickBot="1">
      <c r="A69" s="213"/>
      <c r="B69" s="18" t="s">
        <v>29</v>
      </c>
      <c r="C69" s="42"/>
      <c r="D69" s="42"/>
      <c r="E69" s="42"/>
      <c r="F69" s="39"/>
      <c r="G69" s="42"/>
      <c r="H69" s="42"/>
      <c r="I69" s="42"/>
      <c r="J69" s="42"/>
      <c r="K69" s="42"/>
      <c r="L69" s="42"/>
      <c r="M69" s="39"/>
      <c r="N69" s="127"/>
    </row>
    <row r="70" spans="1:14" ht="14.25" thickBot="1">
      <c r="A70" s="213"/>
      <c r="B70" s="18" t="s">
        <v>30</v>
      </c>
      <c r="C70" s="42"/>
      <c r="D70" s="42"/>
      <c r="E70" s="42"/>
      <c r="F70" s="39"/>
      <c r="G70" s="42"/>
      <c r="H70" s="42"/>
      <c r="I70" s="42"/>
      <c r="J70" s="42"/>
      <c r="K70" s="42"/>
      <c r="L70" s="42"/>
      <c r="M70" s="39"/>
      <c r="N70" s="127"/>
    </row>
    <row r="71" spans="1:14" ht="14.25" thickBot="1">
      <c r="A71" s="214"/>
      <c r="B71" s="19" t="s">
        <v>31</v>
      </c>
      <c r="C71" s="20">
        <f t="shared" ref="C71:L71" si="15">C59+C61+C62+C63+C64+C65+C66+C67</f>
        <v>9.3450579999999999</v>
      </c>
      <c r="D71" s="20">
        <f t="shared" si="15"/>
        <v>156.26086699999999</v>
      </c>
      <c r="E71" s="20">
        <f t="shared" si="15"/>
        <v>216.35171800000003</v>
      </c>
      <c r="F71" s="20">
        <f t="shared" ref="F71:F77" si="16">(D71-E71)/E71*100</f>
        <v>-27.774612355978629</v>
      </c>
      <c r="G71" s="20">
        <f t="shared" si="15"/>
        <v>2437</v>
      </c>
      <c r="H71" s="20">
        <f t="shared" si="15"/>
        <v>125876.67254199999</v>
      </c>
      <c r="I71" s="20">
        <f t="shared" si="15"/>
        <v>144</v>
      </c>
      <c r="J71" s="20">
        <f t="shared" si="15"/>
        <v>1.8967549999999997</v>
      </c>
      <c r="K71" s="20">
        <f t="shared" si="15"/>
        <v>116.70740099999999</v>
      </c>
      <c r="L71" s="20">
        <f t="shared" si="15"/>
        <v>147.987617</v>
      </c>
      <c r="M71" s="20">
        <f t="shared" ref="M71:M74" si="17">(K71-L71)/L71*100</f>
        <v>-21.137049595169852</v>
      </c>
      <c r="N71" s="128">
        <f>D71/D214*100</f>
        <v>0.43743448592182882</v>
      </c>
    </row>
    <row r="72" spans="1:14" ht="15" thickTop="1" thickBot="1">
      <c r="A72" s="215" t="s">
        <v>36</v>
      </c>
      <c r="B72" s="22" t="s">
        <v>19</v>
      </c>
      <c r="C72" s="40">
        <v>48.316499999999998</v>
      </c>
      <c r="D72" s="40">
        <v>600.71590000000003</v>
      </c>
      <c r="E72" s="40">
        <v>800.14550000000008</v>
      </c>
      <c r="F72" s="129">
        <f t="shared" si="16"/>
        <v>-24.92416691714195</v>
      </c>
      <c r="G72" s="39">
        <v>4695</v>
      </c>
      <c r="H72" s="39">
        <v>277173.86800000002</v>
      </c>
      <c r="I72" s="41">
        <v>484</v>
      </c>
      <c r="J72" s="39">
        <v>13.847100000000001</v>
      </c>
      <c r="K72" s="39">
        <v>353.19939999999997</v>
      </c>
      <c r="L72" s="39">
        <v>567.62069999999994</v>
      </c>
      <c r="M72" s="129">
        <f t="shared" si="17"/>
        <v>-37.77545463017821</v>
      </c>
      <c r="N72" s="130">
        <f t="shared" ref="N72:N77" si="18">D72/D202*100</f>
        <v>2.8051626787642441</v>
      </c>
    </row>
    <row r="73" spans="1:14" ht="14.25" thickBot="1">
      <c r="A73" s="213"/>
      <c r="B73" s="173" t="s">
        <v>20</v>
      </c>
      <c r="C73" s="39">
        <v>12.272399999999999</v>
      </c>
      <c r="D73" s="39">
        <v>172.7028</v>
      </c>
      <c r="E73" s="39">
        <v>282.78410000000002</v>
      </c>
      <c r="F73" s="39">
        <f t="shared" si="16"/>
        <v>-38.927683699331048</v>
      </c>
      <c r="G73" s="39">
        <v>1991</v>
      </c>
      <c r="H73" s="39">
        <v>25577.200000000001</v>
      </c>
      <c r="I73" s="41">
        <v>286</v>
      </c>
      <c r="J73" s="39">
        <v>4.3680000000000003</v>
      </c>
      <c r="K73" s="39">
        <v>172.3674</v>
      </c>
      <c r="L73" s="39">
        <v>272.09429999999998</v>
      </c>
      <c r="M73" s="39">
        <f t="shared" si="17"/>
        <v>-36.651594686106982</v>
      </c>
      <c r="N73" s="127">
        <f t="shared" si="18"/>
        <v>3.6556439423340867</v>
      </c>
    </row>
    <row r="74" spans="1:14" ht="14.25" thickBot="1">
      <c r="A74" s="213"/>
      <c r="B74" s="173" t="s">
        <v>21</v>
      </c>
      <c r="C74" s="39">
        <v>0</v>
      </c>
      <c r="D74" s="39">
        <v>1.6715</v>
      </c>
      <c r="E74" s="39">
        <v>7.9996999999999998</v>
      </c>
      <c r="F74" s="39">
        <f t="shared" si="16"/>
        <v>-79.105466454992055</v>
      </c>
      <c r="G74" s="39">
        <v>3</v>
      </c>
      <c r="H74" s="39">
        <v>3672.2667999999999</v>
      </c>
      <c r="I74" s="41">
        <v>0</v>
      </c>
      <c r="J74" s="39">
        <v>0</v>
      </c>
      <c r="K74" s="39">
        <v>0</v>
      </c>
      <c r="L74" s="39">
        <v>1.2203999999999999</v>
      </c>
      <c r="M74" s="39">
        <f t="shared" si="17"/>
        <v>-100</v>
      </c>
      <c r="N74" s="127">
        <f t="shared" si="18"/>
        <v>0.18216565598312631</v>
      </c>
    </row>
    <row r="75" spans="1:14" ht="14.25" thickBot="1">
      <c r="A75" s="213"/>
      <c r="B75" s="173" t="s">
        <v>22</v>
      </c>
      <c r="C75" s="39">
        <v>3.5400000000000001E-2</v>
      </c>
      <c r="D75" s="39">
        <v>0.2727</v>
      </c>
      <c r="E75" s="39">
        <v>0.372</v>
      </c>
      <c r="F75" s="39">
        <f t="shared" si="16"/>
        <v>-26.693548387096772</v>
      </c>
      <c r="G75" s="39">
        <v>24</v>
      </c>
      <c r="H75" s="39">
        <v>1147.4000000000001</v>
      </c>
      <c r="I75" s="41">
        <v>0</v>
      </c>
      <c r="J75" s="39">
        <v>0</v>
      </c>
      <c r="K75" s="39">
        <v>0</v>
      </c>
      <c r="L75" s="39">
        <v>0</v>
      </c>
      <c r="M75" s="39"/>
      <c r="N75" s="127">
        <f t="shared" si="18"/>
        <v>0.14555593705053199</v>
      </c>
    </row>
    <row r="76" spans="1:14" ht="14.25" thickBot="1">
      <c r="A76" s="213"/>
      <c r="B76" s="173" t="s">
        <v>23</v>
      </c>
      <c r="C76" s="39">
        <v>1.6514</v>
      </c>
      <c r="D76" s="39">
        <v>12.5053</v>
      </c>
      <c r="E76" s="39">
        <v>122.99590000000001</v>
      </c>
      <c r="F76" s="39">
        <f t="shared" si="16"/>
        <v>-89.83275052257838</v>
      </c>
      <c r="G76" s="39">
        <v>120</v>
      </c>
      <c r="H76" s="39">
        <v>110064.5175</v>
      </c>
      <c r="I76" s="41">
        <v>0</v>
      </c>
      <c r="J76" s="39">
        <v>0</v>
      </c>
      <c r="K76" s="39">
        <v>0</v>
      </c>
      <c r="L76" s="39">
        <v>0</v>
      </c>
      <c r="M76" s="39"/>
      <c r="N76" s="127">
        <f t="shared" si="18"/>
        <v>18.824074361333142</v>
      </c>
    </row>
    <row r="77" spans="1:14" ht="14.25" thickBot="1">
      <c r="A77" s="213"/>
      <c r="B77" s="173" t="s">
        <v>24</v>
      </c>
      <c r="C77" s="39">
        <v>0.1179</v>
      </c>
      <c r="D77" s="39">
        <v>62.342700000000001</v>
      </c>
      <c r="E77" s="39">
        <v>110.5141</v>
      </c>
      <c r="F77" s="39">
        <f t="shared" si="16"/>
        <v>-43.588465182270859</v>
      </c>
      <c r="G77" s="39">
        <v>50</v>
      </c>
      <c r="H77" s="39">
        <v>66669.625899999999</v>
      </c>
      <c r="I77" s="41">
        <v>6</v>
      </c>
      <c r="J77" s="39">
        <v>240</v>
      </c>
      <c r="K77" s="39">
        <v>353.25569999999999</v>
      </c>
      <c r="L77" s="39">
        <v>73.264399999999995</v>
      </c>
      <c r="M77" s="39">
        <f>(K77-L77)/L77*100</f>
        <v>382.16555380239248</v>
      </c>
      <c r="N77" s="127">
        <f t="shared" si="18"/>
        <v>2.2924917404877374</v>
      </c>
    </row>
    <row r="78" spans="1:14" ht="14.25" thickBot="1">
      <c r="A78" s="213"/>
      <c r="B78" s="173" t="s">
        <v>25</v>
      </c>
      <c r="C78" s="41">
        <v>0</v>
      </c>
      <c r="D78" s="41">
        <v>0</v>
      </c>
      <c r="E78" s="39">
        <v>0</v>
      </c>
      <c r="F78" s="39"/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39">
        <v>0</v>
      </c>
      <c r="M78" s="39"/>
      <c r="N78" s="127"/>
    </row>
    <row r="79" spans="1:14" ht="14.25" thickBot="1">
      <c r="A79" s="213"/>
      <c r="B79" s="173" t="s">
        <v>26</v>
      </c>
      <c r="C79" s="39">
        <v>100.13500000000001</v>
      </c>
      <c r="D79" s="39">
        <v>216.88470000000001</v>
      </c>
      <c r="E79" s="39">
        <v>202.1448</v>
      </c>
      <c r="F79" s="39">
        <f>(D79-E79)/E79*100</f>
        <v>7.2917532382727659</v>
      </c>
      <c r="G79" s="39">
        <v>1028</v>
      </c>
      <c r="H79" s="39">
        <v>407591.36</v>
      </c>
      <c r="I79" s="41">
        <v>319</v>
      </c>
      <c r="J79" s="39">
        <v>1.8605</v>
      </c>
      <c r="K79" s="39">
        <v>125.9974</v>
      </c>
      <c r="L79" s="39">
        <v>282.67450000000002</v>
      </c>
      <c r="M79" s="39">
        <f>(K79-L79)/L79*100</f>
        <v>-55.426683340732893</v>
      </c>
      <c r="N79" s="127">
        <f>D79/D209*100</f>
        <v>10.51007801064282</v>
      </c>
    </row>
    <row r="80" spans="1:14" ht="14.25" thickBot="1">
      <c r="A80" s="213"/>
      <c r="B80" s="173" t="s">
        <v>27</v>
      </c>
      <c r="C80" s="39">
        <v>0</v>
      </c>
      <c r="D80" s="39">
        <v>0</v>
      </c>
      <c r="E80" s="39">
        <v>0</v>
      </c>
      <c r="F80" s="39" t="e">
        <f>(D80-E80)/E80*100</f>
        <v>#DIV/0!</v>
      </c>
      <c r="G80" s="39">
        <v>0</v>
      </c>
      <c r="H80" s="39">
        <v>0</v>
      </c>
      <c r="I80" s="41">
        <v>0</v>
      </c>
      <c r="J80" s="39">
        <v>0</v>
      </c>
      <c r="K80" s="39">
        <v>0</v>
      </c>
      <c r="L80" s="39">
        <v>0</v>
      </c>
      <c r="M80" s="39"/>
      <c r="N80" s="127">
        <f>D80/D210*100</f>
        <v>0</v>
      </c>
    </row>
    <row r="81" spans="1:14" ht="14.25" thickBot="1">
      <c r="A81" s="213"/>
      <c r="B81" s="18" t="s">
        <v>28</v>
      </c>
      <c r="C81" s="42">
        <v>0</v>
      </c>
      <c r="D81" s="42">
        <v>0</v>
      </c>
      <c r="E81" s="42">
        <v>0</v>
      </c>
      <c r="F81" s="39" t="e">
        <f>(D81-E81)/E81*100</f>
        <v>#DIV/0!</v>
      </c>
      <c r="G81" s="42">
        <v>0</v>
      </c>
      <c r="H81" s="42">
        <v>0</v>
      </c>
      <c r="I81" s="41">
        <v>0</v>
      </c>
      <c r="J81" s="39">
        <v>0</v>
      </c>
      <c r="K81" s="39">
        <v>0</v>
      </c>
      <c r="L81" s="39">
        <v>0</v>
      </c>
      <c r="M81" s="39"/>
      <c r="N81" s="127">
        <f>D81/D211*100</f>
        <v>0</v>
      </c>
    </row>
    <row r="82" spans="1:14" ht="14.25" thickBot="1">
      <c r="A82" s="213"/>
      <c r="B82" s="18" t="s">
        <v>29</v>
      </c>
      <c r="C82" s="42">
        <v>0</v>
      </c>
      <c r="D82" s="42">
        <v>0</v>
      </c>
      <c r="E82" s="42">
        <v>0</v>
      </c>
      <c r="F82" s="39"/>
      <c r="G82" s="33">
        <v>0</v>
      </c>
      <c r="H82" s="33">
        <v>0</v>
      </c>
      <c r="I82" s="39">
        <v>0</v>
      </c>
      <c r="J82" s="39">
        <v>0</v>
      </c>
      <c r="K82" s="39">
        <v>0</v>
      </c>
      <c r="L82" s="39">
        <v>0</v>
      </c>
      <c r="M82" s="39"/>
      <c r="N82" s="127"/>
    </row>
    <row r="83" spans="1:14" ht="14.25" thickBot="1">
      <c r="A83" s="213"/>
      <c r="B83" s="18" t="s">
        <v>30</v>
      </c>
      <c r="C83" s="42">
        <v>0</v>
      </c>
      <c r="D83" s="42">
        <v>0</v>
      </c>
      <c r="E83" s="42">
        <v>0</v>
      </c>
      <c r="F83" s="39"/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39"/>
      <c r="N83" s="127"/>
    </row>
    <row r="84" spans="1:14" ht="14.25" thickBot="1">
      <c r="A84" s="214"/>
      <c r="B84" s="19" t="s">
        <v>31</v>
      </c>
      <c r="C84" s="20">
        <f t="shared" ref="C84:L84" si="19">C72+C74+C75+C76+C77+C78+C79+C80</f>
        <v>150.25620000000001</v>
      </c>
      <c r="D84" s="20">
        <f t="shared" si="19"/>
        <v>894.39280000000008</v>
      </c>
      <c r="E84" s="20">
        <f t="shared" si="19"/>
        <v>1244.172</v>
      </c>
      <c r="F84" s="20">
        <f>(D84-E84)/E84*100</f>
        <v>-28.113411971978149</v>
      </c>
      <c r="G84" s="20">
        <f t="shared" si="19"/>
        <v>5920</v>
      </c>
      <c r="H84" s="20">
        <f t="shared" si="19"/>
        <v>866319.03820000007</v>
      </c>
      <c r="I84" s="20">
        <f t="shared" si="19"/>
        <v>809</v>
      </c>
      <c r="J84" s="20">
        <f t="shared" si="19"/>
        <v>255.70760000000001</v>
      </c>
      <c r="K84" s="20">
        <f t="shared" si="19"/>
        <v>832.45249999999987</v>
      </c>
      <c r="L84" s="20">
        <f t="shared" si="19"/>
        <v>924.78</v>
      </c>
      <c r="M84" s="20">
        <f t="shared" ref="M84:M86" si="20">(K84-L84)/L84*100</f>
        <v>-9.9837258591232612</v>
      </c>
      <c r="N84" s="128">
        <f>D84/D214*100</f>
        <v>2.5037506970967027</v>
      </c>
    </row>
    <row r="85" spans="1:14" ht="14.25" thickTop="1">
      <c r="A85" s="224" t="s">
        <v>66</v>
      </c>
      <c r="B85" s="173" t="s">
        <v>19</v>
      </c>
      <c r="C85" s="87">
        <v>33.130000000000003</v>
      </c>
      <c r="D85" s="87">
        <v>546.20000000000005</v>
      </c>
      <c r="E85" s="87">
        <v>639.79</v>
      </c>
      <c r="F85" s="39">
        <f>(D85-E85)/E85*100</f>
        <v>-14.628237390393711</v>
      </c>
      <c r="G85" s="88">
        <v>3529</v>
      </c>
      <c r="H85" s="88">
        <v>230740.6</v>
      </c>
      <c r="I85" s="88">
        <v>410</v>
      </c>
      <c r="J85" s="88">
        <v>10.85</v>
      </c>
      <c r="K85" s="88">
        <v>267</v>
      </c>
      <c r="L85" s="88">
        <v>315.82</v>
      </c>
      <c r="M85" s="39">
        <f t="shared" si="20"/>
        <v>-15.458172376670253</v>
      </c>
      <c r="N85" s="127">
        <f>D85/D202*100</f>
        <v>2.5505898131563192</v>
      </c>
    </row>
    <row r="86" spans="1:14">
      <c r="A86" s="224"/>
      <c r="B86" s="173" t="s">
        <v>20</v>
      </c>
      <c r="C86" s="88">
        <v>6.5</v>
      </c>
      <c r="D86" s="88">
        <v>130.74</v>
      </c>
      <c r="E86" s="88">
        <v>225.29</v>
      </c>
      <c r="F86" s="39">
        <f>(D86-E86)/E86*100</f>
        <v>-41.968129965821824</v>
      </c>
      <c r="G86" s="88">
        <v>1275</v>
      </c>
      <c r="H86" s="88">
        <v>16433</v>
      </c>
      <c r="I86" s="88">
        <v>190</v>
      </c>
      <c r="J86" s="88">
        <v>2.41</v>
      </c>
      <c r="K86" s="88">
        <v>127.5</v>
      </c>
      <c r="L86" s="88">
        <v>171.83</v>
      </c>
      <c r="M86" s="39">
        <f t="shared" si="20"/>
        <v>-25.798754583018102</v>
      </c>
      <c r="N86" s="127">
        <f>D86/D203*100</f>
        <v>2.7674067184826101</v>
      </c>
    </row>
    <row r="87" spans="1:14">
      <c r="A87" s="224"/>
      <c r="B87" s="173" t="s">
        <v>21</v>
      </c>
      <c r="C87" s="88"/>
      <c r="D87" s="88"/>
      <c r="E87" s="88"/>
      <c r="F87" s="39"/>
      <c r="G87" s="88"/>
      <c r="H87" s="88"/>
      <c r="I87" s="88"/>
      <c r="J87" s="88"/>
      <c r="K87" s="88"/>
      <c r="L87" s="88"/>
      <c r="M87" s="39"/>
      <c r="N87" s="127"/>
    </row>
    <row r="88" spans="1:14">
      <c r="A88" s="224"/>
      <c r="B88" s="173" t="s">
        <v>22</v>
      </c>
      <c r="C88" s="88"/>
      <c r="D88" s="88"/>
      <c r="E88" s="88"/>
      <c r="F88" s="39"/>
      <c r="G88" s="88"/>
      <c r="H88" s="88"/>
      <c r="I88" s="88"/>
      <c r="J88" s="88"/>
      <c r="K88" s="88"/>
      <c r="L88" s="88"/>
      <c r="M88" s="39"/>
      <c r="N88" s="127">
        <f>D88/D205*100</f>
        <v>0</v>
      </c>
    </row>
    <row r="89" spans="1:14">
      <c r="A89" s="224"/>
      <c r="B89" s="173" t="s">
        <v>23</v>
      </c>
      <c r="C89" s="88"/>
      <c r="D89" s="88"/>
      <c r="E89" s="88"/>
      <c r="F89" s="39"/>
      <c r="G89" s="88"/>
      <c r="H89" s="88"/>
      <c r="I89" s="88"/>
      <c r="J89" s="88"/>
      <c r="K89" s="88"/>
      <c r="L89" s="88"/>
      <c r="M89" s="39"/>
      <c r="N89" s="127"/>
    </row>
    <row r="90" spans="1:14">
      <c r="A90" s="224"/>
      <c r="B90" s="173" t="s">
        <v>24</v>
      </c>
      <c r="C90" s="88"/>
      <c r="D90" s="88">
        <v>9.2100000000000009</v>
      </c>
      <c r="E90" s="88">
        <v>7.18</v>
      </c>
      <c r="F90" s="39"/>
      <c r="G90" s="88">
        <v>18</v>
      </c>
      <c r="H90" s="88">
        <v>20816</v>
      </c>
      <c r="I90" s="88">
        <v>3</v>
      </c>
      <c r="J90" s="88"/>
      <c r="K90" s="88">
        <v>0.2</v>
      </c>
      <c r="L90" s="88"/>
      <c r="M90" s="39"/>
      <c r="N90" s="127">
        <f>D90/D207*100</f>
        <v>0.33867395749449514</v>
      </c>
    </row>
    <row r="91" spans="1:14">
      <c r="A91" s="224"/>
      <c r="B91" s="173" t="s">
        <v>25</v>
      </c>
      <c r="C91" s="90"/>
      <c r="D91" s="90"/>
      <c r="E91" s="90"/>
      <c r="F91" s="39"/>
      <c r="G91" s="90"/>
      <c r="H91" s="90"/>
      <c r="I91" s="90"/>
      <c r="J91" s="90"/>
      <c r="K91" s="90"/>
      <c r="L91" s="90"/>
      <c r="M91" s="39"/>
      <c r="N91" s="127"/>
    </row>
    <row r="92" spans="1:14">
      <c r="A92" s="224"/>
      <c r="B92" s="173" t="s">
        <v>26</v>
      </c>
      <c r="C92" s="88">
        <v>0.17</v>
      </c>
      <c r="D92" s="88">
        <v>3.99</v>
      </c>
      <c r="E92" s="88">
        <v>3.91</v>
      </c>
      <c r="F92" s="39">
        <f>(D92-E92)/E92*100</f>
        <v>2.0460358056266004</v>
      </c>
      <c r="G92" s="88">
        <v>634</v>
      </c>
      <c r="H92" s="88">
        <v>8826.5</v>
      </c>
      <c r="I92" s="88">
        <v>4</v>
      </c>
      <c r="J92" s="88"/>
      <c r="K92" s="88">
        <v>0.65</v>
      </c>
      <c r="L92" s="88">
        <v>0.22</v>
      </c>
      <c r="M92" s="39">
        <f>(K92-L92)/L92*100</f>
        <v>195.45454545454547</v>
      </c>
      <c r="N92" s="127">
        <f>D92/D209*100</f>
        <v>0.19335255673851059</v>
      </c>
    </row>
    <row r="93" spans="1:14">
      <c r="A93" s="224"/>
      <c r="B93" s="173" t="s">
        <v>27</v>
      </c>
      <c r="C93" s="39"/>
      <c r="D93" s="39"/>
      <c r="E93" s="39"/>
      <c r="F93" s="39"/>
      <c r="G93" s="88"/>
      <c r="H93" s="88"/>
      <c r="I93" s="88"/>
      <c r="J93" s="88"/>
      <c r="K93" s="88"/>
      <c r="L93" s="88"/>
      <c r="M93" s="39"/>
      <c r="N93" s="127"/>
    </row>
    <row r="94" spans="1:14">
      <c r="A94" s="224"/>
      <c r="B94" s="18" t="s">
        <v>28</v>
      </c>
      <c r="C94" s="42"/>
      <c r="D94" s="42"/>
      <c r="E94" s="42"/>
      <c r="F94" s="39"/>
      <c r="G94" s="42"/>
      <c r="H94" s="42"/>
      <c r="I94" s="42"/>
      <c r="J94" s="42"/>
      <c r="K94" s="42"/>
      <c r="L94" s="42"/>
      <c r="M94" s="39"/>
      <c r="N94" s="127"/>
    </row>
    <row r="95" spans="1:14">
      <c r="A95" s="224"/>
      <c r="B95" s="18" t="s">
        <v>29</v>
      </c>
      <c r="C95" s="42"/>
      <c r="D95" s="42"/>
      <c r="E95" s="42"/>
      <c r="F95" s="39"/>
      <c r="G95" s="42"/>
      <c r="H95" s="42"/>
      <c r="I95" s="42"/>
      <c r="J95" s="42"/>
      <c r="K95" s="42"/>
      <c r="L95" s="42"/>
      <c r="M95" s="39"/>
      <c r="N95" s="127"/>
    </row>
    <row r="96" spans="1:14">
      <c r="A96" s="224"/>
      <c r="B96" s="18" t="s">
        <v>30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127"/>
    </row>
    <row r="97" spans="1:14" ht="14.25" thickBot="1">
      <c r="A97" s="225"/>
      <c r="B97" s="19" t="s">
        <v>31</v>
      </c>
      <c r="C97" s="20">
        <f t="shared" ref="C97:L97" si="21">C85+C87+C88+C89+C90+C91+C92+C93</f>
        <v>33.300000000000004</v>
      </c>
      <c r="D97" s="20">
        <f t="shared" si="21"/>
        <v>559.40000000000009</v>
      </c>
      <c r="E97" s="20">
        <f t="shared" si="21"/>
        <v>650.87999999999988</v>
      </c>
      <c r="F97" s="20">
        <f>(D97-E97)/E97*100</f>
        <v>-14.054818092428684</v>
      </c>
      <c r="G97" s="20">
        <f t="shared" si="21"/>
        <v>4181</v>
      </c>
      <c r="H97" s="20">
        <f t="shared" si="21"/>
        <v>260383.1</v>
      </c>
      <c r="I97" s="20">
        <f t="shared" si="21"/>
        <v>417</v>
      </c>
      <c r="J97" s="20">
        <f t="shared" si="21"/>
        <v>10.85</v>
      </c>
      <c r="K97" s="20">
        <f t="shared" si="21"/>
        <v>267.84999999999997</v>
      </c>
      <c r="L97" s="20">
        <f t="shared" si="21"/>
        <v>316.04000000000002</v>
      </c>
      <c r="M97" s="20">
        <f t="shared" ref="M97:M99" si="22">(K97-L97)/L97*100</f>
        <v>-15.24806986457412</v>
      </c>
      <c r="N97" s="128">
        <f>D97/D214*100</f>
        <v>1.5659765373288959</v>
      </c>
    </row>
    <row r="98" spans="1:14" ht="15" thickTop="1" thickBot="1">
      <c r="A98" s="213" t="s">
        <v>92</v>
      </c>
      <c r="B98" s="173" t="s">
        <v>19</v>
      </c>
      <c r="C98" s="39">
        <v>8.8042630000000006</v>
      </c>
      <c r="D98" s="39">
        <v>66.706973000000005</v>
      </c>
      <c r="E98" s="39">
        <v>9.9700000000000006</v>
      </c>
      <c r="F98" s="39">
        <f>(D98-E98)/E98*100</f>
        <v>569.076960882648</v>
      </c>
      <c r="G98" s="39">
        <v>1</v>
      </c>
      <c r="H98" s="39">
        <v>3.0610000000000002E-2</v>
      </c>
      <c r="I98" s="39">
        <v>43</v>
      </c>
      <c r="J98" s="39">
        <v>6.1968529999999991</v>
      </c>
      <c r="K98" s="39">
        <v>14.093952999999999</v>
      </c>
      <c r="L98" s="39">
        <v>14.257199999999999</v>
      </c>
      <c r="M98" s="39">
        <f t="shared" si="22"/>
        <v>-1.1450144488398855</v>
      </c>
      <c r="N98" s="127">
        <f>D98/D202*100</f>
        <v>0.31150151190094039</v>
      </c>
    </row>
    <row r="99" spans="1:14" ht="14.25" thickBot="1">
      <c r="A99" s="213"/>
      <c r="B99" s="173" t="s">
        <v>20</v>
      </c>
      <c r="C99" s="34">
        <v>0.85660700000000001</v>
      </c>
      <c r="D99" s="34">
        <v>13.675969</v>
      </c>
      <c r="E99" s="41">
        <v>0.68</v>
      </c>
      <c r="F99" s="39">
        <f>(D99-E99)/E99*100</f>
        <v>1911.171911764706</v>
      </c>
      <c r="G99" s="39">
        <v>43</v>
      </c>
      <c r="H99" s="39">
        <v>8.4846409999999999</v>
      </c>
      <c r="I99" s="39">
        <v>22</v>
      </c>
      <c r="J99" s="39">
        <v>0.19999999999999973</v>
      </c>
      <c r="K99" s="39">
        <v>2.82</v>
      </c>
      <c r="L99" s="39">
        <v>4.8765000000000001</v>
      </c>
      <c r="M99" s="39">
        <f t="shared" si="22"/>
        <v>-42.171639495539836</v>
      </c>
      <c r="N99" s="127">
        <f>D99/D203*100</f>
        <v>0.28948270225149075</v>
      </c>
    </row>
    <row r="100" spans="1:14" ht="14.25" thickBot="1">
      <c r="A100" s="213"/>
      <c r="B100" s="173" t="s">
        <v>21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127"/>
    </row>
    <row r="101" spans="1:14" ht="14.25" thickBot="1">
      <c r="A101" s="213"/>
      <c r="B101" s="173" t="s">
        <v>22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127"/>
    </row>
    <row r="102" spans="1:14" ht="14.25" thickBot="1">
      <c r="A102" s="213"/>
      <c r="B102" s="173" t="s">
        <v>23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127"/>
    </row>
    <row r="103" spans="1:14" ht="14.25" thickBot="1">
      <c r="A103" s="213"/>
      <c r="B103" s="173" t="s">
        <v>24</v>
      </c>
      <c r="C103" s="39">
        <v>0</v>
      </c>
      <c r="D103" s="39">
        <v>13.787642000000002</v>
      </c>
      <c r="E103" s="39">
        <v>8.7100000000000009</v>
      </c>
      <c r="F103" s="39"/>
      <c r="G103" s="39">
        <v>198108.97</v>
      </c>
      <c r="H103" s="39">
        <v>49.117128999999998</v>
      </c>
      <c r="I103" s="39">
        <v>0</v>
      </c>
      <c r="J103" s="39"/>
      <c r="K103" s="39"/>
      <c r="L103" s="39"/>
      <c r="M103" s="39"/>
      <c r="N103" s="127">
        <f>D103/D207*100</f>
        <v>0.5070049164665924</v>
      </c>
    </row>
    <row r="104" spans="1:14" ht="14.25" thickBot="1">
      <c r="A104" s="213"/>
      <c r="B104" s="173" t="s">
        <v>25</v>
      </c>
      <c r="C104" s="34"/>
      <c r="D104" s="34"/>
      <c r="E104" s="41"/>
      <c r="F104" s="39"/>
      <c r="G104" s="39"/>
      <c r="H104" s="39"/>
      <c r="I104" s="39"/>
      <c r="J104" s="39"/>
      <c r="K104" s="39"/>
      <c r="L104" s="39"/>
      <c r="M104" s="39"/>
      <c r="N104" s="127"/>
    </row>
    <row r="105" spans="1:14" ht="14.25" thickBot="1">
      <c r="A105" s="213"/>
      <c r="B105" s="173" t="s">
        <v>26</v>
      </c>
      <c r="C105" s="39">
        <v>0.33635700000000002</v>
      </c>
      <c r="D105" s="39">
        <v>3.305164</v>
      </c>
      <c r="E105" s="39">
        <v>0.1</v>
      </c>
      <c r="F105" s="39">
        <f>(D105-E105)/E105*100</f>
        <v>3205.1639999999998</v>
      </c>
      <c r="G105" s="39">
        <v>24882.39</v>
      </c>
      <c r="H105" s="39">
        <v>8425.92</v>
      </c>
      <c r="I105" s="39"/>
      <c r="J105" s="39"/>
      <c r="K105" s="39"/>
      <c r="L105" s="39"/>
      <c r="M105" s="39"/>
      <c r="N105" s="127">
        <f>D105/D209*100</f>
        <v>0.1601658921904969</v>
      </c>
    </row>
    <row r="106" spans="1:14" ht="14.25" thickBot="1">
      <c r="A106" s="213"/>
      <c r="B106" s="173" t="s">
        <v>27</v>
      </c>
      <c r="C106" s="39"/>
      <c r="D106" s="39"/>
      <c r="E106" s="39"/>
      <c r="F106" s="39"/>
      <c r="G106" s="39"/>
      <c r="H106" s="39"/>
      <c r="I106" s="39">
        <v>0</v>
      </c>
      <c r="J106" s="39">
        <v>0</v>
      </c>
      <c r="K106" s="39">
        <v>0</v>
      </c>
      <c r="L106" s="39">
        <v>0</v>
      </c>
      <c r="M106" s="39"/>
      <c r="N106" s="127"/>
    </row>
    <row r="107" spans="1:14" ht="14.25" thickBot="1">
      <c r="A107" s="213"/>
      <c r="B107" s="18" t="s">
        <v>28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127"/>
    </row>
    <row r="108" spans="1:14" ht="14.25" thickBot="1">
      <c r="A108" s="213"/>
      <c r="B108" s="18" t="s">
        <v>29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127"/>
    </row>
    <row r="109" spans="1:14" ht="14.25" thickBot="1">
      <c r="A109" s="213"/>
      <c r="B109" s="18" t="s">
        <v>30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127"/>
    </row>
    <row r="110" spans="1:14" ht="14.25" thickBot="1">
      <c r="A110" s="214"/>
      <c r="B110" s="19" t="s">
        <v>31</v>
      </c>
      <c r="C110" s="20">
        <f t="shared" ref="C110:L110" si="23">C98+C100+C101+C102+C103+C104+C105+C106</f>
        <v>9.1406200000000002</v>
      </c>
      <c r="D110" s="20">
        <f t="shared" si="23"/>
        <v>83.799779000000015</v>
      </c>
      <c r="E110" s="20">
        <f t="shared" si="23"/>
        <v>18.78</v>
      </c>
      <c r="F110" s="20">
        <f t="shared" ref="F110:F116" si="24">(D110-E110)/E110*100</f>
        <v>346.21820553780623</v>
      </c>
      <c r="G110" s="20">
        <f t="shared" si="23"/>
        <v>222992.36</v>
      </c>
      <c r="H110" s="20">
        <f t="shared" si="23"/>
        <v>8475.0677390000001</v>
      </c>
      <c r="I110" s="20">
        <f t="shared" si="23"/>
        <v>43</v>
      </c>
      <c r="J110" s="20">
        <f t="shared" si="23"/>
        <v>6.1968529999999991</v>
      </c>
      <c r="K110" s="20">
        <f t="shared" si="23"/>
        <v>14.093952999999999</v>
      </c>
      <c r="L110" s="20">
        <f t="shared" si="23"/>
        <v>14.257199999999999</v>
      </c>
      <c r="M110" s="20">
        <f t="shared" ref="M110:M112" si="25">(K110-L110)/L110*100</f>
        <v>-1.1450144488398855</v>
      </c>
      <c r="N110" s="128">
        <f>D110/D214*100</f>
        <v>0.23458792947326904</v>
      </c>
    </row>
    <row r="111" spans="1:14" ht="15" thickTop="1" thickBot="1">
      <c r="A111" s="215" t="s">
        <v>38</v>
      </c>
      <c r="B111" s="22" t="s">
        <v>19</v>
      </c>
      <c r="C111" s="104">
        <v>41.610374</v>
      </c>
      <c r="D111" s="104">
        <v>550.45264099999997</v>
      </c>
      <c r="E111" s="104">
        <v>684.39621999999997</v>
      </c>
      <c r="F111" s="129">
        <f t="shared" si="24"/>
        <v>-19.571057683515551</v>
      </c>
      <c r="G111" s="105">
        <v>3521</v>
      </c>
      <c r="H111" s="105">
        <v>246540.25678200001</v>
      </c>
      <c r="I111" s="105">
        <v>578</v>
      </c>
      <c r="J111" s="105">
        <v>32.892266999999997</v>
      </c>
      <c r="K111" s="105">
        <v>301.96305799999999</v>
      </c>
      <c r="L111" s="105">
        <v>337.59983999999997</v>
      </c>
      <c r="M111" s="129">
        <f t="shared" si="25"/>
        <v>-10.555923841670063</v>
      </c>
      <c r="N111" s="130">
        <f t="shared" ref="N111:N116" si="26">D111/D202*100</f>
        <v>2.5704483682892572</v>
      </c>
    </row>
    <row r="112" spans="1:14" ht="14.25" thickBot="1">
      <c r="A112" s="213"/>
      <c r="B112" s="173" t="s">
        <v>20</v>
      </c>
      <c r="C112" s="105">
        <v>9.4365159999999992</v>
      </c>
      <c r="D112" s="105">
        <v>104.946068</v>
      </c>
      <c r="E112" s="105">
        <v>193.604558</v>
      </c>
      <c r="F112" s="39">
        <f t="shared" si="24"/>
        <v>-45.793596450348033</v>
      </c>
      <c r="G112" s="105">
        <v>1306</v>
      </c>
      <c r="H112" s="105">
        <v>16938.400000000001</v>
      </c>
      <c r="I112" s="105">
        <v>251</v>
      </c>
      <c r="J112" s="105">
        <v>10.5585</v>
      </c>
      <c r="K112" s="105">
        <v>118.005554</v>
      </c>
      <c r="L112" s="105">
        <v>152.59658300000001</v>
      </c>
      <c r="M112" s="39">
        <f t="shared" si="25"/>
        <v>-22.668285435985158</v>
      </c>
      <c r="N112" s="127">
        <f t="shared" si="26"/>
        <v>2.2214200218872024</v>
      </c>
    </row>
    <row r="113" spans="1:14" ht="14.25" thickBot="1">
      <c r="A113" s="213"/>
      <c r="B113" s="173" t="s">
        <v>21</v>
      </c>
      <c r="C113" s="105"/>
      <c r="D113" s="105">
        <v>2.9388969999999999</v>
      </c>
      <c r="E113" s="105">
        <v>2.4831650000000001</v>
      </c>
      <c r="F113" s="39">
        <f t="shared" si="24"/>
        <v>18.352868214556818</v>
      </c>
      <c r="G113" s="105">
        <v>4</v>
      </c>
      <c r="H113" s="105">
        <v>2811.7161000000001</v>
      </c>
      <c r="I113" s="105"/>
      <c r="J113" s="105"/>
      <c r="K113" s="105"/>
      <c r="L113" s="105"/>
      <c r="M113" s="39"/>
      <c r="N113" s="127">
        <f t="shared" si="26"/>
        <v>0.32029081655509534</v>
      </c>
    </row>
    <row r="114" spans="1:14" ht="14.25" thickBot="1">
      <c r="A114" s="213"/>
      <c r="B114" s="173" t="s">
        <v>22</v>
      </c>
      <c r="C114" s="105">
        <v>7.5471999999999997E-2</v>
      </c>
      <c r="D114" s="105">
        <v>0.29867700000000003</v>
      </c>
      <c r="E114" s="105">
        <v>0.112071</v>
      </c>
      <c r="F114" s="39">
        <f t="shared" si="24"/>
        <v>166.50694648927913</v>
      </c>
      <c r="G114" s="105">
        <v>16</v>
      </c>
      <c r="H114" s="105">
        <v>6191</v>
      </c>
      <c r="I114" s="105"/>
      <c r="J114" s="105"/>
      <c r="K114" s="105"/>
      <c r="L114" s="105"/>
      <c r="M114" s="39"/>
      <c r="N114" s="127">
        <f t="shared" si="26"/>
        <v>0.15942138104305739</v>
      </c>
    </row>
    <row r="115" spans="1:14" ht="14.25" thickBot="1">
      <c r="A115" s="213"/>
      <c r="B115" s="173" t="s">
        <v>23</v>
      </c>
      <c r="C115" s="105"/>
      <c r="D115" s="106">
        <v>1.6035090000000001</v>
      </c>
      <c r="E115" s="106">
        <v>0.901613</v>
      </c>
      <c r="F115" s="39">
        <f t="shared" si="24"/>
        <v>77.848921876681018</v>
      </c>
      <c r="G115" s="105">
        <v>4</v>
      </c>
      <c r="H115" s="105">
        <v>3399.44</v>
      </c>
      <c r="I115" s="105"/>
      <c r="J115" s="105"/>
      <c r="K115" s="105"/>
      <c r="L115" s="105"/>
      <c r="M115" s="39"/>
      <c r="N115" s="127">
        <f t="shared" si="26"/>
        <v>2.4137423856338471</v>
      </c>
    </row>
    <row r="116" spans="1:14" ht="14.25" thickBot="1">
      <c r="A116" s="213"/>
      <c r="B116" s="173" t="s">
        <v>24</v>
      </c>
      <c r="C116" s="105">
        <v>2.3220770000000002</v>
      </c>
      <c r="D116" s="105">
        <v>15.920235999999999</v>
      </c>
      <c r="E116" s="105">
        <v>8.704898</v>
      </c>
      <c r="F116" s="39">
        <f t="shared" si="24"/>
        <v>82.88825440573801</v>
      </c>
      <c r="G116" s="105">
        <v>17</v>
      </c>
      <c r="H116" s="105">
        <v>16726.400000000001</v>
      </c>
      <c r="I116" s="105">
        <v>12</v>
      </c>
      <c r="J116" s="105">
        <v>1.42963</v>
      </c>
      <c r="K116" s="105">
        <v>7.0431660000000003</v>
      </c>
      <c r="L116" s="105">
        <v>4.9074520000000001</v>
      </c>
      <c r="M116" s="39">
        <f>(K116-L116)/L116*100</f>
        <v>43.519814355800115</v>
      </c>
      <c r="N116" s="127">
        <f t="shared" si="26"/>
        <v>0.585425551614151</v>
      </c>
    </row>
    <row r="117" spans="1:14" ht="14.25" thickBot="1">
      <c r="A117" s="213"/>
      <c r="B117" s="173" t="s">
        <v>25</v>
      </c>
      <c r="C117" s="105"/>
      <c r="D117" s="105"/>
      <c r="E117" s="105"/>
      <c r="F117" s="39"/>
      <c r="G117" s="105"/>
      <c r="H117" s="105"/>
      <c r="I117" s="105"/>
      <c r="J117" s="105"/>
      <c r="K117" s="105"/>
      <c r="L117" s="105"/>
      <c r="M117" s="39"/>
      <c r="N117" s="127"/>
    </row>
    <row r="118" spans="1:14" ht="14.25" thickBot="1">
      <c r="A118" s="213"/>
      <c r="B118" s="173" t="s">
        <v>26</v>
      </c>
      <c r="C118" s="105">
        <v>0.81811699999999998</v>
      </c>
      <c r="D118" s="105">
        <v>29.850463999999999</v>
      </c>
      <c r="E118" s="105">
        <v>33.804383999999999</v>
      </c>
      <c r="F118" s="39">
        <f>(D118-E118)/E118*100</f>
        <v>-11.696471084933837</v>
      </c>
      <c r="G118" s="105">
        <v>1494</v>
      </c>
      <c r="H118" s="105">
        <v>151224.16002400001</v>
      </c>
      <c r="I118" s="105">
        <v>63</v>
      </c>
      <c r="J118" s="105">
        <v>1.661926</v>
      </c>
      <c r="K118" s="105">
        <v>13.808676999999999</v>
      </c>
      <c r="L118" s="105">
        <v>34.152923000000001</v>
      </c>
      <c r="M118" s="39">
        <f>(K118-L118)/L118*100</f>
        <v>-59.568096118742162</v>
      </c>
      <c r="N118" s="127">
        <f>D118/D209*100</f>
        <v>1.4465322140929493</v>
      </c>
    </row>
    <row r="119" spans="1:14" ht="14.25" thickBot="1">
      <c r="A119" s="213"/>
      <c r="B119" s="173" t="s">
        <v>27</v>
      </c>
      <c r="C119" s="105"/>
      <c r="D119" s="107"/>
      <c r="E119" s="108"/>
      <c r="F119" s="39"/>
      <c r="G119" s="39"/>
      <c r="H119" s="39"/>
      <c r="I119" s="39"/>
      <c r="J119" s="39"/>
      <c r="K119" s="39"/>
      <c r="L119" s="39"/>
      <c r="M119" s="39"/>
      <c r="N119" s="127"/>
    </row>
    <row r="120" spans="1:14" ht="14.25" thickBot="1">
      <c r="A120" s="213"/>
      <c r="B120" s="18" t="s">
        <v>28</v>
      </c>
      <c r="C120" s="106"/>
      <c r="D120" s="109"/>
      <c r="E120" s="110"/>
      <c r="F120" s="39"/>
      <c r="G120" s="42"/>
      <c r="H120" s="42"/>
      <c r="I120" s="42"/>
      <c r="J120" s="42"/>
      <c r="K120" s="42"/>
      <c r="L120" s="42"/>
      <c r="M120" s="39"/>
      <c r="N120" s="127"/>
    </row>
    <row r="121" spans="1:14" ht="14.25" thickBot="1">
      <c r="A121" s="213"/>
      <c r="B121" s="18" t="s">
        <v>29</v>
      </c>
      <c r="C121" s="106"/>
      <c r="D121" s="110"/>
      <c r="E121" s="110"/>
      <c r="F121" s="39"/>
      <c r="G121" s="39"/>
      <c r="H121" s="39"/>
      <c r="I121" s="39"/>
      <c r="J121" s="39"/>
      <c r="K121" s="39"/>
      <c r="L121" s="39"/>
      <c r="M121" s="39"/>
      <c r="N121" s="127"/>
    </row>
    <row r="122" spans="1:14" ht="14.25" thickBot="1">
      <c r="A122" s="213"/>
      <c r="B122" s="18" t="s">
        <v>30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127"/>
    </row>
    <row r="123" spans="1:14" ht="14.25" thickBot="1">
      <c r="A123" s="214"/>
      <c r="B123" s="19" t="s">
        <v>31</v>
      </c>
      <c r="C123" s="20">
        <f t="shared" ref="C123:L123" si="27">C111+C113+C114+C115+C116+C117+C118+C119</f>
        <v>44.826039999999999</v>
      </c>
      <c r="D123" s="20">
        <f t="shared" si="27"/>
        <v>601.06442400000003</v>
      </c>
      <c r="E123" s="20">
        <f t="shared" si="27"/>
        <v>730.40235099999995</v>
      </c>
      <c r="F123" s="20">
        <f t="shared" ref="F123:F129" si="28">(D123-E123)/E123*100</f>
        <v>-17.7077643333051</v>
      </c>
      <c r="G123" s="20">
        <f t="shared" si="27"/>
        <v>5056</v>
      </c>
      <c r="H123" s="20">
        <f t="shared" si="27"/>
        <v>426892.97290599998</v>
      </c>
      <c r="I123" s="20">
        <f t="shared" si="27"/>
        <v>653</v>
      </c>
      <c r="J123" s="20">
        <f t="shared" si="27"/>
        <v>35.983823000000001</v>
      </c>
      <c r="K123" s="20">
        <f t="shared" si="27"/>
        <v>322.81490099999996</v>
      </c>
      <c r="L123" s="20">
        <f t="shared" si="27"/>
        <v>376.66021499999994</v>
      </c>
      <c r="M123" s="20">
        <f t="shared" ref="M123:M125" si="29">(K123-L123)/L123*100</f>
        <v>-14.295460963404372</v>
      </c>
      <c r="N123" s="128">
        <f>D123/D214*100</f>
        <v>1.6826113432375884</v>
      </c>
    </row>
    <row r="124" spans="1:14" ht="14.25" thickTop="1">
      <c r="A124" s="224" t="s">
        <v>40</v>
      </c>
      <c r="B124" s="173" t="s">
        <v>19</v>
      </c>
      <c r="C124" s="35">
        <v>84.257152000000005</v>
      </c>
      <c r="D124" s="35">
        <v>1333.5037440000001</v>
      </c>
      <c r="E124" s="158">
        <v>1524.388952</v>
      </c>
      <c r="F124" s="39">
        <f t="shared" si="28"/>
        <v>-12.522080257112748</v>
      </c>
      <c r="G124" s="36">
        <v>7891</v>
      </c>
      <c r="H124" s="35">
        <v>616143.68011800002</v>
      </c>
      <c r="I124" s="37">
        <v>1046</v>
      </c>
      <c r="J124" s="35">
        <v>45.61</v>
      </c>
      <c r="K124" s="37">
        <v>712.85</v>
      </c>
      <c r="L124" s="35">
        <v>870.14</v>
      </c>
      <c r="M124" s="39">
        <f t="shared" si="29"/>
        <v>-18.076401498609414</v>
      </c>
      <c r="N124" s="127">
        <f t="shared" ref="N124:N129" si="30">D124/D202*100</f>
        <v>6.2270616353940174</v>
      </c>
    </row>
    <row r="125" spans="1:14">
      <c r="A125" s="224"/>
      <c r="B125" s="173" t="s">
        <v>20</v>
      </c>
      <c r="C125" s="35">
        <v>7.4305760000000003</v>
      </c>
      <c r="D125" s="35">
        <v>192.06529599999999</v>
      </c>
      <c r="E125" s="158">
        <v>406.01277499999998</v>
      </c>
      <c r="F125" s="39">
        <f t="shared" si="28"/>
        <v>-52.694765330967726</v>
      </c>
      <c r="G125" s="36">
        <v>2070</v>
      </c>
      <c r="H125" s="35">
        <v>26034</v>
      </c>
      <c r="I125" s="37">
        <v>584</v>
      </c>
      <c r="J125" s="35">
        <v>25.78</v>
      </c>
      <c r="K125" s="37">
        <v>327.52</v>
      </c>
      <c r="L125" s="35">
        <v>372.57</v>
      </c>
      <c r="M125" s="39">
        <f t="shared" si="29"/>
        <v>-12.091687468126798</v>
      </c>
      <c r="N125" s="127">
        <f t="shared" si="30"/>
        <v>4.0654948029505213</v>
      </c>
    </row>
    <row r="126" spans="1:14">
      <c r="A126" s="224"/>
      <c r="B126" s="173" t="s">
        <v>21</v>
      </c>
      <c r="C126" s="35"/>
      <c r="D126" s="35">
        <v>56.495793999999997</v>
      </c>
      <c r="E126" s="158">
        <v>24.439502000000001</v>
      </c>
      <c r="F126" s="39">
        <f t="shared" si="28"/>
        <v>131.16589691557544</v>
      </c>
      <c r="G126" s="36">
        <v>39</v>
      </c>
      <c r="H126" s="35">
        <v>98718.325444999995</v>
      </c>
      <c r="I126" s="37">
        <v>3</v>
      </c>
      <c r="J126" s="35"/>
      <c r="K126" s="37"/>
      <c r="L126" s="35"/>
      <c r="M126" s="39"/>
      <c r="N126" s="127">
        <f t="shared" si="30"/>
        <v>6.1571004333219079</v>
      </c>
    </row>
    <row r="127" spans="1:14">
      <c r="A127" s="224"/>
      <c r="B127" s="173" t="s">
        <v>22</v>
      </c>
      <c r="C127" s="35">
        <v>0.34471400000000002</v>
      </c>
      <c r="D127" s="35">
        <v>13.829442999999999</v>
      </c>
      <c r="E127" s="158">
        <v>9.2624510000000004</v>
      </c>
      <c r="F127" s="39">
        <f t="shared" si="28"/>
        <v>49.306517249052099</v>
      </c>
      <c r="G127" s="36">
        <v>1095</v>
      </c>
      <c r="H127" s="35">
        <v>41775.120000000003</v>
      </c>
      <c r="I127" s="37">
        <v>132</v>
      </c>
      <c r="J127" s="35">
        <v>0.03</v>
      </c>
      <c r="K127" s="37">
        <v>4.38</v>
      </c>
      <c r="L127" s="35">
        <v>1.83</v>
      </c>
      <c r="M127" s="39">
        <f>(K127-L127)/L127*100</f>
        <v>139.34426229508193</v>
      </c>
      <c r="N127" s="127">
        <f t="shared" si="30"/>
        <v>7.3815824523356079</v>
      </c>
    </row>
    <row r="128" spans="1:14">
      <c r="A128" s="224"/>
      <c r="B128" s="173" t="s">
        <v>23</v>
      </c>
      <c r="C128" s="35">
        <v>1.245288</v>
      </c>
      <c r="D128" s="35">
        <v>7.0195159999999994</v>
      </c>
      <c r="E128" s="158">
        <v>0.105961</v>
      </c>
      <c r="F128" s="39">
        <f t="shared" si="28"/>
        <v>6524.6222666830254</v>
      </c>
      <c r="G128" s="36">
        <v>62</v>
      </c>
      <c r="H128" s="35">
        <v>42007.44</v>
      </c>
      <c r="I128" s="37"/>
      <c r="J128" s="35"/>
      <c r="K128" s="37"/>
      <c r="L128" s="35"/>
      <c r="M128" s="39"/>
      <c r="N128" s="127">
        <f t="shared" si="30"/>
        <v>10.566391143320654</v>
      </c>
    </row>
    <row r="129" spans="1:14">
      <c r="A129" s="224"/>
      <c r="B129" s="173" t="s">
        <v>24</v>
      </c>
      <c r="C129" s="35">
        <v>3.07456</v>
      </c>
      <c r="D129" s="35">
        <v>95.530951999999999</v>
      </c>
      <c r="E129" s="158">
        <v>47.044344000000002</v>
      </c>
      <c r="F129" s="39">
        <f t="shared" si="28"/>
        <v>103.06575430194115</v>
      </c>
      <c r="G129" s="36">
        <v>503</v>
      </c>
      <c r="H129" s="35">
        <v>141553.40969999999</v>
      </c>
      <c r="I129" s="37">
        <v>42</v>
      </c>
      <c r="J129" s="35">
        <v>0.22</v>
      </c>
      <c r="K129" s="37">
        <v>10.57</v>
      </c>
      <c r="L129" s="35">
        <v>7.93</v>
      </c>
      <c r="M129" s="39">
        <f>(K129-L129)/L129*100</f>
        <v>33.291298865069365</v>
      </c>
      <c r="N129" s="127">
        <f t="shared" si="30"/>
        <v>3.5129039714502341</v>
      </c>
    </row>
    <row r="130" spans="1:14">
      <c r="A130" s="224"/>
      <c r="B130" s="173" t="s">
        <v>25</v>
      </c>
      <c r="C130" s="35">
        <v>0.78120000000000001</v>
      </c>
      <c r="D130" s="35">
        <v>0.78120000000000001</v>
      </c>
      <c r="E130" s="158"/>
      <c r="F130" s="39"/>
      <c r="G130" s="36">
        <v>1</v>
      </c>
      <c r="H130" s="35">
        <v>39.06</v>
      </c>
      <c r="I130" s="37"/>
      <c r="J130" s="35"/>
      <c r="K130" s="37"/>
      <c r="L130" s="35"/>
      <c r="M130" s="39"/>
      <c r="N130" s="127"/>
    </row>
    <row r="131" spans="1:14">
      <c r="A131" s="224"/>
      <c r="B131" s="173" t="s">
        <v>26</v>
      </c>
      <c r="C131" s="35">
        <v>15.096029</v>
      </c>
      <c r="D131" s="35">
        <v>116.002658</v>
      </c>
      <c r="E131" s="158">
        <v>87.537413000000001</v>
      </c>
      <c r="F131" s="39">
        <f>(D131-E131)/E131*100</f>
        <v>32.517804701402355</v>
      </c>
      <c r="G131" s="36">
        <v>3246</v>
      </c>
      <c r="H131" s="35">
        <v>221318.14</v>
      </c>
      <c r="I131" s="37">
        <v>44</v>
      </c>
      <c r="J131" s="35">
        <v>1.74</v>
      </c>
      <c r="K131" s="37">
        <v>48.8</v>
      </c>
      <c r="L131" s="35">
        <v>34.65</v>
      </c>
      <c r="M131" s="39">
        <f>(K131-L131)/L131*100</f>
        <v>40.836940836940833</v>
      </c>
      <c r="N131" s="127">
        <f>D131/D209*100</f>
        <v>5.6214061435496347</v>
      </c>
    </row>
    <row r="132" spans="1:14">
      <c r="A132" s="224"/>
      <c r="B132" s="173" t="s">
        <v>27</v>
      </c>
      <c r="C132" s="35"/>
      <c r="D132" s="35">
        <v>8.6099350000000001</v>
      </c>
      <c r="E132" s="158">
        <v>4.0781960000000002</v>
      </c>
      <c r="F132" s="39">
        <f>(D132-E132)/E132*100</f>
        <v>111.12116730044362</v>
      </c>
      <c r="G132" s="36">
        <v>92</v>
      </c>
      <c r="H132" s="35">
        <v>6069.4529339999999</v>
      </c>
      <c r="I132" s="37">
        <v>2</v>
      </c>
      <c r="J132" s="35"/>
      <c r="K132" s="35"/>
      <c r="L132" s="35"/>
      <c r="M132" s="39"/>
      <c r="N132" s="127">
        <f>D132/D210*100</f>
        <v>3.0814600676444646</v>
      </c>
    </row>
    <row r="133" spans="1:14">
      <c r="A133" s="224"/>
      <c r="B133" s="18" t="s">
        <v>28</v>
      </c>
      <c r="C133" s="35"/>
      <c r="D133" s="35"/>
      <c r="E133" s="158"/>
      <c r="F133" s="39"/>
      <c r="G133" s="36"/>
      <c r="H133" s="35"/>
      <c r="I133" s="35"/>
      <c r="J133" s="35"/>
      <c r="K133" s="35"/>
      <c r="L133" s="35"/>
      <c r="M133" s="39"/>
      <c r="N133" s="127"/>
    </row>
    <row r="134" spans="1:14">
      <c r="A134" s="224"/>
      <c r="B134" s="18" t="s">
        <v>29</v>
      </c>
      <c r="C134" s="35"/>
      <c r="D134" s="35">
        <v>3.136447</v>
      </c>
      <c r="E134" s="158">
        <v>0.42452800000000002</v>
      </c>
      <c r="F134" s="39"/>
      <c r="G134" s="36">
        <v>2</v>
      </c>
      <c r="H134" s="35">
        <v>2005.8544340000001</v>
      </c>
      <c r="I134" s="35"/>
      <c r="J134" s="35"/>
      <c r="K134" s="35"/>
      <c r="L134" s="35"/>
      <c r="M134" s="39"/>
      <c r="N134" s="127">
        <f>D134/D212*100</f>
        <v>3.0472702511532339</v>
      </c>
    </row>
    <row r="135" spans="1:14">
      <c r="A135" s="224"/>
      <c r="B135" s="18" t="s">
        <v>30</v>
      </c>
      <c r="C135" s="42"/>
      <c r="D135" s="42"/>
      <c r="E135" s="42"/>
      <c r="F135" s="39"/>
      <c r="G135" s="36"/>
      <c r="H135" s="35"/>
      <c r="I135" s="35"/>
      <c r="J135" s="35"/>
      <c r="K135" s="35"/>
      <c r="L135" s="35"/>
      <c r="M135" s="39"/>
      <c r="N135" s="127"/>
    </row>
    <row r="136" spans="1:14" ht="14.25" thickBot="1">
      <c r="A136" s="225"/>
      <c r="B136" s="19" t="s">
        <v>31</v>
      </c>
      <c r="C136" s="20">
        <f t="shared" ref="C136:L136" si="31">C124+C126+C127+C128+C129+C130+C131+C132</f>
        <v>104.79894300000001</v>
      </c>
      <c r="D136" s="20">
        <f t="shared" si="31"/>
        <v>1631.7732420000002</v>
      </c>
      <c r="E136" s="20">
        <f t="shared" si="31"/>
        <v>1696.8568189999999</v>
      </c>
      <c r="F136" s="20">
        <f>(D136-E136)/E136*100</f>
        <v>-3.8355373459473747</v>
      </c>
      <c r="G136" s="20">
        <f t="shared" si="31"/>
        <v>12929</v>
      </c>
      <c r="H136" s="20">
        <f t="shared" si="31"/>
        <v>1167624.6281970001</v>
      </c>
      <c r="I136" s="20">
        <f t="shared" si="31"/>
        <v>1269</v>
      </c>
      <c r="J136" s="20">
        <f t="shared" si="31"/>
        <v>47.6</v>
      </c>
      <c r="K136" s="20">
        <f t="shared" si="31"/>
        <v>776.6</v>
      </c>
      <c r="L136" s="20">
        <f t="shared" si="31"/>
        <v>914.55</v>
      </c>
      <c r="M136" s="20">
        <f t="shared" ref="M136:M138" si="32">(K136-L136)/L136*100</f>
        <v>-15.0839210540703</v>
      </c>
      <c r="N136" s="128">
        <f>D136/D214*100</f>
        <v>4.5679631948750554</v>
      </c>
    </row>
    <row r="137" spans="1:14" ht="15" thickTop="1" thickBot="1">
      <c r="A137" s="213" t="s">
        <v>41</v>
      </c>
      <c r="B137" s="173" t="s">
        <v>19</v>
      </c>
      <c r="C137" s="87">
        <v>17.510000000000002</v>
      </c>
      <c r="D137" s="87">
        <v>325.51</v>
      </c>
      <c r="E137" s="123">
        <v>170.33</v>
      </c>
      <c r="F137" s="42">
        <f>(D137-E137)/E137*100</f>
        <v>91.105501086126907</v>
      </c>
      <c r="G137" s="88">
        <v>1596</v>
      </c>
      <c r="H137" s="88">
        <v>97532.42</v>
      </c>
      <c r="I137" s="88">
        <v>325</v>
      </c>
      <c r="J137" s="88">
        <v>8.3800000000000008</v>
      </c>
      <c r="K137" s="124">
        <v>36.89</v>
      </c>
      <c r="L137" s="124">
        <v>61.88</v>
      </c>
      <c r="M137" s="42">
        <f t="shared" si="32"/>
        <v>-40.384615384615387</v>
      </c>
      <c r="N137" s="127">
        <f>D137/D202*100</f>
        <v>1.5200338522162455</v>
      </c>
    </row>
    <row r="138" spans="1:14" ht="14.25" thickBot="1">
      <c r="A138" s="213"/>
      <c r="B138" s="173" t="s">
        <v>20</v>
      </c>
      <c r="C138" s="88">
        <v>2.6</v>
      </c>
      <c r="D138" s="88">
        <v>48.6</v>
      </c>
      <c r="E138" s="124">
        <v>43.77</v>
      </c>
      <c r="F138" s="39">
        <f>(D138-E138)/E138*100</f>
        <v>11.034955448937623</v>
      </c>
      <c r="G138" s="88">
        <v>334</v>
      </c>
      <c r="H138" s="88">
        <v>4449.2</v>
      </c>
      <c r="I138" s="88">
        <v>92</v>
      </c>
      <c r="J138" s="88">
        <v>0.76</v>
      </c>
      <c r="K138" s="88">
        <v>11.72</v>
      </c>
      <c r="L138" s="124">
        <v>20.100000000000001</v>
      </c>
      <c r="M138" s="39">
        <f t="shared" si="32"/>
        <v>-41.691542288557216</v>
      </c>
      <c r="N138" s="127">
        <f>D138/D203*100</f>
        <v>1.0287285185731594</v>
      </c>
    </row>
    <row r="139" spans="1:14" ht="14.25" thickBot="1">
      <c r="A139" s="213"/>
      <c r="B139" s="173" t="s">
        <v>21</v>
      </c>
      <c r="C139" s="88">
        <v>0.09</v>
      </c>
      <c r="D139" s="88">
        <v>12.29</v>
      </c>
      <c r="E139" s="124">
        <v>4</v>
      </c>
      <c r="F139" s="39">
        <f>(D139-E139)/E139*100</f>
        <v>207.24999999999997</v>
      </c>
      <c r="G139" s="88">
        <v>4</v>
      </c>
      <c r="H139" s="124">
        <v>19609</v>
      </c>
      <c r="I139" s="124">
        <v>0</v>
      </c>
      <c r="J139" s="124">
        <v>0</v>
      </c>
      <c r="K139" s="124">
        <v>0</v>
      </c>
      <c r="L139" s="124">
        <v>0.67</v>
      </c>
      <c r="M139" s="39"/>
      <c r="N139" s="127">
        <f>D139/D204*100</f>
        <v>1.3394052719309733</v>
      </c>
    </row>
    <row r="140" spans="1:14" ht="14.25" thickBot="1">
      <c r="A140" s="213"/>
      <c r="B140" s="173" t="s">
        <v>22</v>
      </c>
      <c r="C140" s="88">
        <v>0</v>
      </c>
      <c r="D140" s="88">
        <v>0.21</v>
      </c>
      <c r="E140" s="124">
        <v>0</v>
      </c>
      <c r="F140" s="39"/>
      <c r="G140" s="88">
        <v>3</v>
      </c>
      <c r="H140" s="124">
        <v>1680</v>
      </c>
      <c r="I140" s="124">
        <v>1</v>
      </c>
      <c r="J140" s="124">
        <v>0</v>
      </c>
      <c r="K140" s="124">
        <v>0.45</v>
      </c>
      <c r="L140" s="124">
        <v>0</v>
      </c>
      <c r="M140" s="39"/>
      <c r="N140" s="127"/>
    </row>
    <row r="141" spans="1:14" ht="14.25" thickBot="1">
      <c r="A141" s="213"/>
      <c r="B141" s="173" t="s">
        <v>23</v>
      </c>
      <c r="C141" s="88">
        <v>0</v>
      </c>
      <c r="D141" s="88">
        <v>0.08</v>
      </c>
      <c r="E141" s="124">
        <v>0.47</v>
      </c>
      <c r="F141" s="39">
        <f>(D141-E141)/E141*100</f>
        <v>-82.978723404255319</v>
      </c>
      <c r="G141" s="88">
        <v>1</v>
      </c>
      <c r="H141" s="124">
        <v>228.29</v>
      </c>
      <c r="I141" s="124"/>
      <c r="J141" s="124"/>
      <c r="K141" s="124"/>
      <c r="L141" s="124">
        <v>0</v>
      </c>
      <c r="M141" s="39"/>
      <c r="N141" s="127">
        <f>D141/D206*100</f>
        <v>0.12042301655351344</v>
      </c>
    </row>
    <row r="142" spans="1:14" ht="14.25" thickBot="1">
      <c r="A142" s="213"/>
      <c r="B142" s="173" t="s">
        <v>24</v>
      </c>
      <c r="C142" s="88">
        <v>0</v>
      </c>
      <c r="D142" s="88">
        <v>10.01</v>
      </c>
      <c r="E142" s="124">
        <v>1.56</v>
      </c>
      <c r="F142" s="39">
        <f>(D142-E142)/E142*100</f>
        <v>541.66666666666663</v>
      </c>
      <c r="G142" s="88">
        <v>40</v>
      </c>
      <c r="H142" s="124">
        <v>48539.61</v>
      </c>
      <c r="I142" s="124">
        <v>0</v>
      </c>
      <c r="J142" s="124">
        <v>0</v>
      </c>
      <c r="K142" s="124">
        <v>0</v>
      </c>
      <c r="L142" s="124">
        <v>0</v>
      </c>
      <c r="M142" s="39"/>
      <c r="N142" s="127">
        <f>D142/D207*100</f>
        <v>0.36809189082735028</v>
      </c>
    </row>
    <row r="143" spans="1:14" ht="14.25" thickBot="1">
      <c r="A143" s="213"/>
      <c r="B143" s="173" t="s">
        <v>25</v>
      </c>
      <c r="C143" s="90"/>
      <c r="D143" s="90">
        <v>0</v>
      </c>
      <c r="E143" s="159">
        <v>0</v>
      </c>
      <c r="F143" s="39"/>
      <c r="G143" s="90"/>
      <c r="H143" s="159"/>
      <c r="I143" s="159"/>
      <c r="J143" s="159"/>
      <c r="K143" s="159"/>
      <c r="L143" s="159">
        <v>0</v>
      </c>
      <c r="M143" s="39"/>
      <c r="N143" s="127"/>
    </row>
    <row r="144" spans="1:14" ht="14.25" thickBot="1">
      <c r="A144" s="213"/>
      <c r="B144" s="173" t="s">
        <v>26</v>
      </c>
      <c r="C144" s="88">
        <v>23.13</v>
      </c>
      <c r="D144" s="88">
        <v>32.01</v>
      </c>
      <c r="E144" s="124">
        <v>1.27</v>
      </c>
      <c r="F144" s="39">
        <f>(D144-E144)/E144*100</f>
        <v>2420.4724409448818</v>
      </c>
      <c r="G144" s="88">
        <v>30</v>
      </c>
      <c r="H144" s="124">
        <v>779717.18</v>
      </c>
      <c r="I144" s="124"/>
      <c r="J144" s="124"/>
      <c r="K144" s="124"/>
      <c r="L144" s="124">
        <v>0</v>
      </c>
      <c r="M144" s="39"/>
      <c r="N144" s="127">
        <f>D144/D209*100</f>
        <v>1.5511817897743669</v>
      </c>
    </row>
    <row r="145" spans="1:14" ht="14.25" thickBot="1">
      <c r="A145" s="213"/>
      <c r="B145" s="173" t="s">
        <v>27</v>
      </c>
      <c r="C145" s="88"/>
      <c r="D145" s="88">
        <v>0</v>
      </c>
      <c r="E145" s="124">
        <v>0</v>
      </c>
      <c r="F145" s="39"/>
      <c r="G145" s="88"/>
      <c r="H145" s="124"/>
      <c r="I145" s="124"/>
      <c r="J145" s="124"/>
      <c r="K145" s="124"/>
      <c r="L145" s="124">
        <v>0</v>
      </c>
      <c r="M145" s="39"/>
      <c r="N145" s="127"/>
    </row>
    <row r="146" spans="1:14" ht="14.25" thickBot="1">
      <c r="A146" s="213"/>
      <c r="B146" s="18" t="s">
        <v>28</v>
      </c>
      <c r="C146" s="91"/>
      <c r="D146" s="91">
        <v>0</v>
      </c>
      <c r="E146" s="150">
        <v>0</v>
      </c>
      <c r="F146" s="39"/>
      <c r="G146" s="91"/>
      <c r="H146" s="150"/>
      <c r="I146" s="150"/>
      <c r="J146" s="150"/>
      <c r="K146" s="150"/>
      <c r="L146" s="150">
        <v>0</v>
      </c>
      <c r="M146" s="39"/>
      <c r="N146" s="127"/>
    </row>
    <row r="147" spans="1:14" ht="14.25" thickBot="1">
      <c r="A147" s="213"/>
      <c r="B147" s="18" t="s">
        <v>29</v>
      </c>
      <c r="C147" s="91"/>
      <c r="D147" s="91">
        <v>0</v>
      </c>
      <c r="E147" s="150">
        <v>0</v>
      </c>
      <c r="F147" s="39"/>
      <c r="G147" s="91"/>
      <c r="H147" s="150"/>
      <c r="I147" s="150"/>
      <c r="J147" s="150"/>
      <c r="K147" s="150"/>
      <c r="L147" s="150">
        <v>0</v>
      </c>
      <c r="M147" s="39"/>
      <c r="N147" s="127"/>
    </row>
    <row r="148" spans="1:14" ht="14.25" thickBot="1">
      <c r="A148" s="213"/>
      <c r="B148" s="18" t="s">
        <v>30</v>
      </c>
      <c r="C148" s="91"/>
      <c r="D148" s="91">
        <v>0</v>
      </c>
      <c r="E148" s="150">
        <v>0</v>
      </c>
      <c r="F148" s="39"/>
      <c r="G148" s="91">
        <v>0</v>
      </c>
      <c r="H148" s="150">
        <v>0</v>
      </c>
      <c r="I148" s="150">
        <v>0</v>
      </c>
      <c r="J148" s="150">
        <v>0</v>
      </c>
      <c r="K148" s="150">
        <v>0</v>
      </c>
      <c r="L148" s="150">
        <v>0</v>
      </c>
      <c r="M148" s="39"/>
      <c r="N148" s="127"/>
    </row>
    <row r="149" spans="1:14" ht="14.25" thickBot="1">
      <c r="A149" s="214"/>
      <c r="B149" s="19" t="s">
        <v>31</v>
      </c>
      <c r="C149" s="20">
        <f t="shared" ref="C149:L149" si="33">C137+C139+C140+C141+C142+C143+C144+C145</f>
        <v>40.730000000000004</v>
      </c>
      <c r="D149" s="20">
        <f t="shared" si="33"/>
        <v>380.10999999999996</v>
      </c>
      <c r="E149" s="20">
        <f t="shared" si="33"/>
        <v>177.63000000000002</v>
      </c>
      <c r="F149" s="20">
        <f t="shared" ref="F149:F155" si="34">(D149-E149)/E149*100</f>
        <v>113.98975398299831</v>
      </c>
      <c r="G149" s="20">
        <f t="shared" si="33"/>
        <v>1674</v>
      </c>
      <c r="H149" s="20">
        <f t="shared" si="33"/>
        <v>947306.5</v>
      </c>
      <c r="I149" s="20">
        <f t="shared" si="33"/>
        <v>326</v>
      </c>
      <c r="J149" s="20">
        <f t="shared" si="33"/>
        <v>8.3800000000000008</v>
      </c>
      <c r="K149" s="20">
        <f t="shared" si="33"/>
        <v>37.340000000000003</v>
      </c>
      <c r="L149" s="20">
        <f t="shared" si="33"/>
        <v>62.550000000000004</v>
      </c>
      <c r="M149" s="20">
        <f>(K149-L149)/L149*100</f>
        <v>-40.30375699440448</v>
      </c>
      <c r="N149" s="128">
        <f>D149/D214*100</f>
        <v>1.0640746185271477</v>
      </c>
    </row>
    <row r="150" spans="1:14" ht="15" thickTop="1" thickBot="1">
      <c r="A150" s="213" t="s">
        <v>67</v>
      </c>
      <c r="B150" s="173" t="s">
        <v>19</v>
      </c>
      <c r="C150" s="39">
        <v>41.803328999999998</v>
      </c>
      <c r="D150" s="40">
        <v>504.20960100000002</v>
      </c>
      <c r="E150" s="40">
        <v>500.06764299999998</v>
      </c>
      <c r="F150" s="40">
        <f t="shared" si="34"/>
        <v>0.82827954537343373</v>
      </c>
      <c r="G150" s="39">
        <v>3219</v>
      </c>
      <c r="H150" s="39">
        <v>12033.167848999999</v>
      </c>
      <c r="I150" s="39">
        <v>455</v>
      </c>
      <c r="J150" s="39">
        <v>41.944540000000003</v>
      </c>
      <c r="K150" s="39">
        <v>374.77758499999999</v>
      </c>
      <c r="L150" s="39">
        <v>253.825714</v>
      </c>
      <c r="M150" s="40">
        <f>(K150-L150)/L150*100</f>
        <v>47.651543688753293</v>
      </c>
      <c r="N150" s="131">
        <f t="shared" ref="N150:N155" si="35">D150/D202*100</f>
        <v>2.3545072720728895</v>
      </c>
    </row>
    <row r="151" spans="1:14" ht="14.25" thickBot="1">
      <c r="A151" s="213"/>
      <c r="B151" s="173" t="s">
        <v>20</v>
      </c>
      <c r="C151" s="39">
        <v>12.761058</v>
      </c>
      <c r="D151" s="40">
        <v>125.679568</v>
      </c>
      <c r="E151" s="39">
        <v>150.671729</v>
      </c>
      <c r="F151" s="40">
        <f t="shared" si="34"/>
        <v>-16.587160156634294</v>
      </c>
      <c r="G151" s="39">
        <v>1514</v>
      </c>
      <c r="H151" s="39">
        <v>0</v>
      </c>
      <c r="I151" s="39">
        <v>220</v>
      </c>
      <c r="J151" s="39">
        <v>5.1210000000000102</v>
      </c>
      <c r="K151" s="39">
        <v>141.77789300000001</v>
      </c>
      <c r="L151" s="39">
        <v>118.88413</v>
      </c>
      <c r="M151" s="39">
        <f>(K151-L151)/L151*100</f>
        <v>19.257206996425854</v>
      </c>
      <c r="N151" s="127">
        <f t="shared" si="35"/>
        <v>2.6602912716780791</v>
      </c>
    </row>
    <row r="152" spans="1:14" ht="14.25" thickBot="1">
      <c r="A152" s="213"/>
      <c r="B152" s="173" t="s">
        <v>21</v>
      </c>
      <c r="C152" s="39">
        <v>0</v>
      </c>
      <c r="D152" s="40">
        <v>23.113973999999999</v>
      </c>
      <c r="E152" s="39">
        <v>6.2363580000000001</v>
      </c>
      <c r="F152" s="40">
        <f t="shared" si="34"/>
        <v>270.63257112564736</v>
      </c>
      <c r="G152" s="39">
        <v>11</v>
      </c>
      <c r="H152" s="39">
        <v>17574.430173000001</v>
      </c>
      <c r="I152" s="39">
        <v>5</v>
      </c>
      <c r="J152" s="39">
        <v>0</v>
      </c>
      <c r="K152" s="39">
        <v>304.35588200000001</v>
      </c>
      <c r="L152" s="39">
        <v>0</v>
      </c>
      <c r="M152" s="39"/>
      <c r="N152" s="127">
        <f t="shared" si="35"/>
        <v>2.5190381310720467</v>
      </c>
    </row>
    <row r="153" spans="1:14" ht="14.25" thickBot="1">
      <c r="A153" s="213"/>
      <c r="B153" s="173" t="s">
        <v>22</v>
      </c>
      <c r="C153" s="39">
        <v>1.88680000000001E-2</v>
      </c>
      <c r="D153" s="40">
        <v>1.387456</v>
      </c>
      <c r="E153" s="39">
        <v>0.94339799999999996</v>
      </c>
      <c r="F153" s="40">
        <f t="shared" si="34"/>
        <v>47.070059508288132</v>
      </c>
      <c r="G153" s="39">
        <v>56</v>
      </c>
      <c r="H153" s="39">
        <v>16520.099999999999</v>
      </c>
      <c r="I153" s="39">
        <v>0</v>
      </c>
      <c r="J153" s="39">
        <v>0</v>
      </c>
      <c r="K153" s="39">
        <v>0</v>
      </c>
      <c r="L153" s="39">
        <v>0</v>
      </c>
      <c r="M153" s="39" t="e">
        <f>(K153-L153)/L153*100</f>
        <v>#DIV/0!</v>
      </c>
      <c r="N153" s="127">
        <f t="shared" si="35"/>
        <v>0.7405664033604068</v>
      </c>
    </row>
    <row r="154" spans="1:14" ht="14.25" thickBot="1">
      <c r="A154" s="213"/>
      <c r="B154" s="173" t="s">
        <v>23</v>
      </c>
      <c r="C154" s="39">
        <v>0</v>
      </c>
      <c r="D154" s="40">
        <v>0</v>
      </c>
      <c r="E154" s="39">
        <v>3.3204999999999998E-2</v>
      </c>
      <c r="F154" s="40">
        <f t="shared" si="34"/>
        <v>-100</v>
      </c>
      <c r="G154" s="39">
        <v>0</v>
      </c>
      <c r="H154" s="39">
        <v>0</v>
      </c>
      <c r="I154" s="39">
        <v>1</v>
      </c>
      <c r="J154" s="39">
        <v>0.16</v>
      </c>
      <c r="K154" s="39">
        <v>0.16</v>
      </c>
      <c r="L154" s="39">
        <v>0</v>
      </c>
      <c r="M154" s="39"/>
      <c r="N154" s="127">
        <f t="shared" si="35"/>
        <v>0</v>
      </c>
    </row>
    <row r="155" spans="1:14" ht="14.25" thickBot="1">
      <c r="A155" s="213"/>
      <c r="B155" s="173" t="s">
        <v>24</v>
      </c>
      <c r="C155" s="39">
        <v>0.80991599999999797</v>
      </c>
      <c r="D155" s="40">
        <v>22.254778999999999</v>
      </c>
      <c r="E155" s="39">
        <v>0.92385499999999998</v>
      </c>
      <c r="F155" s="40">
        <f t="shared" si="34"/>
        <v>2308.9038864323948</v>
      </c>
      <c r="G155" s="39">
        <v>36</v>
      </c>
      <c r="H155" s="39">
        <v>14541.66</v>
      </c>
      <c r="I155" s="39">
        <v>8</v>
      </c>
      <c r="J155" s="39">
        <v>0.24690100000000001</v>
      </c>
      <c r="K155" s="39">
        <v>0.24690100000000001</v>
      </c>
      <c r="L155" s="39">
        <v>0</v>
      </c>
      <c r="M155" s="39"/>
      <c r="N155" s="127">
        <f t="shared" si="35"/>
        <v>0.81836200619928146</v>
      </c>
    </row>
    <row r="156" spans="1:14" ht="14.25" thickBot="1">
      <c r="A156" s="213"/>
      <c r="B156" s="173" t="s">
        <v>25</v>
      </c>
      <c r="C156" s="39">
        <v>0</v>
      </c>
      <c r="D156" s="40">
        <v>0</v>
      </c>
      <c r="E156" s="41">
        <v>0</v>
      </c>
      <c r="F156" s="40"/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/>
      <c r="N156" s="127"/>
    </row>
    <row r="157" spans="1:14" ht="14.25" thickBot="1">
      <c r="A157" s="213"/>
      <c r="B157" s="173" t="s">
        <v>26</v>
      </c>
      <c r="C157" s="39">
        <v>1.8605910000000001</v>
      </c>
      <c r="D157" s="40">
        <v>95.473602</v>
      </c>
      <c r="E157" s="39">
        <v>32.598187000000003</v>
      </c>
      <c r="F157" s="40">
        <f>(D157-E157)/E157*100</f>
        <v>192.8800979023772</v>
      </c>
      <c r="G157" s="39">
        <v>943</v>
      </c>
      <c r="H157" s="39">
        <v>1955346.3500049999</v>
      </c>
      <c r="I157" s="39">
        <v>69</v>
      </c>
      <c r="J157" s="39">
        <v>22.273531999999999</v>
      </c>
      <c r="K157" s="39">
        <v>33.847020000000001</v>
      </c>
      <c r="L157" s="39">
        <v>24.641418000000002</v>
      </c>
      <c r="M157" s="39">
        <f>(K157-L157)/L157*100</f>
        <v>37.358247808628533</v>
      </c>
      <c r="N157" s="127">
        <f>D157/D209*100</f>
        <v>4.6265827187305719</v>
      </c>
    </row>
    <row r="158" spans="1:14" ht="14.25" thickBot="1">
      <c r="A158" s="213"/>
      <c r="B158" s="173" t="s">
        <v>27</v>
      </c>
      <c r="C158" s="39">
        <v>14.180955000000001</v>
      </c>
      <c r="D158" s="40">
        <v>14.180955000000001</v>
      </c>
      <c r="E158" s="39">
        <v>0.18867900000000001</v>
      </c>
      <c r="F158" s="40">
        <f>(D158-E158)/E158*100</f>
        <v>7415.9159206906961</v>
      </c>
      <c r="G158" s="39">
        <v>8</v>
      </c>
      <c r="H158" s="39">
        <v>10054.66</v>
      </c>
      <c r="I158" s="39">
        <v>4</v>
      </c>
      <c r="J158" s="39">
        <v>3.4813999999999998E-2</v>
      </c>
      <c r="K158" s="39">
        <v>3.4813999999999998E-2</v>
      </c>
      <c r="L158" s="39">
        <v>0</v>
      </c>
      <c r="M158" s="39"/>
      <c r="N158" s="127">
        <f>D158/D210*100</f>
        <v>5.0753050462707447</v>
      </c>
    </row>
    <row r="159" spans="1:14" ht="14.25" thickBot="1">
      <c r="A159" s="213"/>
      <c r="B159" s="18" t="s">
        <v>28</v>
      </c>
      <c r="C159" s="39">
        <v>0</v>
      </c>
      <c r="D159" s="40">
        <v>0</v>
      </c>
      <c r="E159" s="42">
        <v>0</v>
      </c>
      <c r="F159" s="40"/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/>
      <c r="N159" s="127"/>
    </row>
    <row r="160" spans="1:14" ht="14.25" thickBot="1">
      <c r="A160" s="213"/>
      <c r="B160" s="18" t="s">
        <v>29</v>
      </c>
      <c r="C160" s="39">
        <v>0</v>
      </c>
      <c r="D160" s="40">
        <v>0</v>
      </c>
      <c r="E160" s="42">
        <v>0</v>
      </c>
      <c r="F160" s="40"/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42">
        <v>0</v>
      </c>
      <c r="M160" s="39"/>
      <c r="N160" s="127"/>
    </row>
    <row r="161" spans="1:14" ht="14.25" thickBot="1">
      <c r="A161" s="213"/>
      <c r="B161" s="18" t="s">
        <v>30</v>
      </c>
      <c r="C161" s="39">
        <v>0</v>
      </c>
      <c r="D161" s="40">
        <v>0</v>
      </c>
      <c r="E161" s="42">
        <v>0</v>
      </c>
      <c r="F161" s="40"/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42">
        <v>0</v>
      </c>
      <c r="M161" s="39"/>
      <c r="N161" s="127"/>
    </row>
    <row r="162" spans="1:14" ht="14.25" thickBot="1">
      <c r="A162" s="214"/>
      <c r="B162" s="19" t="s">
        <v>31</v>
      </c>
      <c r="C162" s="20">
        <f t="shared" ref="C162:L162" si="36">C150+C152+C153+C154+C155+C156+C157+C158</f>
        <v>58.673659000000001</v>
      </c>
      <c r="D162" s="20">
        <f t="shared" si="36"/>
        <v>660.6203670000001</v>
      </c>
      <c r="E162" s="20">
        <f t="shared" si="36"/>
        <v>540.99132499999996</v>
      </c>
      <c r="F162" s="20">
        <f t="shared" ref="F162:F168" si="37">(D162-E162)/E162*100</f>
        <v>22.112931662998506</v>
      </c>
      <c r="G162" s="20">
        <f t="shared" si="36"/>
        <v>4273</v>
      </c>
      <c r="H162" s="20">
        <f t="shared" si="36"/>
        <v>2026070.3680269998</v>
      </c>
      <c r="I162" s="20">
        <f t="shared" si="36"/>
        <v>542</v>
      </c>
      <c r="J162" s="20">
        <f t="shared" si="36"/>
        <v>64.659786999999994</v>
      </c>
      <c r="K162" s="20">
        <f t="shared" si="36"/>
        <v>713.42220199999997</v>
      </c>
      <c r="L162" s="20">
        <f t="shared" si="36"/>
        <v>278.46713199999999</v>
      </c>
      <c r="M162" s="20">
        <f t="shared" ref="M162:M164" si="38">(K162-L162)/L162*100</f>
        <v>156.19619697164114</v>
      </c>
      <c r="N162" s="128">
        <f>D162/D214*100</f>
        <v>1.8493314172391924</v>
      </c>
    </row>
    <row r="163" spans="1:14" ht="15" thickTop="1" thickBot="1">
      <c r="A163" s="215" t="s">
        <v>43</v>
      </c>
      <c r="B163" s="22" t="s">
        <v>19</v>
      </c>
      <c r="C163" s="111">
        <v>1.34</v>
      </c>
      <c r="D163" s="111">
        <v>156.83000000000001</v>
      </c>
      <c r="E163" s="111">
        <v>316.92</v>
      </c>
      <c r="F163" s="129">
        <f t="shared" si="37"/>
        <v>-50.514325381799821</v>
      </c>
      <c r="G163" s="112">
        <v>546</v>
      </c>
      <c r="H163" s="112">
        <v>33794.35</v>
      </c>
      <c r="I163" s="112">
        <v>198</v>
      </c>
      <c r="J163" s="112">
        <v>100.13</v>
      </c>
      <c r="K163" s="112">
        <v>397.66</v>
      </c>
      <c r="L163" s="112">
        <v>246.27</v>
      </c>
      <c r="M163" s="42">
        <f t="shared" si="38"/>
        <v>61.473179843261462</v>
      </c>
      <c r="N163" s="130">
        <f t="shared" ref="N163:N168" si="39">D163/D202*100</f>
        <v>0.73234895715361692</v>
      </c>
    </row>
    <row r="164" spans="1:14" ht="14.25" thickBot="1">
      <c r="A164" s="213"/>
      <c r="B164" s="173" t="s">
        <v>20</v>
      </c>
      <c r="C164" s="112">
        <v>0.6</v>
      </c>
      <c r="D164" s="112">
        <v>36.68</v>
      </c>
      <c r="E164" s="112">
        <v>73.34</v>
      </c>
      <c r="F164" s="40">
        <f t="shared" si="37"/>
        <v>-49.986364875920373</v>
      </c>
      <c r="G164" s="112">
        <v>252</v>
      </c>
      <c r="H164" s="112">
        <v>3113.4</v>
      </c>
      <c r="I164" s="112">
        <v>98</v>
      </c>
      <c r="J164" s="112">
        <v>15.89</v>
      </c>
      <c r="K164" s="112">
        <v>77.88</v>
      </c>
      <c r="L164" s="112">
        <v>40.450000000000003</v>
      </c>
      <c r="M164" s="42">
        <f t="shared" si="38"/>
        <v>92.533992583436316</v>
      </c>
      <c r="N164" s="127">
        <f t="shared" si="39"/>
        <v>0.7764148572276437</v>
      </c>
    </row>
    <row r="165" spans="1:14" ht="14.25" thickBot="1">
      <c r="A165" s="213"/>
      <c r="B165" s="173" t="s">
        <v>21</v>
      </c>
      <c r="C165" s="112">
        <v>0</v>
      </c>
      <c r="D165" s="112">
        <v>0</v>
      </c>
      <c r="E165" s="112">
        <v>2.56</v>
      </c>
      <c r="F165" s="40">
        <f t="shared" si="37"/>
        <v>-100</v>
      </c>
      <c r="G165" s="112">
        <v>0</v>
      </c>
      <c r="H165" s="112">
        <v>-8.2899999999999991</v>
      </c>
      <c r="I165" s="112">
        <v>0</v>
      </c>
      <c r="J165" s="112">
        <v>0</v>
      </c>
      <c r="K165" s="112">
        <v>0</v>
      </c>
      <c r="L165" s="112">
        <v>0</v>
      </c>
      <c r="M165" s="42"/>
      <c r="N165" s="127">
        <f t="shared" si="39"/>
        <v>0</v>
      </c>
    </row>
    <row r="166" spans="1:14" ht="14.25" thickBot="1">
      <c r="A166" s="213"/>
      <c r="B166" s="173" t="s">
        <v>22</v>
      </c>
      <c r="C166" s="112">
        <v>0</v>
      </c>
      <c r="D166" s="112">
        <v>0.15</v>
      </c>
      <c r="E166" s="112">
        <v>1.9E-2</v>
      </c>
      <c r="F166" s="40">
        <f t="shared" si="37"/>
        <v>689.47368421052636</v>
      </c>
      <c r="G166" s="112">
        <v>9</v>
      </c>
      <c r="H166" s="112">
        <v>90.9</v>
      </c>
      <c r="I166" s="112">
        <v>0</v>
      </c>
      <c r="J166" s="112">
        <v>0</v>
      </c>
      <c r="K166" s="112">
        <v>0</v>
      </c>
      <c r="L166" s="112">
        <v>0</v>
      </c>
      <c r="M166" s="42"/>
      <c r="N166" s="127">
        <f t="shared" si="39"/>
        <v>8.0063771754968094E-2</v>
      </c>
    </row>
    <row r="167" spans="1:14" ht="14.25" thickBot="1">
      <c r="A167" s="213"/>
      <c r="B167" s="173" t="s">
        <v>23</v>
      </c>
      <c r="C167" s="112">
        <v>0</v>
      </c>
      <c r="D167" s="112">
        <v>4.72</v>
      </c>
      <c r="E167" s="112">
        <v>9.43</v>
      </c>
      <c r="F167" s="40">
        <f t="shared" si="37"/>
        <v>-49.946977730646871</v>
      </c>
      <c r="G167" s="112">
        <v>1</v>
      </c>
      <c r="H167" s="112">
        <v>10000</v>
      </c>
      <c r="I167" s="112">
        <v>1</v>
      </c>
      <c r="J167" s="112">
        <v>0</v>
      </c>
      <c r="K167" s="112">
        <v>0</v>
      </c>
      <c r="L167" s="112">
        <v>0.97</v>
      </c>
      <c r="M167" s="42">
        <f>(K167-L167)/L167*100</f>
        <v>-100</v>
      </c>
      <c r="N167" s="127">
        <f t="shared" si="39"/>
        <v>7.1049579766572917</v>
      </c>
    </row>
    <row r="168" spans="1:14" ht="14.25" thickBot="1">
      <c r="A168" s="213"/>
      <c r="B168" s="173" t="s">
        <v>24</v>
      </c>
      <c r="C168" s="112">
        <v>0.34</v>
      </c>
      <c r="D168" s="112">
        <v>7.01</v>
      </c>
      <c r="E168" s="112">
        <v>17.75</v>
      </c>
      <c r="F168" s="40">
        <f t="shared" si="37"/>
        <v>-60.507042253521128</v>
      </c>
      <c r="G168" s="112">
        <v>6</v>
      </c>
      <c r="H168" s="112">
        <v>5128.93</v>
      </c>
      <c r="I168" s="112">
        <v>3</v>
      </c>
      <c r="J168" s="112">
        <v>0</v>
      </c>
      <c r="K168" s="112">
        <v>5.62</v>
      </c>
      <c r="L168" s="112">
        <v>3.5</v>
      </c>
      <c r="M168" s="42"/>
      <c r="N168" s="127">
        <f t="shared" si="39"/>
        <v>0.25777464082914336</v>
      </c>
    </row>
    <row r="169" spans="1:14" ht="14.25" thickBot="1">
      <c r="A169" s="213"/>
      <c r="B169" s="173" t="s">
        <v>25</v>
      </c>
      <c r="C169" s="112"/>
      <c r="D169" s="112"/>
      <c r="E169" s="112"/>
      <c r="F169" s="40"/>
      <c r="G169" s="112"/>
      <c r="H169" s="112"/>
      <c r="I169" s="112"/>
      <c r="J169" s="112"/>
      <c r="K169" s="112"/>
      <c r="L169" s="112"/>
      <c r="M169" s="42"/>
      <c r="N169" s="127"/>
    </row>
    <row r="170" spans="1:14" ht="14.25" thickBot="1">
      <c r="A170" s="213"/>
      <c r="B170" s="173" t="s">
        <v>26</v>
      </c>
      <c r="C170" s="112">
        <v>0.26</v>
      </c>
      <c r="D170" s="112">
        <v>1.85</v>
      </c>
      <c r="E170" s="112">
        <v>1.6</v>
      </c>
      <c r="F170" s="40">
        <f>(D170-E170)/E170*100</f>
        <v>15.625</v>
      </c>
      <c r="G170" s="112">
        <v>61</v>
      </c>
      <c r="H170" s="112">
        <v>2999.32</v>
      </c>
      <c r="I170" s="112">
        <v>1</v>
      </c>
      <c r="J170" s="112">
        <v>0</v>
      </c>
      <c r="K170" s="112">
        <v>0.19</v>
      </c>
      <c r="L170" s="112">
        <v>0.09</v>
      </c>
      <c r="M170" s="42">
        <f>(K170-L170)/L170*100</f>
        <v>111.11111111111111</v>
      </c>
      <c r="N170" s="127">
        <f>D170/D209*100</f>
        <v>8.9649681695800648E-2</v>
      </c>
    </row>
    <row r="171" spans="1:14" ht="14.25" thickBot="1">
      <c r="A171" s="213"/>
      <c r="B171" s="173" t="s">
        <v>27</v>
      </c>
      <c r="C171" s="115">
        <v>0</v>
      </c>
      <c r="D171" s="115">
        <v>0.2</v>
      </c>
      <c r="E171" s="115">
        <v>0.01</v>
      </c>
      <c r="F171" s="40">
        <f>(D171-E171)/E171*100</f>
        <v>1900</v>
      </c>
      <c r="G171" s="115">
        <v>6</v>
      </c>
      <c r="H171" s="115">
        <v>117</v>
      </c>
      <c r="I171" s="115">
        <v>0</v>
      </c>
      <c r="J171" s="115">
        <v>0</v>
      </c>
      <c r="K171" s="115">
        <v>0</v>
      </c>
      <c r="L171" s="115"/>
      <c r="M171" s="39"/>
      <c r="N171" s="127">
        <f>D171/D210*100</f>
        <v>7.1579171448900941E-2</v>
      </c>
    </row>
    <row r="172" spans="1:14" ht="14.25" thickBot="1">
      <c r="A172" s="213"/>
      <c r="B172" s="18" t="s">
        <v>28</v>
      </c>
      <c r="C172" s="115"/>
      <c r="D172" s="115"/>
      <c r="E172" s="115"/>
      <c r="F172" s="40"/>
      <c r="G172" s="28"/>
      <c r="H172" s="28"/>
      <c r="I172" s="28"/>
      <c r="J172" s="28"/>
      <c r="K172" s="28"/>
      <c r="L172" s="28"/>
      <c r="M172" s="39"/>
      <c r="N172" s="127"/>
    </row>
    <row r="173" spans="1:14" ht="14.25" thickBot="1">
      <c r="A173" s="213"/>
      <c r="B173" s="18" t="s">
        <v>29</v>
      </c>
      <c r="C173" s="39"/>
      <c r="D173" s="39"/>
      <c r="E173" s="39"/>
      <c r="F173" s="40"/>
      <c r="G173" s="39"/>
      <c r="H173" s="39"/>
      <c r="I173" s="39"/>
      <c r="J173" s="39"/>
      <c r="K173" s="39"/>
      <c r="L173" s="39"/>
      <c r="M173" s="39"/>
      <c r="N173" s="127"/>
    </row>
    <row r="174" spans="1:14" ht="14.25" thickBot="1">
      <c r="A174" s="213"/>
      <c r="B174" s="18" t="s">
        <v>30</v>
      </c>
      <c r="C174" s="39"/>
      <c r="D174" s="39"/>
      <c r="E174" s="39"/>
      <c r="F174" s="40"/>
      <c r="G174" s="39"/>
      <c r="H174" s="39"/>
      <c r="I174" s="39"/>
      <c r="J174" s="39"/>
      <c r="K174" s="39"/>
      <c r="L174" s="39"/>
      <c r="M174" s="39"/>
      <c r="N174" s="127"/>
    </row>
    <row r="175" spans="1:14" ht="14.25" thickBot="1">
      <c r="A175" s="214"/>
      <c r="B175" s="19" t="s">
        <v>31</v>
      </c>
      <c r="C175" s="20">
        <f t="shared" ref="C175:L175" si="40">C163+C165+C166+C167+C168+C169+C170+C171</f>
        <v>1.9400000000000002</v>
      </c>
      <c r="D175" s="20">
        <f t="shared" si="40"/>
        <v>170.76</v>
      </c>
      <c r="E175" s="20">
        <f>E163+E165+E166+E167+E168+E169+E170+E171</f>
        <v>348.28900000000004</v>
      </c>
      <c r="F175" s="20">
        <f>(D175-E175)/E175*100</f>
        <v>-50.971750471591129</v>
      </c>
      <c r="G175" s="20">
        <f t="shared" si="40"/>
        <v>629</v>
      </c>
      <c r="H175" s="20">
        <f t="shared" si="40"/>
        <v>52122.21</v>
      </c>
      <c r="I175" s="20">
        <f t="shared" si="40"/>
        <v>203</v>
      </c>
      <c r="J175" s="20">
        <f t="shared" si="40"/>
        <v>100.13</v>
      </c>
      <c r="K175" s="20">
        <f t="shared" si="40"/>
        <v>403.47</v>
      </c>
      <c r="L175" s="20">
        <f t="shared" si="40"/>
        <v>250.83</v>
      </c>
      <c r="M175" s="20">
        <f t="shared" ref="M175:M178" si="41">(K175-L175)/L175*100</f>
        <v>60.853964836742016</v>
      </c>
      <c r="N175" s="128">
        <f>D175/D214*100</f>
        <v>0.47802315608559559</v>
      </c>
    </row>
    <row r="176" spans="1:14" ht="15" thickTop="1" thickBot="1">
      <c r="A176" s="213" t="s">
        <v>44</v>
      </c>
      <c r="B176" s="173" t="s">
        <v>19</v>
      </c>
      <c r="C176" s="42">
        <v>3.54</v>
      </c>
      <c r="D176" s="42">
        <v>32.299999999999997</v>
      </c>
      <c r="E176" s="42">
        <v>66.19</v>
      </c>
      <c r="F176" s="40">
        <f>(D176-E176)/E176*100</f>
        <v>-51.201087777609914</v>
      </c>
      <c r="G176" s="42">
        <v>202</v>
      </c>
      <c r="H176" s="42">
        <v>10107</v>
      </c>
      <c r="I176" s="42">
        <v>42</v>
      </c>
      <c r="J176" s="42">
        <v>7.68</v>
      </c>
      <c r="K176" s="42">
        <v>19.82</v>
      </c>
      <c r="L176" s="42">
        <v>69</v>
      </c>
      <c r="M176" s="39">
        <f t="shared" si="41"/>
        <v>-71.275362318840578</v>
      </c>
      <c r="N176" s="127">
        <f>D176/D202*100</f>
        <v>0.15083129067182185</v>
      </c>
    </row>
    <row r="177" spans="1:14" ht="14.25" thickBot="1">
      <c r="A177" s="213"/>
      <c r="B177" s="173" t="s">
        <v>20</v>
      </c>
      <c r="C177" s="42">
        <v>0.71</v>
      </c>
      <c r="D177" s="42">
        <v>8.59</v>
      </c>
      <c r="E177" s="42">
        <v>20.75</v>
      </c>
      <c r="F177" s="40">
        <f>(D177-E177)/E177*100</f>
        <v>-58.602409638554221</v>
      </c>
      <c r="G177" s="42">
        <v>102</v>
      </c>
      <c r="H177" s="42">
        <v>1322.6</v>
      </c>
      <c r="I177" s="42">
        <v>27</v>
      </c>
      <c r="J177" s="42">
        <v>0.62</v>
      </c>
      <c r="K177" s="42">
        <v>7.45</v>
      </c>
      <c r="L177" s="42">
        <v>22.45</v>
      </c>
      <c r="M177" s="39">
        <f t="shared" si="41"/>
        <v>-66.815144766147</v>
      </c>
      <c r="N177" s="127">
        <f>D177/D203*100</f>
        <v>0.18182670729513248</v>
      </c>
    </row>
    <row r="178" spans="1:14" ht="14.25" thickBot="1">
      <c r="A178" s="213"/>
      <c r="B178" s="173" t="s">
        <v>21</v>
      </c>
      <c r="C178" s="42"/>
      <c r="D178" s="42">
        <v>36.06</v>
      </c>
      <c r="E178" s="42">
        <v>23.72</v>
      </c>
      <c r="F178" s="40">
        <f>(D178-E178)/E178*100</f>
        <v>52.02360876897135</v>
      </c>
      <c r="G178" s="42">
        <v>14</v>
      </c>
      <c r="H178" s="42">
        <v>68810</v>
      </c>
      <c r="I178" s="42">
        <v>3</v>
      </c>
      <c r="J178" s="42"/>
      <c r="K178" s="42">
        <v>0.85</v>
      </c>
      <c r="L178" s="42"/>
      <c r="M178" s="39" t="e">
        <f t="shared" si="41"/>
        <v>#DIV/0!</v>
      </c>
      <c r="N178" s="127">
        <f>D178/D204*100</f>
        <v>3.9299393088552401</v>
      </c>
    </row>
    <row r="179" spans="1:14" ht="14.25" thickBot="1">
      <c r="A179" s="213"/>
      <c r="B179" s="173" t="s">
        <v>22</v>
      </c>
      <c r="C179" s="42"/>
      <c r="D179" s="42">
        <v>3.7999999999999999E-2</v>
      </c>
      <c r="E179" s="42">
        <v>0.51</v>
      </c>
      <c r="F179" s="40">
        <f>(D179-E179)/E179*100</f>
        <v>-92.549019607843135</v>
      </c>
      <c r="G179" s="42">
        <v>1</v>
      </c>
      <c r="H179" s="42">
        <v>79.599999999999994</v>
      </c>
      <c r="I179" s="42"/>
      <c r="J179" s="42"/>
      <c r="K179" s="42"/>
      <c r="L179" s="42">
        <v>0.04</v>
      </c>
      <c r="M179" s="39"/>
      <c r="N179" s="127">
        <f>D179/D205*100</f>
        <v>2.0282822177925253E-2</v>
      </c>
    </row>
    <row r="180" spans="1:14" ht="14.25" thickBot="1">
      <c r="A180" s="213"/>
      <c r="B180" s="173" t="s">
        <v>23</v>
      </c>
      <c r="C180" s="42"/>
      <c r="D180" s="42"/>
      <c r="E180" s="42"/>
      <c r="F180" s="40"/>
      <c r="G180" s="42"/>
      <c r="H180" s="42"/>
      <c r="I180" s="42"/>
      <c r="J180" s="42"/>
      <c r="K180" s="42"/>
      <c r="L180" s="42"/>
      <c r="M180" s="39"/>
      <c r="N180" s="127"/>
    </row>
    <row r="181" spans="1:14" ht="14.25" thickBot="1">
      <c r="A181" s="213"/>
      <c r="B181" s="173" t="s">
        <v>24</v>
      </c>
      <c r="C181" s="42">
        <v>18.78</v>
      </c>
      <c r="D181" s="42">
        <v>322.52999999999997</v>
      </c>
      <c r="E181" s="42">
        <v>19.79</v>
      </c>
      <c r="F181" s="40">
        <f>(D181-E181)/E181*100</f>
        <v>1529.7625063163212</v>
      </c>
      <c r="G181" s="42">
        <v>1875</v>
      </c>
      <c r="H181" s="42">
        <v>62154</v>
      </c>
      <c r="I181" s="42">
        <v>3</v>
      </c>
      <c r="J181" s="42">
        <v>0.5</v>
      </c>
      <c r="K181" s="42">
        <v>2.48</v>
      </c>
      <c r="L181" s="42">
        <v>18.670000000000002</v>
      </c>
      <c r="M181" s="39">
        <f>(K181-L181)/L181*100</f>
        <v>-86.716657739689339</v>
      </c>
      <c r="N181" s="127">
        <f>D181/D207*100</f>
        <v>11.860207547307221</v>
      </c>
    </row>
    <row r="182" spans="1:14" ht="14.25" thickBot="1">
      <c r="A182" s="213"/>
      <c r="B182" s="173" t="s">
        <v>25</v>
      </c>
      <c r="C182" s="42"/>
      <c r="D182" s="42">
        <v>1881</v>
      </c>
      <c r="E182" s="42">
        <v>1859.54</v>
      </c>
      <c r="F182" s="40">
        <f>(D182-E182)/E182*100</f>
        <v>1.1540488507910578</v>
      </c>
      <c r="G182" s="42">
        <v>250</v>
      </c>
      <c r="H182" s="42">
        <v>22216</v>
      </c>
      <c r="I182" s="42">
        <v>988</v>
      </c>
      <c r="J182" s="42">
        <v>3.8</v>
      </c>
      <c r="K182" s="42">
        <v>94.11</v>
      </c>
      <c r="L182" s="42">
        <v>103.01</v>
      </c>
      <c r="M182" s="39">
        <f>(K182-L182)/L182*100</f>
        <v>-8.6399378701097032</v>
      </c>
      <c r="N182" s="127">
        <f>D182/D208*100</f>
        <v>23.297922637817305</v>
      </c>
    </row>
    <row r="183" spans="1:14" ht="14.25" thickBot="1">
      <c r="A183" s="213"/>
      <c r="B183" s="173" t="s">
        <v>26</v>
      </c>
      <c r="C183" s="42"/>
      <c r="D183" s="42">
        <v>4.95</v>
      </c>
      <c r="E183" s="42">
        <v>1.69</v>
      </c>
      <c r="F183" s="40">
        <f>(D183-E183)/E183*100</f>
        <v>192.89940828402371</v>
      </c>
      <c r="G183" s="42">
        <v>17</v>
      </c>
      <c r="H183" s="42">
        <v>5376</v>
      </c>
      <c r="I183" s="42"/>
      <c r="J183" s="42"/>
      <c r="K183" s="42"/>
      <c r="L183" s="42">
        <v>0.49</v>
      </c>
      <c r="M183" s="39"/>
      <c r="N183" s="127">
        <f>D183/D209*100</f>
        <v>0.23987347264552067</v>
      </c>
    </row>
    <row r="184" spans="1:14" ht="14.25" thickBot="1">
      <c r="A184" s="213"/>
      <c r="B184" s="173" t="s">
        <v>27</v>
      </c>
      <c r="C184" s="42"/>
      <c r="D184" s="42"/>
      <c r="E184" s="42"/>
      <c r="F184" s="39"/>
      <c r="G184" s="42"/>
      <c r="H184" s="42"/>
      <c r="I184" s="42"/>
      <c r="J184" s="42"/>
      <c r="K184" s="42"/>
      <c r="L184" s="42"/>
      <c r="M184" s="39"/>
      <c r="N184" s="127"/>
    </row>
    <row r="185" spans="1:14" ht="14.25" thickBot="1">
      <c r="A185" s="213"/>
      <c r="B185" s="18" t="s">
        <v>28</v>
      </c>
      <c r="C185" s="42"/>
      <c r="D185" s="42"/>
      <c r="E185" s="42"/>
      <c r="F185" s="39"/>
      <c r="G185" s="42"/>
      <c r="H185" s="42"/>
      <c r="I185" s="42"/>
      <c r="J185" s="42"/>
      <c r="K185" s="42"/>
      <c r="L185" s="42"/>
      <c r="M185" s="39"/>
      <c r="N185" s="127"/>
    </row>
    <row r="186" spans="1:14" ht="14.25" thickBot="1">
      <c r="A186" s="213"/>
      <c r="B186" s="18" t="s">
        <v>29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127"/>
    </row>
    <row r="187" spans="1:14" ht="14.25" thickBot="1">
      <c r="A187" s="213"/>
      <c r="B187" s="18" t="s">
        <v>30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127"/>
    </row>
    <row r="188" spans="1:14" ht="14.25" thickBot="1">
      <c r="A188" s="214"/>
      <c r="B188" s="19" t="s">
        <v>31</v>
      </c>
      <c r="C188" s="20">
        <f t="shared" ref="C188:L188" si="42">C176+C178+C179+C180+C181+C182+C183+C184</f>
        <v>22.32</v>
      </c>
      <c r="D188" s="20">
        <f t="shared" si="42"/>
        <v>2276.8779999999997</v>
      </c>
      <c r="E188" s="20">
        <f t="shared" si="42"/>
        <v>1971.44</v>
      </c>
      <c r="F188" s="20">
        <f>(D188-E188)/E188*100</f>
        <v>15.49314206874161</v>
      </c>
      <c r="G188" s="20">
        <f t="shared" si="42"/>
        <v>2359</v>
      </c>
      <c r="H188" s="20">
        <f t="shared" si="42"/>
        <v>168742.6</v>
      </c>
      <c r="I188" s="20">
        <f t="shared" si="42"/>
        <v>1036</v>
      </c>
      <c r="J188" s="20">
        <f t="shared" si="42"/>
        <v>11.98</v>
      </c>
      <c r="K188" s="20">
        <f t="shared" si="42"/>
        <v>117.26</v>
      </c>
      <c r="L188" s="20">
        <f t="shared" si="42"/>
        <v>191.21000000000004</v>
      </c>
      <c r="M188" s="20">
        <f>(K188-L188)/L188*100</f>
        <v>-38.674755504419231</v>
      </c>
      <c r="N188" s="128">
        <f>D188/D214*100</f>
        <v>6.3738604332505195</v>
      </c>
    </row>
    <row r="189" spans="1:14" ht="14.25" thickTop="1">
      <c r="A189" s="226" t="s">
        <v>47</v>
      </c>
      <c r="B189" s="173" t="s">
        <v>19</v>
      </c>
      <c r="C189" s="87">
        <v>21.61</v>
      </c>
      <c r="D189" s="87">
        <v>242.03</v>
      </c>
      <c r="E189" s="87">
        <v>320.92</v>
      </c>
      <c r="F189" s="42">
        <f>(D189-E189)/E189*100</f>
        <v>-24.582450454942045</v>
      </c>
      <c r="G189" s="88">
        <v>1440</v>
      </c>
      <c r="H189" s="88">
        <v>135973.88</v>
      </c>
      <c r="I189" s="88">
        <v>206</v>
      </c>
      <c r="J189" s="88">
        <v>5.96</v>
      </c>
      <c r="K189" s="88">
        <v>163.56</v>
      </c>
      <c r="L189" s="88">
        <v>112.79</v>
      </c>
      <c r="M189" s="42">
        <f>(K189-L189)/L189*100</f>
        <v>45.012855749623185</v>
      </c>
      <c r="N189" s="132">
        <f>D189/D202*100</f>
        <v>1.130207346170311</v>
      </c>
    </row>
    <row r="190" spans="1:14">
      <c r="A190" s="227"/>
      <c r="B190" s="173" t="s">
        <v>20</v>
      </c>
      <c r="C190" s="88">
        <v>2.87</v>
      </c>
      <c r="D190" s="88">
        <v>21.8</v>
      </c>
      <c r="E190" s="88">
        <v>78.489999999999995</v>
      </c>
      <c r="F190" s="39">
        <f>(D190-E190)/E190*100</f>
        <v>-72.225761243470515</v>
      </c>
      <c r="G190" s="88">
        <v>159</v>
      </c>
      <c r="H190" s="88">
        <v>2080.1999999999998</v>
      </c>
      <c r="I190" s="88">
        <v>56</v>
      </c>
      <c r="J190" s="88">
        <v>1.71</v>
      </c>
      <c r="K190" s="88">
        <v>31.03</v>
      </c>
      <c r="L190" s="88">
        <v>42.68</v>
      </c>
      <c r="M190" s="39">
        <f>(K190-L190)/L190*100</f>
        <v>-27.29615745079662</v>
      </c>
      <c r="N190" s="132">
        <f>D190/D203*100</f>
        <v>0.46144612561512088</v>
      </c>
    </row>
    <row r="191" spans="1:14">
      <c r="A191" s="227"/>
      <c r="B191" s="173" t="s">
        <v>21</v>
      </c>
      <c r="C191" s="88"/>
      <c r="D191" s="88"/>
      <c r="E191" s="88"/>
      <c r="F191" s="39"/>
      <c r="G191" s="88"/>
      <c r="H191" s="88"/>
      <c r="I191" s="88"/>
      <c r="J191" s="88"/>
      <c r="K191" s="88"/>
      <c r="L191" s="88"/>
      <c r="M191" s="39"/>
      <c r="N191" s="132"/>
    </row>
    <row r="192" spans="1:14">
      <c r="A192" s="227"/>
      <c r="B192" s="173" t="s">
        <v>22</v>
      </c>
      <c r="C192" s="88"/>
      <c r="D192" s="88"/>
      <c r="E192" s="88"/>
      <c r="F192" s="39"/>
      <c r="G192" s="88"/>
      <c r="H192" s="88"/>
      <c r="I192" s="88"/>
      <c r="J192" s="88"/>
      <c r="K192" s="88"/>
      <c r="L192" s="88"/>
      <c r="M192" s="39"/>
      <c r="N192" s="132"/>
    </row>
    <row r="193" spans="1:14">
      <c r="A193" s="227"/>
      <c r="B193" s="173" t="s">
        <v>23</v>
      </c>
      <c r="C193" s="88"/>
      <c r="D193" s="88"/>
      <c r="E193" s="88"/>
      <c r="F193" s="39"/>
      <c r="G193" s="88"/>
      <c r="H193" s="88"/>
      <c r="I193" s="88"/>
      <c r="J193" s="88"/>
      <c r="K193" s="88"/>
      <c r="L193" s="88"/>
      <c r="M193" s="39"/>
      <c r="N193" s="132"/>
    </row>
    <row r="194" spans="1:14">
      <c r="A194" s="227"/>
      <c r="B194" s="173" t="s">
        <v>24</v>
      </c>
      <c r="C194" s="88">
        <v>0.02</v>
      </c>
      <c r="D194" s="88">
        <v>3.58</v>
      </c>
      <c r="E194" s="88">
        <v>9.4600000000000009</v>
      </c>
      <c r="F194" s="39">
        <f>(D194-E194)/E194*100</f>
        <v>-62.156448202959837</v>
      </c>
      <c r="G194" s="88">
        <v>258</v>
      </c>
      <c r="H194" s="88">
        <v>26699.8</v>
      </c>
      <c r="I194" s="88"/>
      <c r="J194" s="88"/>
      <c r="K194" s="88"/>
      <c r="L194" s="88">
        <v>4.55</v>
      </c>
      <c r="M194" s="39"/>
      <c r="N194" s="132">
        <f>D194/D207*100</f>
        <v>0.13164525166452687</v>
      </c>
    </row>
    <row r="195" spans="1:14">
      <c r="A195" s="227"/>
      <c r="B195" s="173" t="s">
        <v>25</v>
      </c>
      <c r="C195" s="90"/>
      <c r="D195" s="90"/>
      <c r="E195" s="90"/>
      <c r="F195" s="39"/>
      <c r="G195" s="90"/>
      <c r="H195" s="90"/>
      <c r="I195" s="90"/>
      <c r="J195" s="90"/>
      <c r="K195" s="90"/>
      <c r="L195" s="90"/>
      <c r="M195" s="39"/>
      <c r="N195" s="132"/>
    </row>
    <row r="196" spans="1:14">
      <c r="A196" s="227"/>
      <c r="B196" s="173" t="s">
        <v>26</v>
      </c>
      <c r="C196" s="88">
        <v>0.11</v>
      </c>
      <c r="D196" s="88">
        <v>1.67</v>
      </c>
      <c r="E196" s="88">
        <v>1.88</v>
      </c>
      <c r="F196" s="39">
        <f>(D196-E196)/E196*100</f>
        <v>-11.170212765957444</v>
      </c>
      <c r="G196" s="88">
        <v>176</v>
      </c>
      <c r="H196" s="88">
        <v>2083.56</v>
      </c>
      <c r="I196" s="88"/>
      <c r="J196" s="88"/>
      <c r="K196" s="88"/>
      <c r="L196" s="88"/>
      <c r="M196" s="39"/>
      <c r="N196" s="132">
        <f>D196/D209*100</f>
        <v>8.0927009963236263E-2</v>
      </c>
    </row>
    <row r="197" spans="1:14">
      <c r="A197" s="227"/>
      <c r="B197" s="173" t="s">
        <v>27</v>
      </c>
      <c r="C197" s="88"/>
      <c r="D197" s="88"/>
      <c r="E197" s="88"/>
      <c r="F197" s="39"/>
      <c r="G197" s="88"/>
      <c r="H197" s="88"/>
      <c r="I197" s="88"/>
      <c r="J197" s="88"/>
      <c r="K197" s="88"/>
      <c r="L197" s="88"/>
      <c r="M197" s="39"/>
      <c r="N197" s="132"/>
    </row>
    <row r="198" spans="1:14">
      <c r="A198" s="227"/>
      <c r="B198" s="18" t="s">
        <v>28</v>
      </c>
      <c r="C198" s="91"/>
      <c r="D198" s="91"/>
      <c r="E198" s="91"/>
      <c r="F198" s="39"/>
      <c r="G198" s="91"/>
      <c r="H198" s="91"/>
      <c r="I198" s="91"/>
      <c r="J198" s="91"/>
      <c r="K198" s="91"/>
      <c r="L198" s="91"/>
      <c r="M198" s="39"/>
      <c r="N198" s="132"/>
    </row>
    <row r="199" spans="1:14">
      <c r="A199" s="227"/>
      <c r="B199" s="18" t="s">
        <v>29</v>
      </c>
      <c r="C199" s="91"/>
      <c r="D199" s="91"/>
      <c r="E199" s="91"/>
      <c r="F199" s="39"/>
      <c r="G199" s="91"/>
      <c r="H199" s="91"/>
      <c r="I199" s="91"/>
      <c r="J199" s="91"/>
      <c r="K199" s="91"/>
      <c r="L199" s="91"/>
      <c r="M199" s="39"/>
      <c r="N199" s="132"/>
    </row>
    <row r="200" spans="1:14">
      <c r="A200" s="227"/>
      <c r="B200" s="18" t="s">
        <v>30</v>
      </c>
      <c r="C200" s="91"/>
      <c r="D200" s="91"/>
      <c r="E200" s="91"/>
      <c r="F200" s="39"/>
      <c r="G200" s="91"/>
      <c r="H200" s="91"/>
      <c r="I200" s="91"/>
      <c r="J200" s="91"/>
      <c r="K200" s="91"/>
      <c r="L200" s="91"/>
      <c r="M200" s="39"/>
      <c r="N200" s="132"/>
    </row>
    <row r="201" spans="1:14" ht="14.25" thickBot="1">
      <c r="A201" s="225"/>
      <c r="B201" s="19" t="s">
        <v>31</v>
      </c>
      <c r="C201" s="20">
        <f t="shared" ref="C201:L201" si="43">C189+C191+C192+C193+C194+C195+C196+C197</f>
        <v>21.74</v>
      </c>
      <c r="D201" s="20">
        <f t="shared" si="43"/>
        <v>247.28</v>
      </c>
      <c r="E201" s="20">
        <f t="shared" si="43"/>
        <v>332.26</v>
      </c>
      <c r="F201" s="20">
        <f t="shared" ref="F201:F214" si="44">(D201-E201)/E201*100</f>
        <v>-25.576355865888157</v>
      </c>
      <c r="G201" s="20">
        <f t="shared" si="43"/>
        <v>1874</v>
      </c>
      <c r="H201" s="20">
        <f t="shared" si="43"/>
        <v>164757.24</v>
      </c>
      <c r="I201" s="20">
        <f t="shared" si="43"/>
        <v>206</v>
      </c>
      <c r="J201" s="20">
        <f t="shared" si="43"/>
        <v>5.96</v>
      </c>
      <c r="K201" s="20">
        <f t="shared" si="43"/>
        <v>163.56</v>
      </c>
      <c r="L201" s="20">
        <f t="shared" si="43"/>
        <v>117.34</v>
      </c>
      <c r="M201" s="20">
        <f>(K201-L201)/L201*100</f>
        <v>39.389807397306967</v>
      </c>
      <c r="N201" s="128">
        <f>D201/D214*100</f>
        <v>0.69223217402697401</v>
      </c>
    </row>
    <row r="202" spans="1:14" ht="15" thickTop="1" thickBot="1">
      <c r="A202" s="224" t="s">
        <v>49</v>
      </c>
      <c r="B202" s="173" t="s">
        <v>19</v>
      </c>
      <c r="C202" s="40">
        <f>C7+C20+C33+C46+C59+C72+C85+C98+C111+C124+C137+C150+C163+C176+C189</f>
        <v>1668.4184809999995</v>
      </c>
      <c r="D202" s="40">
        <f>D7+D20+D33+D46+D59+D72+D85+D98+D111+D124+D137+D150+D163+D176+D189</f>
        <v>21414.654648999996</v>
      </c>
      <c r="E202" s="40">
        <f>E7+E20+E33+E46+E59+E72+E85+E98+E111+E124+E137+E150+E163+E176+E189</f>
        <v>21313.817283999997</v>
      </c>
      <c r="F202" s="40">
        <f t="shared" si="44"/>
        <v>0.47310795460227906</v>
      </c>
      <c r="G202" s="40">
        <f t="shared" ref="G202:L202" si="45">G7+G20+G33+G46+G59+G72+G85+G98+G111+G124+G137+G150+G163+G176+G189</f>
        <v>130645</v>
      </c>
      <c r="H202" s="40">
        <f t="shared" si="45"/>
        <v>7787371.1743289987</v>
      </c>
      <c r="I202" s="40">
        <f t="shared" si="45"/>
        <v>16425</v>
      </c>
      <c r="J202" s="40">
        <f t="shared" si="45"/>
        <v>1063.8676640000001</v>
      </c>
      <c r="K202" s="40">
        <f t="shared" si="45"/>
        <v>11492.197415823683</v>
      </c>
      <c r="L202" s="40">
        <f t="shared" si="45"/>
        <v>11951.392807000002</v>
      </c>
      <c r="M202" s="40">
        <f t="shared" ref="M202:M214" si="46">(K202-L202)/L202*100</f>
        <v>-3.8421914382009592</v>
      </c>
      <c r="N202" s="131">
        <f>D202/D214*100</f>
        <v>59.947884761056756</v>
      </c>
    </row>
    <row r="203" spans="1:14" ht="14.25" thickBot="1">
      <c r="A203" s="213"/>
      <c r="B203" s="173" t="s">
        <v>20</v>
      </c>
      <c r="C203" s="40">
        <f t="shared" ref="C203:C213" si="47">C8+C21+C34+C47+C60+C73+C86+C99+C112+C125+C138+C151+C164+C177+C190</f>
        <v>425.68917499999986</v>
      </c>
      <c r="D203" s="40">
        <f t="shared" ref="D203:D213" si="48">D8+D21+D34+D47+D60+D73+D86+D99+D112+D125+D138+D151+D164+D177+D190</f>
        <v>4724.2784780000002</v>
      </c>
      <c r="E203" s="40">
        <f t="shared" ref="E203:E213" si="49">E8+E21+E34+E47+E60+E73+E86+E99+E112+E125+E138+E151+E164+E177+E190</f>
        <v>5759.225015</v>
      </c>
      <c r="F203" s="39">
        <f t="shared" si="44"/>
        <v>-17.970239646904989</v>
      </c>
      <c r="G203" s="40">
        <f>G8+G21+G34+G47+G60+G73+G86+G99+G112+G125+G138+G151+G164+G177+G190</f>
        <v>62847</v>
      </c>
      <c r="H203" s="40">
        <f>H8+H21+H34+H47+H60+H73+H86+H99+H112+H125+H138+H151+H164+H177+H190</f>
        <v>792502.48464099993</v>
      </c>
      <c r="I203" s="40">
        <f t="shared" ref="I203:I213" si="50">I8+I21+I34+I47+I60+I73+I86+I99+I112+I125+I138+I151+I164+I177+I190</f>
        <v>8026</v>
      </c>
      <c r="J203" s="40">
        <f t="shared" ref="J203:J213" si="51">J8+J21+J34+J47+J60+J73+J86+J99+J112+J125+J138+J151+J164+J177+J190</f>
        <v>370.20305099999996</v>
      </c>
      <c r="K203" s="40">
        <f t="shared" ref="K203:K213" si="52">K8+K21+K34+K47+K60+K73+K86+K99+K112+K125+K138+K151+K164+K177+K190</f>
        <v>3979.1290010556636</v>
      </c>
      <c r="L203" s="40">
        <f t="shared" ref="L203:L213" si="53">L8+L21+L34+L47+L60+L73+L86+L99+L112+L125+L138+L151+L164+L177+L190</f>
        <v>4804.1895499999991</v>
      </c>
      <c r="M203" s="39">
        <f t="shared" si="46"/>
        <v>-17.173771774769705</v>
      </c>
      <c r="N203" s="127">
        <f>D203/D214*100</f>
        <v>13.225079106821353</v>
      </c>
    </row>
    <row r="204" spans="1:14" ht="14.25" thickBot="1">
      <c r="A204" s="213"/>
      <c r="B204" s="173" t="s">
        <v>21</v>
      </c>
      <c r="C204" s="40">
        <f t="shared" si="47"/>
        <v>20.228671000000002</v>
      </c>
      <c r="D204" s="40">
        <f t="shared" si="48"/>
        <v>917.57142199999998</v>
      </c>
      <c r="E204" s="40">
        <f t="shared" si="49"/>
        <v>576.39603299999987</v>
      </c>
      <c r="F204" s="39">
        <f t="shared" si="44"/>
        <v>59.191141067412623</v>
      </c>
      <c r="G204" s="40">
        <f t="shared" ref="G204:G213" si="54">G9+G22+G35+G48+G61+G74+G87+G100+G113+G126+G139+G152+G165+G178+G191</f>
        <v>1652</v>
      </c>
      <c r="H204" s="40">
        <f>H9+H22+H35+H48+H61+H74+H87+H100+H113+H126+H139+H152+H165+H178+H191</f>
        <v>1329897.8848580003</v>
      </c>
      <c r="I204" s="40">
        <f t="shared" si="50"/>
        <v>169</v>
      </c>
      <c r="J204" s="40">
        <f t="shared" si="51"/>
        <v>19.97</v>
      </c>
      <c r="K204" s="40">
        <f t="shared" si="52"/>
        <v>1043.3058819999999</v>
      </c>
      <c r="L204" s="40">
        <f t="shared" si="53"/>
        <v>172.635875</v>
      </c>
      <c r="M204" s="39">
        <f t="shared" si="46"/>
        <v>504.33897763138742</v>
      </c>
      <c r="N204" s="127">
        <f>D204/D214*100</f>
        <v>2.5686366073927611</v>
      </c>
    </row>
    <row r="205" spans="1:14" ht="14.25" thickBot="1">
      <c r="A205" s="213"/>
      <c r="B205" s="173" t="s">
        <v>22</v>
      </c>
      <c r="C205" s="40">
        <f t="shared" si="47"/>
        <v>24.420548000000004</v>
      </c>
      <c r="D205" s="40">
        <f t="shared" si="48"/>
        <v>187.35065399999999</v>
      </c>
      <c r="E205" s="40">
        <f t="shared" si="49"/>
        <v>176.66096799999997</v>
      </c>
      <c r="F205" s="39">
        <f t="shared" si="44"/>
        <v>6.050960843823761</v>
      </c>
      <c r="G205" s="40">
        <f t="shared" si="54"/>
        <v>3620</v>
      </c>
      <c r="H205" s="40">
        <f t="shared" ref="H205:H213" si="55">H10+H23+H36+H49+H62+H75+H88+H101+H114+H127+H140+H153+H166+H179+H192</f>
        <v>240726.7</v>
      </c>
      <c r="I205" s="40">
        <f t="shared" si="50"/>
        <v>1040</v>
      </c>
      <c r="J205" s="40">
        <f t="shared" si="51"/>
        <v>3.86</v>
      </c>
      <c r="K205" s="40">
        <f t="shared" si="52"/>
        <v>88.76</v>
      </c>
      <c r="L205" s="40">
        <f t="shared" si="53"/>
        <v>92.865499999999997</v>
      </c>
      <c r="M205" s="39">
        <f t="shared" si="46"/>
        <v>-4.420909810424746</v>
      </c>
      <c r="N205" s="127">
        <f>D205/D214*100</f>
        <v>0.52446680088885222</v>
      </c>
    </row>
    <row r="206" spans="1:14" ht="14.25" thickBot="1">
      <c r="A206" s="213"/>
      <c r="B206" s="173" t="s">
        <v>23</v>
      </c>
      <c r="C206" s="40">
        <f t="shared" si="47"/>
        <v>7.2908460000000002</v>
      </c>
      <c r="D206" s="40">
        <f t="shared" si="48"/>
        <v>66.432483000000005</v>
      </c>
      <c r="E206" s="40">
        <f t="shared" si="49"/>
        <v>181.80337800000004</v>
      </c>
      <c r="F206" s="39">
        <f t="shared" si="44"/>
        <v>-63.459159158197821</v>
      </c>
      <c r="G206" s="40">
        <f t="shared" si="54"/>
        <v>1924</v>
      </c>
      <c r="H206" s="40">
        <f t="shared" si="55"/>
        <v>211307.12750000003</v>
      </c>
      <c r="I206" s="40">
        <f t="shared" si="50"/>
        <v>7</v>
      </c>
      <c r="J206" s="40">
        <f t="shared" si="51"/>
        <v>0.16</v>
      </c>
      <c r="K206" s="40">
        <f t="shared" si="52"/>
        <v>9.0500000000000007</v>
      </c>
      <c r="L206" s="40">
        <f t="shared" si="53"/>
        <v>9.4600000000000009</v>
      </c>
      <c r="M206" s="39">
        <f t="shared" si="46"/>
        <v>-4.3340380549682891</v>
      </c>
      <c r="N206" s="127">
        <f>D206/D214*100</f>
        <v>0.18597016391580393</v>
      </c>
    </row>
    <row r="207" spans="1:14" ht="14.25" thickBot="1">
      <c r="A207" s="213"/>
      <c r="B207" s="173" t="s">
        <v>24</v>
      </c>
      <c r="C207" s="40">
        <f t="shared" si="47"/>
        <v>128.75090499999999</v>
      </c>
      <c r="D207" s="40">
        <f t="shared" si="48"/>
        <v>2719.4296450000002</v>
      </c>
      <c r="E207" s="40">
        <f t="shared" si="49"/>
        <v>1583.4138320000002</v>
      </c>
      <c r="F207" s="39">
        <f t="shared" si="44"/>
        <v>71.744719544675533</v>
      </c>
      <c r="G207" s="40">
        <f t="shared" si="54"/>
        <v>203646.97</v>
      </c>
      <c r="H207" s="40">
        <f t="shared" si="55"/>
        <v>1707029.0321159998</v>
      </c>
      <c r="I207" s="40">
        <f t="shared" si="50"/>
        <v>356</v>
      </c>
      <c r="J207" s="40">
        <f t="shared" si="51"/>
        <v>253.58678600000002</v>
      </c>
      <c r="K207" s="40">
        <f t="shared" si="52"/>
        <v>794.39884200000017</v>
      </c>
      <c r="L207" s="40">
        <f t="shared" si="53"/>
        <v>662.77905199999987</v>
      </c>
      <c r="M207" s="39">
        <f t="shared" si="46"/>
        <v>19.858773388028013</v>
      </c>
      <c r="N207" s="127">
        <f>D207/D214*100</f>
        <v>7.6127333196043034</v>
      </c>
    </row>
    <row r="208" spans="1:14" ht="14.25" thickBot="1">
      <c r="A208" s="213"/>
      <c r="B208" s="173" t="s">
        <v>25</v>
      </c>
      <c r="C208" s="40">
        <f t="shared" si="47"/>
        <v>75.991200000000006</v>
      </c>
      <c r="D208" s="40">
        <f t="shared" si="48"/>
        <v>8073.6812</v>
      </c>
      <c r="E208" s="40">
        <f t="shared" si="49"/>
        <v>6908.7372999999998</v>
      </c>
      <c r="F208" s="39">
        <f t="shared" si="44"/>
        <v>16.861893127706569</v>
      </c>
      <c r="G208" s="40">
        <f t="shared" si="54"/>
        <v>2577</v>
      </c>
      <c r="H208" s="40">
        <f t="shared" si="55"/>
        <v>109468.4</v>
      </c>
      <c r="I208" s="40">
        <f t="shared" si="50"/>
        <v>3471</v>
      </c>
      <c r="J208" s="40">
        <f t="shared" si="51"/>
        <v>781.74999999999989</v>
      </c>
      <c r="K208" s="40">
        <f t="shared" si="52"/>
        <v>1271.9599999999998</v>
      </c>
      <c r="L208" s="40">
        <f t="shared" si="53"/>
        <v>546.42400000000009</v>
      </c>
      <c r="M208" s="39">
        <f t="shared" si="46"/>
        <v>132.77894089571461</v>
      </c>
      <c r="N208" s="127">
        <f>D208/D214*100</f>
        <v>22.60135024861173</v>
      </c>
    </row>
    <row r="209" spans="1:14" ht="14.25" thickBot="1">
      <c r="A209" s="213"/>
      <c r="B209" s="173" t="s">
        <v>26</v>
      </c>
      <c r="C209" s="40">
        <f t="shared" si="47"/>
        <v>249.73036000000016</v>
      </c>
      <c r="D209" s="40">
        <f t="shared" si="48"/>
        <v>2063.5879180000002</v>
      </c>
      <c r="E209" s="40">
        <f t="shared" si="49"/>
        <v>1388.275944</v>
      </c>
      <c r="F209" s="39">
        <f t="shared" si="44"/>
        <v>48.643929682613603</v>
      </c>
      <c r="G209" s="40">
        <f t="shared" si="54"/>
        <v>111131.39</v>
      </c>
      <c r="H209" s="40">
        <f t="shared" si="55"/>
        <v>8653498.2960289996</v>
      </c>
      <c r="I209" s="40">
        <f t="shared" si="50"/>
        <v>1378</v>
      </c>
      <c r="J209" s="40">
        <f t="shared" si="51"/>
        <v>54.776913000000008</v>
      </c>
      <c r="K209" s="40">
        <f t="shared" si="52"/>
        <v>545.75408400000003</v>
      </c>
      <c r="L209" s="40">
        <f t="shared" si="53"/>
        <v>1235.0816300000001</v>
      </c>
      <c r="M209" s="39">
        <f t="shared" si="46"/>
        <v>-55.81230659223715</v>
      </c>
      <c r="N209" s="127">
        <f>D209/D214*100</f>
        <v>5.7767791603564262</v>
      </c>
    </row>
    <row r="210" spans="1:14" ht="14.25" thickBot="1">
      <c r="A210" s="213"/>
      <c r="B210" s="173" t="s">
        <v>27</v>
      </c>
      <c r="C210" s="40">
        <f t="shared" si="47"/>
        <v>138.440955</v>
      </c>
      <c r="D210" s="40">
        <f t="shared" si="48"/>
        <v>279.41088999999999</v>
      </c>
      <c r="E210" s="40">
        <f t="shared" si="49"/>
        <v>144.81050999999999</v>
      </c>
      <c r="F210" s="39">
        <f t="shared" si="44"/>
        <v>92.949317007446496</v>
      </c>
      <c r="G210" s="40">
        <f t="shared" si="54"/>
        <v>227</v>
      </c>
      <c r="H210" s="40">
        <f t="shared" si="55"/>
        <v>132700.422934</v>
      </c>
      <c r="I210" s="40">
        <f t="shared" si="50"/>
        <v>6</v>
      </c>
      <c r="J210" s="40">
        <f t="shared" si="51"/>
        <v>3.4813999999999998E-2</v>
      </c>
      <c r="K210" s="40">
        <f t="shared" si="52"/>
        <v>3.4813999999999998E-2</v>
      </c>
      <c r="L210" s="40">
        <f t="shared" si="53"/>
        <v>405.34499999999997</v>
      </c>
      <c r="M210" s="39">
        <f t="shared" si="46"/>
        <v>-99.991411266945434</v>
      </c>
      <c r="N210" s="127">
        <f>D210/D214*100</f>
        <v>0.78217893817337303</v>
      </c>
    </row>
    <row r="211" spans="1:14" ht="14.25" thickBot="1">
      <c r="A211" s="213"/>
      <c r="B211" s="18" t="s">
        <v>28</v>
      </c>
      <c r="C211" s="40">
        <f t="shared" si="47"/>
        <v>45.07</v>
      </c>
      <c r="D211" s="40">
        <f t="shared" si="48"/>
        <v>94.79</v>
      </c>
      <c r="E211" s="40">
        <f t="shared" si="49"/>
        <v>36.58</v>
      </c>
      <c r="F211" s="39">
        <f t="shared" si="44"/>
        <v>159.13067249863315</v>
      </c>
      <c r="G211" s="40">
        <f t="shared" si="54"/>
        <v>21</v>
      </c>
      <c r="H211" s="40">
        <f t="shared" si="55"/>
        <v>23177.3</v>
      </c>
      <c r="I211" s="40">
        <f t="shared" si="50"/>
        <v>0</v>
      </c>
      <c r="J211" s="40">
        <f t="shared" si="51"/>
        <v>0</v>
      </c>
      <c r="K211" s="40">
        <f t="shared" si="52"/>
        <v>0</v>
      </c>
      <c r="L211" s="40">
        <f t="shared" si="53"/>
        <v>0</v>
      </c>
      <c r="M211" s="39" t="e">
        <f t="shared" si="46"/>
        <v>#DIV/0!</v>
      </c>
      <c r="N211" s="127">
        <f>D211/D214*100</f>
        <v>0.26535380045299611</v>
      </c>
    </row>
    <row r="212" spans="1:14" ht="14.25" thickBot="1">
      <c r="A212" s="213"/>
      <c r="B212" s="18" t="s">
        <v>29</v>
      </c>
      <c r="C212" s="40">
        <f t="shared" si="47"/>
        <v>79.19</v>
      </c>
      <c r="D212" s="40">
        <f t="shared" si="48"/>
        <v>102.926447</v>
      </c>
      <c r="E212" s="40">
        <f t="shared" si="49"/>
        <v>39.438163000000003</v>
      </c>
      <c r="F212" s="39">
        <f t="shared" si="44"/>
        <v>160.98184897709356</v>
      </c>
      <c r="G212" s="40">
        <f t="shared" si="54"/>
        <v>18</v>
      </c>
      <c r="H212" s="40">
        <f t="shared" si="55"/>
        <v>34470.664433999998</v>
      </c>
      <c r="I212" s="40">
        <f t="shared" si="50"/>
        <v>0</v>
      </c>
      <c r="J212" s="40">
        <f t="shared" si="51"/>
        <v>0</v>
      </c>
      <c r="K212" s="40">
        <f t="shared" si="52"/>
        <v>0</v>
      </c>
      <c r="L212" s="40">
        <f t="shared" si="53"/>
        <v>0.25</v>
      </c>
      <c r="M212" s="39">
        <f t="shared" si="46"/>
        <v>-100</v>
      </c>
      <c r="N212" s="127">
        <f>D212/D214*100</f>
        <v>0.28813085640440844</v>
      </c>
    </row>
    <row r="213" spans="1:14" ht="14.25" thickBot="1">
      <c r="A213" s="213"/>
      <c r="B213" s="18" t="s">
        <v>30</v>
      </c>
      <c r="C213" s="40">
        <f t="shared" si="47"/>
        <v>0</v>
      </c>
      <c r="D213" s="40">
        <f t="shared" si="48"/>
        <v>61.84</v>
      </c>
      <c r="E213" s="40">
        <f t="shared" si="49"/>
        <v>64.94</v>
      </c>
      <c r="F213" s="39">
        <f t="shared" si="44"/>
        <v>-4.7736372035725196</v>
      </c>
      <c r="G213" s="40">
        <f t="shared" si="54"/>
        <v>57</v>
      </c>
      <c r="H213" s="40">
        <f t="shared" si="55"/>
        <v>60817.2</v>
      </c>
      <c r="I213" s="40">
        <f t="shared" si="50"/>
        <v>0</v>
      </c>
      <c r="J213" s="40">
        <f t="shared" si="51"/>
        <v>0</v>
      </c>
      <c r="K213" s="40">
        <f t="shared" si="52"/>
        <v>0</v>
      </c>
      <c r="L213" s="40">
        <f t="shared" si="53"/>
        <v>405.09499999999997</v>
      </c>
      <c r="M213" s="39">
        <f t="shared" si="46"/>
        <v>-100</v>
      </c>
      <c r="N213" s="127">
        <f>D213/D214*100</f>
        <v>0.17311403122706276</v>
      </c>
    </row>
    <row r="214" spans="1:14" ht="14.25" thickBot="1">
      <c r="A214" s="228"/>
      <c r="B214" s="43" t="s">
        <v>31</v>
      </c>
      <c r="C214" s="44">
        <f t="shared" ref="C214:L214" si="56">C202+C204+C205+C206+C207+C208+C209+C210</f>
        <v>2313.2719659999998</v>
      </c>
      <c r="D214" s="44">
        <f t="shared" si="56"/>
        <v>35722.118860999995</v>
      </c>
      <c r="E214" s="44">
        <f>E202+E204+E205+E206+E207+E208+E209+E210</f>
        <v>32273.915249000001</v>
      </c>
      <c r="F214" s="44">
        <f t="shared" si="44"/>
        <v>10.684181281993158</v>
      </c>
      <c r="G214" s="44">
        <f t="shared" si="56"/>
        <v>455423.36</v>
      </c>
      <c r="H214" s="44">
        <f t="shared" si="56"/>
        <v>20171999.037765998</v>
      </c>
      <c r="I214" s="44">
        <f t="shared" si="56"/>
        <v>22852</v>
      </c>
      <c r="J214" s="44">
        <f t="shared" si="56"/>
        <v>2178.0061770000002</v>
      </c>
      <c r="K214" s="44">
        <f t="shared" si="56"/>
        <v>15245.461037823683</v>
      </c>
      <c r="L214" s="44">
        <f t="shared" si="56"/>
        <v>15075.983864000002</v>
      </c>
      <c r="M214" s="44">
        <f t="shared" si="46"/>
        <v>1.1241533246024265</v>
      </c>
      <c r="N214" s="133">
        <f>D214/D214*100</f>
        <v>100</v>
      </c>
    </row>
    <row r="219" spans="1:14">
      <c r="A219" s="180" t="s">
        <v>101</v>
      </c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</row>
    <row r="220" spans="1:14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</row>
    <row r="221" spans="1:14" ht="14.25" thickBot="1">
      <c r="A221" s="222" t="str">
        <f>A3</f>
        <v>财字3号表                                             （2020年1-10月）                                           单位：万元</v>
      </c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</row>
    <row r="222" spans="1:14" ht="14.25" thickBot="1">
      <c r="A222" s="223" t="s">
        <v>2</v>
      </c>
      <c r="B222" s="45" t="s">
        <v>3</v>
      </c>
      <c r="C222" s="187" t="s">
        <v>4</v>
      </c>
      <c r="D222" s="187"/>
      <c r="E222" s="187"/>
      <c r="F222" s="216"/>
      <c r="G222" s="182" t="s">
        <v>5</v>
      </c>
      <c r="H222" s="216"/>
      <c r="I222" s="182" t="s">
        <v>6</v>
      </c>
      <c r="J222" s="188"/>
      <c r="K222" s="188"/>
      <c r="L222" s="188"/>
      <c r="M222" s="188"/>
      <c r="N222" s="184" t="s">
        <v>7</v>
      </c>
    </row>
    <row r="223" spans="1:14" ht="14.25" thickBot="1">
      <c r="A223" s="223"/>
      <c r="B223" s="30" t="s">
        <v>8</v>
      </c>
      <c r="C223" s="189" t="s">
        <v>9</v>
      </c>
      <c r="D223" s="189" t="s">
        <v>10</v>
      </c>
      <c r="E223" s="189" t="s">
        <v>11</v>
      </c>
      <c r="F223" s="173" t="s">
        <v>12</v>
      </c>
      <c r="G223" s="189" t="s">
        <v>13</v>
      </c>
      <c r="H223" s="183" t="s">
        <v>14</v>
      </c>
      <c r="I223" s="173" t="s">
        <v>13</v>
      </c>
      <c r="J223" s="217" t="s">
        <v>15</v>
      </c>
      <c r="K223" s="218"/>
      <c r="L223" s="219"/>
      <c r="M223" s="114" t="s">
        <v>12</v>
      </c>
      <c r="N223" s="185"/>
    </row>
    <row r="224" spans="1:14" ht="14.25" thickBot="1">
      <c r="A224" s="223"/>
      <c r="B224" s="46" t="s">
        <v>16</v>
      </c>
      <c r="C224" s="190"/>
      <c r="D224" s="190"/>
      <c r="E224" s="190"/>
      <c r="F224" s="176" t="s">
        <v>17</v>
      </c>
      <c r="G224" s="220"/>
      <c r="H224" s="183"/>
      <c r="I224" s="30" t="s">
        <v>18</v>
      </c>
      <c r="J224" s="174" t="s">
        <v>9</v>
      </c>
      <c r="K224" s="31" t="s">
        <v>10</v>
      </c>
      <c r="L224" s="174" t="s">
        <v>11</v>
      </c>
      <c r="M224" s="173" t="s">
        <v>17</v>
      </c>
      <c r="N224" s="134" t="s">
        <v>17</v>
      </c>
    </row>
    <row r="225" spans="1:14" ht="14.25" thickBot="1">
      <c r="A225" s="213"/>
      <c r="B225" s="173" t="s">
        <v>19</v>
      </c>
      <c r="C225" s="87">
        <v>249.46</v>
      </c>
      <c r="D225" s="87">
        <v>3453.08</v>
      </c>
      <c r="E225" s="87">
        <v>4031.52</v>
      </c>
      <c r="F225" s="39">
        <f t="shared" ref="F225:F232" si="57">(D225-E225)/E225*100</f>
        <v>-14.347938246616662</v>
      </c>
      <c r="G225" s="91">
        <v>21977</v>
      </c>
      <c r="H225" s="91">
        <v>1232435.82</v>
      </c>
      <c r="I225" s="91">
        <v>2189</v>
      </c>
      <c r="J225" s="88">
        <v>117.49</v>
      </c>
      <c r="K225" s="88">
        <v>1896.15</v>
      </c>
      <c r="L225" s="88">
        <v>1877.55</v>
      </c>
      <c r="M225" s="39">
        <f t="shared" ref="M225:M232" si="58">(K225-L225)/L225*100</f>
        <v>0.99065271231126395</v>
      </c>
      <c r="N225" s="127">
        <f t="shared" ref="N225:N233" si="59">D225/D381*100</f>
        <v>33.257295997390273</v>
      </c>
    </row>
    <row r="226" spans="1:14" ht="14.25" thickBot="1">
      <c r="A226" s="213"/>
      <c r="B226" s="173" t="s">
        <v>20</v>
      </c>
      <c r="C226" s="87">
        <v>87.14</v>
      </c>
      <c r="D226" s="87">
        <v>929.55</v>
      </c>
      <c r="E226" s="87">
        <v>1114.21</v>
      </c>
      <c r="F226" s="39">
        <f t="shared" si="57"/>
        <v>-16.573177408208515</v>
      </c>
      <c r="G226" s="91">
        <v>12478</v>
      </c>
      <c r="H226" s="91">
        <v>163697.60000000001</v>
      </c>
      <c r="I226" s="91">
        <v>1176</v>
      </c>
      <c r="J226" s="88">
        <v>52.41</v>
      </c>
      <c r="K226" s="88">
        <v>648.91999999999996</v>
      </c>
      <c r="L226" s="88">
        <v>817.06</v>
      </c>
      <c r="M226" s="39">
        <f t="shared" si="58"/>
        <v>-20.578660073923579</v>
      </c>
      <c r="N226" s="127">
        <f t="shared" si="59"/>
        <v>38.23092939356453</v>
      </c>
    </row>
    <row r="227" spans="1:14" ht="14.25" thickBot="1">
      <c r="A227" s="213"/>
      <c r="B227" s="173" t="s">
        <v>21</v>
      </c>
      <c r="C227" s="87">
        <v>7.23</v>
      </c>
      <c r="D227" s="87">
        <v>155.76</v>
      </c>
      <c r="E227" s="87">
        <v>121.8</v>
      </c>
      <c r="F227" s="39">
        <f t="shared" si="57"/>
        <v>27.881773399014776</v>
      </c>
      <c r="G227" s="91">
        <v>76</v>
      </c>
      <c r="H227" s="91">
        <v>157303.43</v>
      </c>
      <c r="I227" s="91">
        <v>10</v>
      </c>
      <c r="J227" s="88">
        <v>0</v>
      </c>
      <c r="K227" s="88">
        <v>27.95</v>
      </c>
      <c r="L227" s="88">
        <v>14.63</v>
      </c>
      <c r="M227" s="39">
        <f t="shared" si="58"/>
        <v>91.045796308954181</v>
      </c>
      <c r="N227" s="127">
        <f t="shared" si="59"/>
        <v>58.415684722358762</v>
      </c>
    </row>
    <row r="228" spans="1:14" ht="14.25" thickBot="1">
      <c r="A228" s="213"/>
      <c r="B228" s="173" t="s">
        <v>22</v>
      </c>
      <c r="C228" s="87">
        <v>0.46</v>
      </c>
      <c r="D228" s="87">
        <v>58.11</v>
      </c>
      <c r="E228" s="87">
        <v>65.540000000000006</v>
      </c>
      <c r="F228" s="39">
        <f t="shared" si="57"/>
        <v>-11.336588342996652</v>
      </c>
      <c r="G228" s="91">
        <v>1308</v>
      </c>
      <c r="H228" s="91">
        <v>80016.45</v>
      </c>
      <c r="I228" s="91">
        <v>189</v>
      </c>
      <c r="J228" s="88">
        <v>2.2599999999999998</v>
      </c>
      <c r="K228" s="88">
        <v>22.31</v>
      </c>
      <c r="L228" s="88">
        <v>74.39</v>
      </c>
      <c r="M228" s="39">
        <f t="shared" si="58"/>
        <v>-70.009409866917593</v>
      </c>
      <c r="N228" s="127">
        <f t="shared" si="59"/>
        <v>53.618461876313987</v>
      </c>
    </row>
    <row r="229" spans="1:14" ht="14.25" thickBot="1">
      <c r="A229" s="213"/>
      <c r="B229" s="173" t="s">
        <v>23</v>
      </c>
      <c r="C229" s="87">
        <v>4.21</v>
      </c>
      <c r="D229" s="87">
        <v>19.239999999999998</v>
      </c>
      <c r="E229" s="87">
        <v>19.420000000000002</v>
      </c>
      <c r="F229" s="39">
        <f t="shared" si="57"/>
        <v>-0.92687950566428035</v>
      </c>
      <c r="G229" s="91">
        <v>209</v>
      </c>
      <c r="H229" s="91">
        <v>21930.51</v>
      </c>
      <c r="I229" s="91">
        <v>1</v>
      </c>
      <c r="J229" s="88">
        <v>0</v>
      </c>
      <c r="K229" s="88">
        <v>0.64</v>
      </c>
      <c r="L229" s="88">
        <v>7.62</v>
      </c>
      <c r="M229" s="39">
        <f t="shared" si="58"/>
        <v>-91.60104986876641</v>
      </c>
      <c r="N229" s="127">
        <f t="shared" si="59"/>
        <v>59.78601702012196</v>
      </c>
    </row>
    <row r="230" spans="1:14" ht="14.25" thickBot="1">
      <c r="A230" s="213"/>
      <c r="B230" s="173" t="s">
        <v>24</v>
      </c>
      <c r="C230" s="87">
        <v>9</v>
      </c>
      <c r="D230" s="87">
        <v>268.83999999999997</v>
      </c>
      <c r="E230" s="87">
        <v>251.27</v>
      </c>
      <c r="F230" s="39">
        <f t="shared" si="57"/>
        <v>6.9924782106896819</v>
      </c>
      <c r="G230" s="91">
        <v>561</v>
      </c>
      <c r="H230" s="91">
        <v>350529.42</v>
      </c>
      <c r="I230" s="91">
        <v>231</v>
      </c>
      <c r="J230" s="88">
        <v>2.1800000000000002</v>
      </c>
      <c r="K230" s="88">
        <v>133.97999999999999</v>
      </c>
      <c r="L230" s="88">
        <v>81.900000000000006</v>
      </c>
      <c r="M230" s="39">
        <f t="shared" si="58"/>
        <v>63.589743589743563</v>
      </c>
      <c r="N230" s="127">
        <f t="shared" si="59"/>
        <v>39.473078972516404</v>
      </c>
    </row>
    <row r="231" spans="1:14" ht="14.25" thickBot="1">
      <c r="A231" s="213"/>
      <c r="B231" s="173" t="s">
        <v>25</v>
      </c>
      <c r="C231" s="87">
        <v>11.28</v>
      </c>
      <c r="D231" s="87">
        <v>1144.79</v>
      </c>
      <c r="E231" s="87">
        <v>738.01</v>
      </c>
      <c r="F231" s="39">
        <f t="shared" si="57"/>
        <v>55.118494329345125</v>
      </c>
      <c r="G231" s="91">
        <v>561</v>
      </c>
      <c r="H231" s="91">
        <v>40100.019999999997</v>
      </c>
      <c r="I231" s="91">
        <v>1315</v>
      </c>
      <c r="J231" s="88">
        <v>27.16</v>
      </c>
      <c r="K231" s="88">
        <v>291.64999999999998</v>
      </c>
      <c r="L231" s="88">
        <v>275.36</v>
      </c>
      <c r="M231" s="39">
        <f t="shared" si="58"/>
        <v>5.9158919233003937</v>
      </c>
      <c r="N231" s="127">
        <f t="shared" si="59"/>
        <v>24.253711975332521</v>
      </c>
    </row>
    <row r="232" spans="1:14" ht="14.25" thickBot="1">
      <c r="A232" s="213"/>
      <c r="B232" s="173" t="s">
        <v>26</v>
      </c>
      <c r="C232" s="87">
        <v>15.86</v>
      </c>
      <c r="D232" s="87">
        <v>302.16000000000003</v>
      </c>
      <c r="E232" s="87">
        <v>273.97000000000003</v>
      </c>
      <c r="F232" s="39">
        <f t="shared" si="57"/>
        <v>10.28944774975362</v>
      </c>
      <c r="G232" s="91">
        <v>5680</v>
      </c>
      <c r="H232" s="91">
        <v>754161.64</v>
      </c>
      <c r="I232" s="91">
        <v>303</v>
      </c>
      <c r="J232" s="88">
        <v>3.47</v>
      </c>
      <c r="K232" s="88">
        <v>110.16</v>
      </c>
      <c r="L232" s="88">
        <v>95.45</v>
      </c>
      <c r="M232" s="39">
        <f t="shared" si="58"/>
        <v>15.411210057621785</v>
      </c>
      <c r="N232" s="127">
        <f t="shared" si="59"/>
        <v>23.447185993802659</v>
      </c>
    </row>
    <row r="233" spans="1:14" ht="14.25" thickBot="1">
      <c r="A233" s="213"/>
      <c r="B233" s="173" t="s">
        <v>27</v>
      </c>
      <c r="C233" s="15">
        <v>0</v>
      </c>
      <c r="D233" s="15">
        <v>0.35</v>
      </c>
      <c r="E233" s="15"/>
      <c r="F233" s="39"/>
      <c r="G233" s="17">
        <v>4</v>
      </c>
      <c r="H233" s="17">
        <v>50.74</v>
      </c>
      <c r="I233" s="17">
        <v>0</v>
      </c>
      <c r="J233" s="28"/>
      <c r="K233" s="28"/>
      <c r="L233" s="28"/>
      <c r="M233" s="39"/>
      <c r="N233" s="127">
        <f t="shared" si="59"/>
        <v>6.7170651261685528</v>
      </c>
    </row>
    <row r="234" spans="1:14" ht="14.25" thickBot="1">
      <c r="A234" s="213"/>
      <c r="B234" s="18" t="s">
        <v>28</v>
      </c>
      <c r="C234" s="15"/>
      <c r="D234" s="15"/>
      <c r="E234" s="15"/>
      <c r="F234" s="39"/>
      <c r="G234" s="17"/>
      <c r="H234" s="17"/>
      <c r="I234" s="17"/>
      <c r="J234" s="28"/>
      <c r="K234" s="28"/>
      <c r="L234" s="28"/>
      <c r="M234" s="39"/>
      <c r="N234" s="127"/>
    </row>
    <row r="235" spans="1:14" ht="14.25" thickBot="1">
      <c r="A235" s="213"/>
      <c r="B235" s="18" t="s">
        <v>29</v>
      </c>
      <c r="C235" s="15"/>
      <c r="D235" s="15"/>
      <c r="E235" s="15"/>
      <c r="F235" s="39"/>
      <c r="G235" s="17"/>
      <c r="H235" s="17"/>
      <c r="I235" s="17"/>
      <c r="J235" s="28"/>
      <c r="K235" s="28"/>
      <c r="L235" s="28"/>
      <c r="M235" s="39"/>
      <c r="N235" s="127"/>
    </row>
    <row r="236" spans="1:14" ht="14.25" thickBot="1">
      <c r="A236" s="213"/>
      <c r="B236" s="18" t="s">
        <v>30</v>
      </c>
      <c r="C236" s="15"/>
      <c r="D236" s="15"/>
      <c r="E236" s="15"/>
      <c r="F236" s="39"/>
      <c r="G236" s="17"/>
      <c r="H236" s="17"/>
      <c r="I236" s="17"/>
      <c r="J236" s="28"/>
      <c r="K236" s="28"/>
      <c r="L236" s="28"/>
      <c r="M236" s="39"/>
      <c r="N236" s="127" t="e">
        <f>D236/D392*100</f>
        <v>#DIV/0!</v>
      </c>
    </row>
    <row r="237" spans="1:14" ht="14.25" thickBot="1">
      <c r="A237" s="214"/>
      <c r="B237" s="19" t="s">
        <v>31</v>
      </c>
      <c r="C237" s="20">
        <f t="shared" ref="C237:L237" si="60">C225+C227+C228+C229+C230+C231+C232+C233</f>
        <v>297.49999999999994</v>
      </c>
      <c r="D237" s="20">
        <f t="shared" si="60"/>
        <v>5402.33</v>
      </c>
      <c r="E237" s="20">
        <f t="shared" si="60"/>
        <v>5501.5300000000007</v>
      </c>
      <c r="F237" s="20">
        <f>(D237-E237)/E237*100</f>
        <v>-1.8031347643292086</v>
      </c>
      <c r="G237" s="20">
        <f t="shared" si="60"/>
        <v>30376</v>
      </c>
      <c r="H237" s="20">
        <f t="shared" si="60"/>
        <v>2636528.0300000003</v>
      </c>
      <c r="I237" s="20">
        <f t="shared" si="60"/>
        <v>4238</v>
      </c>
      <c r="J237" s="20">
        <f t="shared" si="60"/>
        <v>152.56</v>
      </c>
      <c r="K237" s="20">
        <f t="shared" si="60"/>
        <v>2482.84</v>
      </c>
      <c r="L237" s="20">
        <f t="shared" si="60"/>
        <v>2426.9</v>
      </c>
      <c r="M237" s="20">
        <f t="shared" ref="M237:M239" si="61">(K237-L237)/L237*100</f>
        <v>2.3049981457826876</v>
      </c>
      <c r="N237" s="128">
        <f>D237/D393*100</f>
        <v>30.896674270401419</v>
      </c>
    </row>
    <row r="238" spans="1:14" ht="15" thickTop="1" thickBot="1">
      <c r="A238" s="213" t="s">
        <v>32</v>
      </c>
      <c r="B238" s="173" t="s">
        <v>19</v>
      </c>
      <c r="C238" s="23">
        <v>106.75</v>
      </c>
      <c r="D238" s="23">
        <v>1588.95</v>
      </c>
      <c r="E238" s="23">
        <v>1714.66</v>
      </c>
      <c r="F238" s="39">
        <f>(D238-E238)/E238*100</f>
        <v>-7.3314826262932602</v>
      </c>
      <c r="G238" s="24">
        <v>9081</v>
      </c>
      <c r="H238" s="24">
        <v>612363.96279999998</v>
      </c>
      <c r="I238" s="24">
        <v>829</v>
      </c>
      <c r="J238" s="23">
        <v>132.61000000000001</v>
      </c>
      <c r="K238" s="24">
        <v>807.07</v>
      </c>
      <c r="L238" s="24">
        <v>843.71</v>
      </c>
      <c r="M238" s="39">
        <f t="shared" si="61"/>
        <v>-4.3427243958232076</v>
      </c>
      <c r="N238" s="127">
        <f>D238/D381*100</f>
        <v>15.303491513388998</v>
      </c>
    </row>
    <row r="239" spans="1:14" ht="14.25" thickBot="1">
      <c r="A239" s="213"/>
      <c r="B239" s="173" t="s">
        <v>20</v>
      </c>
      <c r="C239" s="24">
        <v>27.33</v>
      </c>
      <c r="D239" s="24">
        <v>350.89</v>
      </c>
      <c r="E239" s="24">
        <v>576.79999999999995</v>
      </c>
      <c r="F239" s="39">
        <f>(D239-E239)/E239*100</f>
        <v>-39.166088765603327</v>
      </c>
      <c r="G239" s="24">
        <v>3247</v>
      </c>
      <c r="H239" s="24">
        <v>39601.199999999997</v>
      </c>
      <c r="I239" s="24">
        <v>422</v>
      </c>
      <c r="J239" s="24">
        <v>68.12</v>
      </c>
      <c r="K239" s="24">
        <v>320.81</v>
      </c>
      <c r="L239" s="24">
        <v>404.84</v>
      </c>
      <c r="M239" s="39">
        <f t="shared" si="61"/>
        <v>-20.756348186938045</v>
      </c>
      <c r="N239" s="127">
        <f>D239/D382*100</f>
        <v>14.431553778611002</v>
      </c>
    </row>
    <row r="240" spans="1:14" ht="14.25" thickBot="1">
      <c r="A240" s="213"/>
      <c r="B240" s="173" t="s">
        <v>21</v>
      </c>
      <c r="C240" s="24">
        <v>0.12</v>
      </c>
      <c r="D240" s="24">
        <v>5.98</v>
      </c>
      <c r="E240" s="24">
        <v>8.26</v>
      </c>
      <c r="F240" s="39">
        <f>(D240-E240)/E240*100</f>
        <v>-27.602905569007259</v>
      </c>
      <c r="G240" s="24">
        <v>65</v>
      </c>
      <c r="H240" s="24">
        <v>7802.5601239999996</v>
      </c>
      <c r="I240" s="24">
        <v>1</v>
      </c>
      <c r="J240" s="24"/>
      <c r="K240" s="24">
        <v>0.48</v>
      </c>
      <c r="L240" s="24"/>
      <c r="M240" s="39"/>
      <c r="N240" s="127">
        <f>D240/D383*100</f>
        <v>2.2427182501265115</v>
      </c>
    </row>
    <row r="241" spans="1:14" ht="14.25" thickBot="1">
      <c r="A241" s="213"/>
      <c r="B241" s="173" t="s">
        <v>22</v>
      </c>
      <c r="C241" s="25">
        <v>0.79</v>
      </c>
      <c r="D241" s="25">
        <v>22.2</v>
      </c>
      <c r="E241" s="24">
        <v>1.92</v>
      </c>
      <c r="F241" s="39">
        <f>(D241-E241)/E241*100</f>
        <v>1056.2500000000002</v>
      </c>
      <c r="G241" s="24">
        <v>1934</v>
      </c>
      <c r="H241" s="24">
        <v>77484.929999999993</v>
      </c>
      <c r="I241" s="24">
        <v>25</v>
      </c>
      <c r="J241" s="25">
        <v>0.12</v>
      </c>
      <c r="K241" s="24">
        <v>1</v>
      </c>
      <c r="L241" s="24"/>
      <c r="M241" s="39"/>
      <c r="N241" s="127">
        <f>D241/D384*100</f>
        <v>20.484079395184487</v>
      </c>
    </row>
    <row r="242" spans="1:14" ht="14.25" thickBot="1">
      <c r="A242" s="213"/>
      <c r="B242" s="173" t="s">
        <v>23</v>
      </c>
      <c r="C242" s="24"/>
      <c r="D242" s="24"/>
      <c r="E242" s="24"/>
      <c r="F242" s="39"/>
      <c r="G242" s="24"/>
      <c r="H242" s="24"/>
      <c r="I242" s="24"/>
      <c r="J242" s="24"/>
      <c r="K242" s="24"/>
      <c r="L242" s="24"/>
      <c r="M242" s="39"/>
      <c r="N242" s="127"/>
    </row>
    <row r="243" spans="1:14" ht="14.25" thickBot="1">
      <c r="A243" s="213"/>
      <c r="B243" s="173" t="s">
        <v>24</v>
      </c>
      <c r="C243" s="24">
        <v>1.97</v>
      </c>
      <c r="D243" s="24">
        <v>17.41</v>
      </c>
      <c r="E243" s="24">
        <v>23.01</v>
      </c>
      <c r="F243" s="39">
        <f>(D243-E243)/E243*100</f>
        <v>-24.337244676227733</v>
      </c>
      <c r="G243" s="24">
        <v>40</v>
      </c>
      <c r="H243" s="24">
        <v>15875.133954000001</v>
      </c>
      <c r="I243" s="24">
        <v>3</v>
      </c>
      <c r="J243" s="24"/>
      <c r="K243" s="24">
        <v>0.43</v>
      </c>
      <c r="L243" s="24">
        <v>5.2</v>
      </c>
      <c r="M243" s="39">
        <f>(K243-L243)/L243*100</f>
        <v>-91.730769230769241</v>
      </c>
      <c r="N243" s="127">
        <f>D243/D386*100</f>
        <v>2.5562650829917817</v>
      </c>
    </row>
    <row r="244" spans="1:14" ht="14.25" thickBot="1">
      <c r="A244" s="213"/>
      <c r="B244" s="173" t="s">
        <v>25</v>
      </c>
      <c r="C244" s="47">
        <v>4.2</v>
      </c>
      <c r="D244" s="47">
        <v>10.23</v>
      </c>
      <c r="E244" s="26">
        <v>8.4499999999999993</v>
      </c>
      <c r="F244" s="39"/>
      <c r="G244" s="26">
        <v>25</v>
      </c>
      <c r="H244" s="26">
        <v>411.12009399999999</v>
      </c>
      <c r="I244" s="26"/>
      <c r="J244" s="47"/>
      <c r="K244" s="26"/>
      <c r="L244" s="26">
        <v>1.22</v>
      </c>
      <c r="M244" s="39"/>
      <c r="N244" s="127">
        <f>D244/D387*100</f>
        <v>0.2167344871178572</v>
      </c>
    </row>
    <row r="245" spans="1:14" ht="14.25" thickBot="1">
      <c r="A245" s="213"/>
      <c r="B245" s="173" t="s">
        <v>26</v>
      </c>
      <c r="C245" s="24">
        <v>11.07</v>
      </c>
      <c r="D245" s="24">
        <v>187.69</v>
      </c>
      <c r="E245" s="24">
        <v>166.24</v>
      </c>
      <c r="F245" s="39">
        <f>(D245-E245)/E245*100</f>
        <v>12.903031761308945</v>
      </c>
      <c r="G245" s="24">
        <v>65429</v>
      </c>
      <c r="H245" s="24">
        <v>565673.77099999995</v>
      </c>
      <c r="I245" s="24">
        <v>197</v>
      </c>
      <c r="J245" s="24">
        <v>14</v>
      </c>
      <c r="K245" s="24">
        <v>56.28</v>
      </c>
      <c r="L245" s="24">
        <v>57.51</v>
      </c>
      <c r="M245" s="39">
        <f>(K245-L245)/L245*100</f>
        <v>-2.1387584767866405</v>
      </c>
      <c r="N245" s="127">
        <f>D245/D388*100</f>
        <v>14.564476896931493</v>
      </c>
    </row>
    <row r="246" spans="1:14" ht="14.25" thickBot="1">
      <c r="A246" s="213"/>
      <c r="B246" s="173" t="s">
        <v>27</v>
      </c>
      <c r="C246" s="24"/>
      <c r="D246" s="24">
        <v>4.03</v>
      </c>
      <c r="E246" s="24"/>
      <c r="F246" s="39"/>
      <c r="G246" s="24">
        <v>1</v>
      </c>
      <c r="H246" s="48">
        <v>1667.0672999999999</v>
      </c>
      <c r="I246" s="24"/>
      <c r="J246" s="24"/>
      <c r="K246" s="24"/>
      <c r="L246" s="24"/>
      <c r="M246" s="39"/>
      <c r="N246" s="127"/>
    </row>
    <row r="247" spans="1:14" ht="14.25" thickBot="1">
      <c r="A247" s="213"/>
      <c r="B247" s="18" t="s">
        <v>28</v>
      </c>
      <c r="C247" s="48"/>
      <c r="D247" s="48"/>
      <c r="E247" s="48"/>
      <c r="F247" s="39"/>
      <c r="G247" s="48"/>
      <c r="H247" s="48"/>
      <c r="I247" s="48"/>
      <c r="J247" s="48"/>
      <c r="K247" s="48"/>
      <c r="L247" s="48"/>
      <c r="M247" s="39"/>
      <c r="N247" s="127"/>
    </row>
    <row r="248" spans="1:14" ht="14.25" thickBot="1">
      <c r="A248" s="213"/>
      <c r="B248" s="18" t="s">
        <v>29</v>
      </c>
      <c r="C248" s="48"/>
      <c r="D248" s="48">
        <v>4.03</v>
      </c>
      <c r="E248" s="48"/>
      <c r="F248" s="39"/>
      <c r="G248" s="48">
        <v>1</v>
      </c>
      <c r="H248" s="48">
        <v>1667.0672999999999</v>
      </c>
      <c r="I248" s="48"/>
      <c r="J248" s="48"/>
      <c r="K248" s="48"/>
      <c r="L248" s="48"/>
      <c r="M248" s="39"/>
      <c r="N248" s="127"/>
    </row>
    <row r="249" spans="1:14" ht="14.25" thickBot="1">
      <c r="A249" s="213"/>
      <c r="B249" s="18" t="s">
        <v>30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127"/>
    </row>
    <row r="250" spans="1:14" ht="14.25" thickBot="1">
      <c r="A250" s="214"/>
      <c r="B250" s="19" t="s">
        <v>31</v>
      </c>
      <c r="C250" s="20">
        <f t="shared" ref="C250:L250" si="62">C238+C240+C241+C242+C243+C244+C245+C246</f>
        <v>124.9</v>
      </c>
      <c r="D250" s="20">
        <f t="shared" si="62"/>
        <v>1836.4900000000002</v>
      </c>
      <c r="E250" s="20">
        <f t="shared" si="62"/>
        <v>1922.5400000000002</v>
      </c>
      <c r="F250" s="20">
        <f>(D250-E250)/E250*100</f>
        <v>-4.4758496572242938</v>
      </c>
      <c r="G250" s="20">
        <f t="shared" si="62"/>
        <v>76575</v>
      </c>
      <c r="H250" s="20">
        <f t="shared" si="62"/>
        <v>1281278.5452719999</v>
      </c>
      <c r="I250" s="20">
        <f t="shared" si="62"/>
        <v>1055</v>
      </c>
      <c r="J250" s="20">
        <f t="shared" si="62"/>
        <v>146.73000000000002</v>
      </c>
      <c r="K250" s="20">
        <f t="shared" si="62"/>
        <v>865.26</v>
      </c>
      <c r="L250" s="20">
        <f t="shared" si="62"/>
        <v>907.6400000000001</v>
      </c>
      <c r="M250" s="20">
        <f t="shared" ref="M250:M252" si="63">(K250-L250)/L250*100</f>
        <v>-4.6692521263937357</v>
      </c>
      <c r="N250" s="128">
        <f>D250/D393*100</f>
        <v>10.503140928238281</v>
      </c>
    </row>
    <row r="251" spans="1:14" ht="15" thickTop="1" thickBot="1">
      <c r="A251" s="213" t="s">
        <v>33</v>
      </c>
      <c r="B251" s="173" t="s">
        <v>19</v>
      </c>
      <c r="C251" s="122">
        <v>170.64525700000078</v>
      </c>
      <c r="D251" s="122">
        <v>2343.9181800000006</v>
      </c>
      <c r="E251" s="88">
        <v>2468.2287980000001</v>
      </c>
      <c r="F251" s="39">
        <f>(D251-E251)/E251*100</f>
        <v>-5.0364300951649259</v>
      </c>
      <c r="G251" s="88">
        <v>14111</v>
      </c>
      <c r="H251" s="88">
        <v>1015156.272028</v>
      </c>
      <c r="I251" s="88">
        <v>1913</v>
      </c>
      <c r="J251" s="88">
        <v>69.596271000000002</v>
      </c>
      <c r="K251" s="88">
        <v>1001.3171172238769</v>
      </c>
      <c r="L251" s="88">
        <v>1171.6000000000001</v>
      </c>
      <c r="M251" s="39">
        <f t="shared" si="63"/>
        <v>-14.534216693079822</v>
      </c>
      <c r="N251" s="127">
        <f>D251/D381*100</f>
        <v>22.574739277956006</v>
      </c>
    </row>
    <row r="252" spans="1:14" ht="14.25" thickBot="1">
      <c r="A252" s="213"/>
      <c r="B252" s="173" t="s">
        <v>20</v>
      </c>
      <c r="C252" s="122">
        <v>34.402868000000019</v>
      </c>
      <c r="D252" s="122">
        <v>435.48612400000002</v>
      </c>
      <c r="E252" s="88">
        <v>709.52570800000001</v>
      </c>
      <c r="F252" s="39">
        <f>(D252-E252)/E252*100</f>
        <v>-38.622925273907057</v>
      </c>
      <c r="G252" s="88">
        <v>4821</v>
      </c>
      <c r="H252" s="88">
        <v>58816.2</v>
      </c>
      <c r="I252" s="88">
        <v>806</v>
      </c>
      <c r="J252" s="88">
        <v>14.835065</v>
      </c>
      <c r="K252" s="88">
        <v>339.24986599804686</v>
      </c>
      <c r="L252" s="88">
        <v>380.3</v>
      </c>
      <c r="M252" s="39">
        <f t="shared" si="63"/>
        <v>-10.794145149080503</v>
      </c>
      <c r="N252" s="127">
        <f>D252/D382*100</f>
        <v>17.910859295918552</v>
      </c>
    </row>
    <row r="253" spans="1:14" ht="14.25" thickBot="1">
      <c r="A253" s="213"/>
      <c r="B253" s="173" t="s">
        <v>21</v>
      </c>
      <c r="C253" s="122">
        <v>1.6150000000000001E-2</v>
      </c>
      <c r="D253" s="122">
        <v>27.273282000000002</v>
      </c>
      <c r="E253" s="88">
        <v>43.752040999999991</v>
      </c>
      <c r="F253" s="39">
        <f>(D253-E253)/E253*100</f>
        <v>-37.663977778773777</v>
      </c>
      <c r="G253" s="88">
        <v>571</v>
      </c>
      <c r="H253" s="88">
        <v>78087.189416000008</v>
      </c>
      <c r="I253" s="88">
        <v>18</v>
      </c>
      <c r="J253" s="88">
        <v>0</v>
      </c>
      <c r="K253" s="88">
        <v>3</v>
      </c>
      <c r="L253" s="88">
        <v>0</v>
      </c>
      <c r="M253" s="39"/>
      <c r="N253" s="127">
        <f>D253/D383*100</f>
        <v>10.228476134154999</v>
      </c>
    </row>
    <row r="254" spans="1:14" ht="14.25" thickBot="1">
      <c r="A254" s="213"/>
      <c r="B254" s="173" t="s">
        <v>22</v>
      </c>
      <c r="C254" s="122">
        <v>4.9733879999999999</v>
      </c>
      <c r="D254" s="122">
        <v>8.5185870000000001</v>
      </c>
      <c r="E254" s="88">
        <v>3.0783729999999996</v>
      </c>
      <c r="F254" s="39">
        <f>(D254-E254)/E254*100</f>
        <v>176.72367838465323</v>
      </c>
      <c r="G254" s="88">
        <v>718</v>
      </c>
      <c r="H254" s="88">
        <v>96236.18</v>
      </c>
      <c r="I254" s="88">
        <v>108</v>
      </c>
      <c r="J254" s="88">
        <v>1</v>
      </c>
      <c r="K254" s="88">
        <v>15</v>
      </c>
      <c r="L254" s="88">
        <v>6</v>
      </c>
      <c r="M254" s="39">
        <f>(K254-L254)/L254*100</f>
        <v>150</v>
      </c>
      <c r="N254" s="127">
        <f>D254/D384*100</f>
        <v>7.8601537136390291</v>
      </c>
    </row>
    <row r="255" spans="1:14" ht="14.25" thickBot="1">
      <c r="A255" s="213"/>
      <c r="B255" s="173" t="s">
        <v>23</v>
      </c>
      <c r="C255" s="122">
        <v>0</v>
      </c>
      <c r="D255" s="122">
        <v>0</v>
      </c>
      <c r="E255" s="88">
        <v>0</v>
      </c>
      <c r="F255" s="39"/>
      <c r="G255" s="88">
        <v>1</v>
      </c>
      <c r="H255" s="88">
        <v>3130.4349000000002</v>
      </c>
      <c r="I255" s="88">
        <v>0</v>
      </c>
      <c r="J255" s="88">
        <v>0</v>
      </c>
      <c r="K255" s="88">
        <v>1</v>
      </c>
      <c r="L255" s="88">
        <v>0</v>
      </c>
      <c r="M255" s="39"/>
      <c r="N255" s="127"/>
    </row>
    <row r="256" spans="1:14" ht="14.25" thickBot="1">
      <c r="A256" s="213"/>
      <c r="B256" s="173" t="s">
        <v>24</v>
      </c>
      <c r="C256" s="122">
        <v>1.3652130000000005</v>
      </c>
      <c r="D256" s="122">
        <v>31.608395000000002</v>
      </c>
      <c r="E256" s="88">
        <v>24.695561999999999</v>
      </c>
      <c r="F256" s="39">
        <f>(D256-E256)/E256*100</f>
        <v>27.992207668730128</v>
      </c>
      <c r="G256" s="88">
        <v>64</v>
      </c>
      <c r="H256" s="88">
        <v>82830.052100000001</v>
      </c>
      <c r="I256" s="88">
        <v>6</v>
      </c>
      <c r="J256" s="88">
        <v>2</v>
      </c>
      <c r="K256" s="88">
        <v>4</v>
      </c>
      <c r="L256" s="88">
        <v>2</v>
      </c>
      <c r="M256" s="39">
        <f>(K256-L256)/L256*100</f>
        <v>100</v>
      </c>
      <c r="N256" s="127">
        <f>D256/D386*100</f>
        <v>4.6409785449691006</v>
      </c>
    </row>
    <row r="257" spans="1:14" ht="14.25" thickBot="1">
      <c r="A257" s="213"/>
      <c r="B257" s="173" t="s">
        <v>25</v>
      </c>
      <c r="C257" s="122">
        <v>0</v>
      </c>
      <c r="D257" s="122">
        <v>0</v>
      </c>
      <c r="E257" s="90">
        <v>0</v>
      </c>
      <c r="F257" s="39"/>
      <c r="G257" s="90"/>
      <c r="H257" s="90"/>
      <c r="I257" s="88"/>
      <c r="J257" s="88">
        <v>0</v>
      </c>
      <c r="K257" s="88">
        <v>0</v>
      </c>
      <c r="L257" s="88">
        <v>0</v>
      </c>
      <c r="M257" s="39"/>
      <c r="N257" s="127"/>
    </row>
    <row r="258" spans="1:14" ht="14.25" thickBot="1">
      <c r="A258" s="213"/>
      <c r="B258" s="173" t="s">
        <v>26</v>
      </c>
      <c r="C258" s="122">
        <v>27.071367999999364</v>
      </c>
      <c r="D258" s="122">
        <v>351.51668199999972</v>
      </c>
      <c r="E258" s="88">
        <v>197.67396600000012</v>
      </c>
      <c r="F258" s="39">
        <f>(D258-E258)/E258*100</f>
        <v>77.82649334814252</v>
      </c>
      <c r="G258" s="88">
        <v>9682</v>
      </c>
      <c r="H258" s="88">
        <v>1844220.071</v>
      </c>
      <c r="I258" s="88">
        <v>17</v>
      </c>
      <c r="J258" s="88">
        <v>0.8</v>
      </c>
      <c r="K258" s="88">
        <v>34.059999999999995</v>
      </c>
      <c r="L258" s="88">
        <v>40</v>
      </c>
      <c r="M258" s="39">
        <f>(K258-L258)/L258*100</f>
        <v>-14.850000000000014</v>
      </c>
      <c r="N258" s="127">
        <f>D258/D388*100</f>
        <v>27.277194277132566</v>
      </c>
    </row>
    <row r="259" spans="1:14" ht="14.25" thickBot="1">
      <c r="A259" s="213"/>
      <c r="B259" s="173" t="s">
        <v>27</v>
      </c>
      <c r="C259" s="122">
        <v>0</v>
      </c>
      <c r="D259" s="122">
        <v>0</v>
      </c>
      <c r="E259" s="88">
        <v>0</v>
      </c>
      <c r="F259" s="39"/>
      <c r="G259" s="88"/>
      <c r="H259" s="88"/>
      <c r="I259" s="88"/>
      <c r="J259" s="88">
        <v>0</v>
      </c>
      <c r="K259" s="88">
        <v>0</v>
      </c>
      <c r="L259" s="88">
        <v>0</v>
      </c>
      <c r="M259" s="39"/>
      <c r="N259" s="127"/>
    </row>
    <row r="260" spans="1:14" ht="14.25" thickBot="1">
      <c r="A260" s="213"/>
      <c r="B260" s="18" t="s">
        <v>28</v>
      </c>
      <c r="C260" s="122">
        <v>0</v>
      </c>
      <c r="D260" s="122">
        <v>0</v>
      </c>
      <c r="E260" s="88">
        <v>0</v>
      </c>
      <c r="F260" s="39"/>
      <c r="G260" s="88"/>
      <c r="H260" s="88"/>
      <c r="I260" s="88"/>
      <c r="J260" s="88">
        <v>0</v>
      </c>
      <c r="K260" s="88">
        <v>0</v>
      </c>
      <c r="L260" s="88">
        <v>0</v>
      </c>
      <c r="M260" s="39"/>
      <c r="N260" s="127"/>
    </row>
    <row r="261" spans="1:14" ht="14.25" thickBot="1">
      <c r="A261" s="213"/>
      <c r="B261" s="18" t="s">
        <v>29</v>
      </c>
      <c r="C261" s="122">
        <v>0</v>
      </c>
      <c r="D261" s="122">
        <v>0</v>
      </c>
      <c r="E261" s="88">
        <v>0</v>
      </c>
      <c r="F261" s="39"/>
      <c r="G261" s="88"/>
      <c r="H261" s="88"/>
      <c r="I261" s="88">
        <v>0</v>
      </c>
      <c r="J261" s="88">
        <v>0</v>
      </c>
      <c r="K261" s="88">
        <v>0</v>
      </c>
      <c r="L261" s="88">
        <v>0</v>
      </c>
      <c r="M261" s="39"/>
      <c r="N261" s="127"/>
    </row>
    <row r="262" spans="1:14" ht="14.25" thickBot="1">
      <c r="A262" s="213"/>
      <c r="B262" s="18" t="s">
        <v>30</v>
      </c>
      <c r="C262" s="122">
        <v>0</v>
      </c>
      <c r="D262" s="122">
        <v>0</v>
      </c>
      <c r="E262" s="88">
        <v>0</v>
      </c>
      <c r="F262" s="39"/>
      <c r="G262" s="88"/>
      <c r="H262" s="88"/>
      <c r="I262" s="88"/>
      <c r="J262" s="88">
        <v>0</v>
      </c>
      <c r="K262" s="88">
        <v>0</v>
      </c>
      <c r="L262" s="88">
        <v>0</v>
      </c>
      <c r="M262" s="39"/>
      <c r="N262" s="127"/>
    </row>
    <row r="263" spans="1:14" ht="14.25" thickBot="1">
      <c r="A263" s="214"/>
      <c r="B263" s="19" t="s">
        <v>31</v>
      </c>
      <c r="C263" s="20">
        <f t="shared" ref="C263:L263" si="64">C251+C253+C254+C255+C256+C257+C258+C259</f>
        <v>204.07137600000016</v>
      </c>
      <c r="D263" s="20">
        <f t="shared" si="64"/>
        <v>2762.8351260000009</v>
      </c>
      <c r="E263" s="20">
        <f t="shared" si="64"/>
        <v>2737.4287400000003</v>
      </c>
      <c r="F263" s="20">
        <f>(D263-E263)/E263*100</f>
        <v>0.92811131952974835</v>
      </c>
      <c r="G263" s="20">
        <f t="shared" si="64"/>
        <v>25147</v>
      </c>
      <c r="H263" s="20">
        <f t="shared" si="64"/>
        <v>3119660.1994439997</v>
      </c>
      <c r="I263" s="20">
        <f t="shared" si="64"/>
        <v>2062</v>
      </c>
      <c r="J263" s="20">
        <f t="shared" si="64"/>
        <v>73.396270999999999</v>
      </c>
      <c r="K263" s="20">
        <f t="shared" si="64"/>
        <v>1058.3771172238769</v>
      </c>
      <c r="L263" s="20">
        <f t="shared" si="64"/>
        <v>1219.6000000000001</v>
      </c>
      <c r="M263" s="20">
        <f t="shared" ref="M263:M265" si="65">(K263-L263)/L263*100</f>
        <v>-13.219324596271173</v>
      </c>
      <c r="N263" s="128">
        <f>D263/D393*100</f>
        <v>15.801037135984936</v>
      </c>
    </row>
    <row r="264" spans="1:14" ht="14.25" thickTop="1">
      <c r="A264" s="215" t="s">
        <v>34</v>
      </c>
      <c r="B264" s="22" t="s">
        <v>19</v>
      </c>
      <c r="C264" s="139">
        <v>79.489999999999995</v>
      </c>
      <c r="D264" s="139">
        <v>821.15</v>
      </c>
      <c r="E264" s="139">
        <v>879.48779999999999</v>
      </c>
      <c r="F264" s="129">
        <f>(D264-E264)/E264*100</f>
        <v>-6.6331562529917996</v>
      </c>
      <c r="G264" s="140">
        <v>2771</v>
      </c>
      <c r="H264" s="140">
        <v>206894</v>
      </c>
      <c r="I264" s="140">
        <v>456</v>
      </c>
      <c r="J264" s="140">
        <v>35.75</v>
      </c>
      <c r="K264" s="140">
        <v>672.38</v>
      </c>
      <c r="L264" s="140">
        <v>578.77329999999995</v>
      </c>
      <c r="M264" s="129">
        <f t="shared" si="65"/>
        <v>16.173292721001477</v>
      </c>
      <c r="N264" s="130">
        <f t="shared" ref="N264:N272" si="66">D264/D381*100</f>
        <v>7.9086579541328392</v>
      </c>
    </row>
    <row r="265" spans="1:14">
      <c r="A265" s="224"/>
      <c r="B265" s="173" t="s">
        <v>20</v>
      </c>
      <c r="C265" s="140">
        <v>12.34</v>
      </c>
      <c r="D265" s="140">
        <v>154.77000000000001</v>
      </c>
      <c r="E265" s="140">
        <v>214.51159999999999</v>
      </c>
      <c r="F265" s="39">
        <f>(D265-E265)/E265*100</f>
        <v>-27.850055661325534</v>
      </c>
      <c r="G265" s="140">
        <v>960</v>
      </c>
      <c r="H265" s="140">
        <v>12429</v>
      </c>
      <c r="I265" s="140">
        <v>186</v>
      </c>
      <c r="J265" s="140">
        <v>14.02</v>
      </c>
      <c r="K265" s="140">
        <v>205.4</v>
      </c>
      <c r="L265" s="140">
        <v>190.67830000000001</v>
      </c>
      <c r="M265" s="39">
        <f t="shared" si="65"/>
        <v>7.7207002579737702</v>
      </c>
      <c r="N265" s="127">
        <f t="shared" si="66"/>
        <v>6.3654466593964631</v>
      </c>
    </row>
    <row r="266" spans="1:14">
      <c r="A266" s="224"/>
      <c r="B266" s="173" t="s">
        <v>21</v>
      </c>
      <c r="C266" s="140"/>
      <c r="D266" s="140">
        <v>3.18</v>
      </c>
      <c r="E266" s="140">
        <v>2.7736999999999998</v>
      </c>
      <c r="F266" s="39">
        <f>(D266-E266)/E266*100</f>
        <v>14.648303709846067</v>
      </c>
      <c r="G266" s="140">
        <v>3</v>
      </c>
      <c r="H266" s="140">
        <v>4939</v>
      </c>
      <c r="I266" s="140">
        <v>5</v>
      </c>
      <c r="J266" s="140"/>
      <c r="K266" s="140">
        <v>2.1</v>
      </c>
      <c r="L266" s="140">
        <v>0</v>
      </c>
      <c r="M266" s="39"/>
      <c r="N266" s="127">
        <f t="shared" si="66"/>
        <v>1.1926160594318238</v>
      </c>
    </row>
    <row r="267" spans="1:14">
      <c r="A267" s="224"/>
      <c r="B267" s="173" t="s">
        <v>22</v>
      </c>
      <c r="C267" s="140"/>
      <c r="D267" s="140">
        <v>0.02</v>
      </c>
      <c r="E267" s="140">
        <v>0.78769999999999996</v>
      </c>
      <c r="F267" s="39">
        <f>(D267-E267)/E267*100</f>
        <v>-97.460962295290088</v>
      </c>
      <c r="G267" s="140">
        <v>2</v>
      </c>
      <c r="H267" s="140">
        <v>200</v>
      </c>
      <c r="I267" s="140">
        <v>4</v>
      </c>
      <c r="J267" s="140"/>
      <c r="K267" s="140">
        <v>0.48</v>
      </c>
      <c r="L267" s="140">
        <v>0</v>
      </c>
      <c r="M267" s="39"/>
      <c r="N267" s="127">
        <f t="shared" si="66"/>
        <v>1.8454125581247285E-2</v>
      </c>
    </row>
    <row r="268" spans="1:14">
      <c r="A268" s="224"/>
      <c r="B268" s="173" t="s">
        <v>23</v>
      </c>
      <c r="C268" s="140"/>
      <c r="D268" s="140"/>
      <c r="E268" s="140">
        <v>0.89149999999999996</v>
      </c>
      <c r="F268" s="39"/>
      <c r="G268" s="140"/>
      <c r="H268" s="140"/>
      <c r="I268" s="140"/>
      <c r="J268" s="140"/>
      <c r="K268" s="140"/>
      <c r="L268" s="140">
        <v>0</v>
      </c>
      <c r="M268" s="39"/>
      <c r="N268" s="127">
        <f t="shared" si="66"/>
        <v>0</v>
      </c>
    </row>
    <row r="269" spans="1:14">
      <c r="A269" s="224"/>
      <c r="B269" s="173" t="s">
        <v>24</v>
      </c>
      <c r="C269" s="140">
        <v>9.67</v>
      </c>
      <c r="D269" s="140">
        <v>111.96</v>
      </c>
      <c r="E269" s="140">
        <v>140.24639999999999</v>
      </c>
      <c r="F269" s="39">
        <f>(D269-E269)/E269*100</f>
        <v>-20.169073858580326</v>
      </c>
      <c r="G269" s="140">
        <v>198</v>
      </c>
      <c r="H269" s="140">
        <v>80542</v>
      </c>
      <c r="I269" s="140">
        <v>86</v>
      </c>
      <c r="J269" s="140">
        <v>2.17</v>
      </c>
      <c r="K269" s="140">
        <v>132.31</v>
      </c>
      <c r="L269" s="140">
        <v>83.749799999999993</v>
      </c>
      <c r="M269" s="39">
        <f>(K269-L269)/L269*100</f>
        <v>57.982466823801381</v>
      </c>
      <c r="N269" s="127">
        <f t="shared" si="66"/>
        <v>16.438796019055708</v>
      </c>
    </row>
    <row r="270" spans="1:14">
      <c r="A270" s="224"/>
      <c r="B270" s="173" t="s">
        <v>25</v>
      </c>
      <c r="C270" s="142"/>
      <c r="D270" s="142">
        <v>1575.25</v>
      </c>
      <c r="E270" s="142">
        <v>967.51419999999996</v>
      </c>
      <c r="F270" s="39">
        <f>(D270-E270)/E270*100</f>
        <v>62.814147844031652</v>
      </c>
      <c r="G270" s="142">
        <v>275</v>
      </c>
      <c r="H270" s="142">
        <v>62313</v>
      </c>
      <c r="I270" s="142">
        <v>375</v>
      </c>
      <c r="J270" s="142">
        <v>8.75</v>
      </c>
      <c r="K270" s="140">
        <v>170.84</v>
      </c>
      <c r="L270" s="140">
        <v>5.4169</v>
      </c>
      <c r="M270" s="39">
        <f>(K270-L270)/L270*100</f>
        <v>3053.8333733316103</v>
      </c>
      <c r="N270" s="127">
        <f t="shared" si="66"/>
        <v>33.37350936778148</v>
      </c>
    </row>
    <row r="271" spans="1:14">
      <c r="A271" s="224"/>
      <c r="B271" s="173" t="s">
        <v>26</v>
      </c>
      <c r="C271" s="140">
        <v>12.59</v>
      </c>
      <c r="D271" s="140">
        <v>80.47</v>
      </c>
      <c r="E271" s="140">
        <v>88.418999999999997</v>
      </c>
      <c r="F271" s="39">
        <f>(D271-E271)/E271*100</f>
        <v>-8.9901491760820615</v>
      </c>
      <c r="G271" s="140">
        <v>366</v>
      </c>
      <c r="H271" s="140">
        <v>62310</v>
      </c>
      <c r="I271" s="140">
        <v>58</v>
      </c>
      <c r="J271" s="140">
        <v>1.56</v>
      </c>
      <c r="K271" s="140">
        <v>61.71</v>
      </c>
      <c r="L271" s="140">
        <v>30.565300000000001</v>
      </c>
      <c r="M271" s="39">
        <f>(K271-L271)/L271*100</f>
        <v>101.89561365339127</v>
      </c>
      <c r="N271" s="127">
        <f t="shared" si="66"/>
        <v>6.2443574825301154</v>
      </c>
    </row>
    <row r="272" spans="1:14">
      <c r="A272" s="224"/>
      <c r="B272" s="173" t="s">
        <v>27</v>
      </c>
      <c r="C272" s="140"/>
      <c r="D272" s="140"/>
      <c r="E272" s="140">
        <v>0</v>
      </c>
      <c r="F272" s="39"/>
      <c r="G272" s="140"/>
      <c r="H272" s="140"/>
      <c r="I272" s="140"/>
      <c r="J272" s="140"/>
      <c r="K272" s="140"/>
      <c r="L272" s="140">
        <v>0</v>
      </c>
      <c r="M272" s="39"/>
      <c r="N272" s="127">
        <f t="shared" si="66"/>
        <v>0</v>
      </c>
    </row>
    <row r="273" spans="1:14">
      <c r="A273" s="224"/>
      <c r="B273" s="18" t="s">
        <v>28</v>
      </c>
      <c r="C273" s="141"/>
      <c r="D273" s="141"/>
      <c r="E273" s="141">
        <v>0</v>
      </c>
      <c r="F273" s="39"/>
      <c r="G273" s="141"/>
      <c r="H273" s="141"/>
      <c r="I273" s="141"/>
      <c r="J273" s="141"/>
      <c r="K273" s="141"/>
      <c r="L273" s="141">
        <v>0</v>
      </c>
      <c r="M273" s="39"/>
      <c r="N273" s="127"/>
    </row>
    <row r="274" spans="1:14">
      <c r="A274" s="224"/>
      <c r="B274" s="18" t="s">
        <v>29</v>
      </c>
      <c r="C274" s="141"/>
      <c r="D274" s="141"/>
      <c r="E274" s="141">
        <v>0</v>
      </c>
      <c r="F274" s="39"/>
      <c r="G274" s="141"/>
      <c r="H274" s="141"/>
      <c r="I274" s="141"/>
      <c r="J274" s="141"/>
      <c r="K274" s="141"/>
      <c r="L274" s="141">
        <v>0</v>
      </c>
      <c r="M274" s="39"/>
      <c r="N274" s="127"/>
    </row>
    <row r="275" spans="1:14">
      <c r="A275" s="224"/>
      <c r="B275" s="18" t="s">
        <v>30</v>
      </c>
      <c r="C275" s="141"/>
      <c r="D275" s="141"/>
      <c r="E275" s="141">
        <v>0.02</v>
      </c>
      <c r="F275" s="39"/>
      <c r="G275" s="141"/>
      <c r="H275" s="141"/>
      <c r="I275" s="141"/>
      <c r="J275" s="141"/>
      <c r="K275" s="141"/>
      <c r="L275" s="141">
        <v>0</v>
      </c>
      <c r="M275" s="39"/>
      <c r="N275" s="127" t="e">
        <f>D275/D392*100</f>
        <v>#DIV/0!</v>
      </c>
    </row>
    <row r="276" spans="1:14" ht="14.25" thickBot="1">
      <c r="A276" s="225"/>
      <c r="B276" s="19" t="s">
        <v>31</v>
      </c>
      <c r="C276" s="20">
        <f t="shared" ref="C276:L276" si="67">C264+C266+C267+C268+C269+C270+C271+C272</f>
        <v>101.75</v>
      </c>
      <c r="D276" s="20">
        <f t="shared" si="67"/>
        <v>2592.0299999999997</v>
      </c>
      <c r="E276" s="20">
        <f t="shared" si="67"/>
        <v>2080.1202999999996</v>
      </c>
      <c r="F276" s="20">
        <f>(D276-E276)/E276*100</f>
        <v>24.609619934000946</v>
      </c>
      <c r="G276" s="20">
        <f t="shared" si="67"/>
        <v>3615</v>
      </c>
      <c r="H276" s="20">
        <f t="shared" si="67"/>
        <v>417198</v>
      </c>
      <c r="I276" s="20">
        <f t="shared" si="67"/>
        <v>984</v>
      </c>
      <c r="J276" s="20">
        <f t="shared" si="67"/>
        <v>48.230000000000004</v>
      </c>
      <c r="K276" s="20">
        <f t="shared" si="67"/>
        <v>1039.82</v>
      </c>
      <c r="L276" s="20">
        <f t="shared" si="67"/>
        <v>698.50529999999992</v>
      </c>
      <c r="M276" s="20">
        <f t="shared" ref="M276:M278" si="68">(K276-L276)/L276*100</f>
        <v>48.863580562667174</v>
      </c>
      <c r="N276" s="128">
        <f>D276/D393*100</f>
        <v>14.824178939292597</v>
      </c>
    </row>
    <row r="277" spans="1:14" ht="15" thickTop="1" thickBot="1">
      <c r="A277" s="213" t="s">
        <v>35</v>
      </c>
      <c r="B277" s="173" t="s">
        <v>19</v>
      </c>
      <c r="C277" s="83">
        <v>4.874924</v>
      </c>
      <c r="D277" s="83">
        <v>105.063073</v>
      </c>
      <c r="E277" s="83">
        <v>197.35957500000001</v>
      </c>
      <c r="F277" s="39">
        <f>(D277-E277)/E277*100</f>
        <v>-46.765657050082318</v>
      </c>
      <c r="G277" s="84">
        <v>694</v>
      </c>
      <c r="H277" s="84">
        <v>50906.684739999997</v>
      </c>
      <c r="I277" s="84">
        <v>69</v>
      </c>
      <c r="J277" s="84">
        <v>1.682015</v>
      </c>
      <c r="K277" s="84">
        <v>106.913774</v>
      </c>
      <c r="L277" s="84">
        <v>204.523583</v>
      </c>
      <c r="M277" s="39">
        <f t="shared" si="68"/>
        <v>-47.725454232825562</v>
      </c>
      <c r="N277" s="127">
        <f>D277/D381*100</f>
        <v>1.0118832222700958</v>
      </c>
    </row>
    <row r="278" spans="1:14" ht="14.25" thickBot="1">
      <c r="A278" s="213"/>
      <c r="B278" s="173" t="s">
        <v>20</v>
      </c>
      <c r="C278" s="84">
        <v>1.3702840000000001</v>
      </c>
      <c r="D278" s="84">
        <v>17.72</v>
      </c>
      <c r="E278" s="84">
        <v>52.031638000000001</v>
      </c>
      <c r="F278" s="39">
        <f>(D278-E278)/E278*100</f>
        <v>-65.943797502588723</v>
      </c>
      <c r="G278" s="84">
        <v>203</v>
      </c>
      <c r="H278" s="84">
        <v>2656</v>
      </c>
      <c r="I278" s="84">
        <v>25</v>
      </c>
      <c r="J278" s="84">
        <v>0.20960999999999999</v>
      </c>
      <c r="K278" s="84">
        <v>30.787396000000001</v>
      </c>
      <c r="L278" s="84">
        <v>51.281927000000003</v>
      </c>
      <c r="M278" s="39">
        <f t="shared" si="68"/>
        <v>-39.964432303801686</v>
      </c>
      <c r="N278" s="127">
        <f>D278/D382*100</f>
        <v>0.72879572788334512</v>
      </c>
    </row>
    <row r="279" spans="1:14" ht="14.25" thickBot="1">
      <c r="A279" s="213"/>
      <c r="B279" s="173" t="s">
        <v>21</v>
      </c>
      <c r="C279" s="84"/>
      <c r="D279" s="84">
        <v>37.627133999999998</v>
      </c>
      <c r="E279" s="84"/>
      <c r="F279" s="39"/>
      <c r="G279" s="84">
        <v>1</v>
      </c>
      <c r="H279" s="84">
        <v>37337.201594999999</v>
      </c>
      <c r="I279" s="84"/>
      <c r="J279" s="84"/>
      <c r="K279" s="84"/>
      <c r="L279" s="84"/>
      <c r="M279" s="39"/>
      <c r="N279" s="127"/>
    </row>
    <row r="280" spans="1:14" ht="14.25" thickBot="1">
      <c r="A280" s="213"/>
      <c r="B280" s="173" t="s">
        <v>22</v>
      </c>
      <c r="C280" s="84"/>
      <c r="D280" s="84"/>
      <c r="E280" s="84">
        <v>1.8773999999999999E-2</v>
      </c>
      <c r="F280" s="39"/>
      <c r="G280" s="84"/>
      <c r="H280" s="84"/>
      <c r="I280" s="84"/>
      <c r="J280" s="84"/>
      <c r="K280" s="84"/>
      <c r="L280" s="84"/>
      <c r="M280" s="39"/>
      <c r="N280" s="127">
        <f>D280/D384*100</f>
        <v>0</v>
      </c>
    </row>
    <row r="281" spans="1:14" ht="14.25" thickBot="1">
      <c r="A281" s="213"/>
      <c r="B281" s="173" t="s">
        <v>23</v>
      </c>
      <c r="C281" s="84"/>
      <c r="D281" s="84">
        <v>1.887E-3</v>
      </c>
      <c r="E281" s="84"/>
      <c r="F281" s="39"/>
      <c r="G281" s="84">
        <v>1</v>
      </c>
      <c r="H281" s="84">
        <v>0.1</v>
      </c>
      <c r="I281" s="84"/>
      <c r="J281" s="84"/>
      <c r="K281" s="84"/>
      <c r="L281" s="84"/>
      <c r="M281" s="39"/>
      <c r="N281" s="127"/>
    </row>
    <row r="282" spans="1:14" ht="14.25" thickBot="1">
      <c r="A282" s="213"/>
      <c r="B282" s="173" t="s">
        <v>24</v>
      </c>
      <c r="C282" s="84"/>
      <c r="D282" s="84">
        <v>0.235849</v>
      </c>
      <c r="E282" s="84">
        <v>2.9377</v>
      </c>
      <c r="F282" s="39">
        <f>(D282-E282)/E282*100</f>
        <v>-91.971644483779826</v>
      </c>
      <c r="G282" s="84">
        <v>2</v>
      </c>
      <c r="H282" s="84">
        <v>204.5</v>
      </c>
      <c r="I282" s="84"/>
      <c r="J282" s="84"/>
      <c r="K282" s="84"/>
      <c r="L282" s="84">
        <v>3.8573430000000002</v>
      </c>
      <c r="M282" s="39"/>
      <c r="N282" s="127">
        <f>D282/D386*100</f>
        <v>3.4629096126279652E-2</v>
      </c>
    </row>
    <row r="283" spans="1:14" ht="14.25" thickBot="1">
      <c r="A283" s="213"/>
      <c r="B283" s="173" t="s">
        <v>25</v>
      </c>
      <c r="C283" s="85"/>
      <c r="D283" s="85"/>
      <c r="E283" s="85"/>
      <c r="F283" s="39"/>
      <c r="G283" s="85"/>
      <c r="H283" s="85"/>
      <c r="I283" s="85"/>
      <c r="J283" s="85"/>
      <c r="K283" s="85"/>
      <c r="L283" s="85"/>
      <c r="M283" s="39"/>
      <c r="N283" s="127"/>
    </row>
    <row r="284" spans="1:14" ht="14.25" thickBot="1">
      <c r="A284" s="213"/>
      <c r="B284" s="173" t="s">
        <v>26</v>
      </c>
      <c r="C284" s="84">
        <v>5.4344999999999997E-2</v>
      </c>
      <c r="D284" s="84">
        <v>20.473941</v>
      </c>
      <c r="E284" s="84">
        <v>51.990679999999998</v>
      </c>
      <c r="F284" s="39">
        <f>(D284-E284)/E284*100</f>
        <v>-60.619978426902662</v>
      </c>
      <c r="G284" s="84">
        <v>1296</v>
      </c>
      <c r="H284" s="84">
        <v>45357.54</v>
      </c>
      <c r="I284" s="84">
        <v>37</v>
      </c>
      <c r="J284" s="84">
        <v>9.8477999999999996E-2</v>
      </c>
      <c r="K284" s="84">
        <v>6.9663560000000002</v>
      </c>
      <c r="L284" s="84">
        <v>3.0910259999999998</v>
      </c>
      <c r="M284" s="39">
        <f>(K284-L284)/L284*100</f>
        <v>125.37358145806606</v>
      </c>
      <c r="N284" s="127">
        <f>D284/D388*100</f>
        <v>1.5887486849786268</v>
      </c>
    </row>
    <row r="285" spans="1:14" ht="14.25" thickBot="1">
      <c r="A285" s="213"/>
      <c r="B285" s="173" t="s">
        <v>27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127"/>
    </row>
    <row r="286" spans="1:14" ht="14.25" thickBot="1">
      <c r="A286" s="213"/>
      <c r="B286" s="18" t="s">
        <v>28</v>
      </c>
      <c r="C286" s="42"/>
      <c r="D286" s="42"/>
      <c r="E286" s="42"/>
      <c r="F286" s="39"/>
      <c r="G286" s="42"/>
      <c r="H286" s="42"/>
      <c r="I286" s="42"/>
      <c r="J286" s="42"/>
      <c r="K286" s="42"/>
      <c r="L286" s="42"/>
      <c r="M286" s="39"/>
      <c r="N286" s="127"/>
    </row>
    <row r="287" spans="1:14" ht="14.25" thickBot="1">
      <c r="A287" s="213"/>
      <c r="B287" s="18" t="s">
        <v>29</v>
      </c>
      <c r="C287" s="42"/>
      <c r="D287" s="42"/>
      <c r="E287" s="42"/>
      <c r="F287" s="39"/>
      <c r="G287" s="42"/>
      <c r="H287" s="42"/>
      <c r="I287" s="42"/>
      <c r="J287" s="42"/>
      <c r="K287" s="42"/>
      <c r="L287" s="42"/>
      <c r="M287" s="39"/>
      <c r="N287" s="127"/>
    </row>
    <row r="288" spans="1:14" ht="14.25" thickBot="1">
      <c r="A288" s="213"/>
      <c r="B288" s="18" t="s">
        <v>30</v>
      </c>
      <c r="C288" s="42"/>
      <c r="D288" s="42"/>
      <c r="E288" s="42"/>
      <c r="F288" s="39"/>
      <c r="G288" s="42"/>
      <c r="H288" s="42"/>
      <c r="I288" s="42"/>
      <c r="J288" s="42"/>
      <c r="K288" s="42"/>
      <c r="L288" s="42"/>
      <c r="M288" s="39"/>
      <c r="N288" s="127"/>
    </row>
    <row r="289" spans="1:14" ht="14.25" thickBot="1">
      <c r="A289" s="214"/>
      <c r="B289" s="19" t="s">
        <v>31</v>
      </c>
      <c r="C289" s="20">
        <f t="shared" ref="C289:L289" si="69">C277+C279+C280+C281+C282+C283+C284+C285</f>
        <v>4.9292689999999997</v>
      </c>
      <c r="D289" s="20">
        <f t="shared" si="69"/>
        <v>163.401884</v>
      </c>
      <c r="E289" s="20">
        <f t="shared" si="69"/>
        <v>252.30672900000002</v>
      </c>
      <c r="F289" s="20">
        <f t="shared" ref="F289:F295" si="70">(D289-E289)/E289*100</f>
        <v>-35.236810905665543</v>
      </c>
      <c r="G289" s="20">
        <f t="shared" si="69"/>
        <v>1994</v>
      </c>
      <c r="H289" s="20">
        <f t="shared" si="69"/>
        <v>133806.026335</v>
      </c>
      <c r="I289" s="20">
        <f t="shared" si="69"/>
        <v>106</v>
      </c>
      <c r="J289" s="20">
        <f t="shared" si="69"/>
        <v>1.7804930000000001</v>
      </c>
      <c r="K289" s="20">
        <f t="shared" si="69"/>
        <v>113.88013000000001</v>
      </c>
      <c r="L289" s="20">
        <f t="shared" si="69"/>
        <v>211.47195199999999</v>
      </c>
      <c r="M289" s="20">
        <f t="shared" ref="M289:M292" si="71">(K289-L289)/L289*100</f>
        <v>-46.148825448019693</v>
      </c>
      <c r="N289" s="128">
        <f>D289/D393*100</f>
        <v>0.93451802927957339</v>
      </c>
    </row>
    <row r="290" spans="1:14" ht="15" thickTop="1" thickBot="1">
      <c r="A290" s="215" t="s">
        <v>36</v>
      </c>
      <c r="B290" s="22" t="s">
        <v>19</v>
      </c>
      <c r="C290" s="40">
        <v>13.175099999999999</v>
      </c>
      <c r="D290" s="40">
        <v>176.28380000000001</v>
      </c>
      <c r="E290" s="40">
        <v>265.94760000000002</v>
      </c>
      <c r="F290" s="129">
        <f t="shared" si="70"/>
        <v>-33.714837058127237</v>
      </c>
      <c r="G290" s="39">
        <v>1435</v>
      </c>
      <c r="H290" s="39">
        <v>86632.268200000006</v>
      </c>
      <c r="I290" s="41">
        <v>161</v>
      </c>
      <c r="J290" s="39">
        <v>4.3007999999999997</v>
      </c>
      <c r="K290" s="39">
        <v>163.64609999999999</v>
      </c>
      <c r="L290" s="39">
        <v>199.77510000000001</v>
      </c>
      <c r="M290" s="129">
        <f t="shared" si="71"/>
        <v>-18.084836398530154</v>
      </c>
      <c r="N290" s="130">
        <f t="shared" ref="N290:N295" si="72">D290/D381*100</f>
        <v>1.6978241211164375</v>
      </c>
    </row>
    <row r="291" spans="1:14" ht="14.25" thickBot="1">
      <c r="A291" s="213"/>
      <c r="B291" s="173" t="s">
        <v>20</v>
      </c>
      <c r="C291" s="39">
        <v>3.0878999999999999</v>
      </c>
      <c r="D291" s="39">
        <v>52.639400000000002</v>
      </c>
      <c r="E291" s="39">
        <v>114.06480000000001</v>
      </c>
      <c r="F291" s="39">
        <f t="shared" si="70"/>
        <v>-53.851319600788329</v>
      </c>
      <c r="G291" s="39">
        <v>642</v>
      </c>
      <c r="H291" s="39">
        <v>8199</v>
      </c>
      <c r="I291" s="41">
        <v>90</v>
      </c>
      <c r="J291" s="39">
        <v>3.3986999999999998</v>
      </c>
      <c r="K291" s="39">
        <v>82.940700000000007</v>
      </c>
      <c r="L291" s="39">
        <v>109.3343</v>
      </c>
      <c r="M291" s="39">
        <f t="shared" si="71"/>
        <v>-24.140274369525386</v>
      </c>
      <c r="N291" s="127">
        <f t="shared" si="72"/>
        <v>2.1649757245114314</v>
      </c>
    </row>
    <row r="292" spans="1:14" ht="14.25" thickBot="1">
      <c r="A292" s="213"/>
      <c r="B292" s="173" t="s">
        <v>21</v>
      </c>
      <c r="C292" s="39">
        <v>0</v>
      </c>
      <c r="D292" s="39">
        <v>2.2275</v>
      </c>
      <c r="E292" s="39">
        <v>2.5322</v>
      </c>
      <c r="F292" s="39">
        <f t="shared" si="70"/>
        <v>-12.033014769765419</v>
      </c>
      <c r="G292" s="39">
        <v>2</v>
      </c>
      <c r="H292" s="39">
        <v>3200.8</v>
      </c>
      <c r="I292" s="41">
        <v>0</v>
      </c>
      <c r="J292" s="39">
        <v>0</v>
      </c>
      <c r="K292" s="39">
        <v>0</v>
      </c>
      <c r="L292" s="39">
        <v>4.8120000000000003</v>
      </c>
      <c r="M292" s="39">
        <f t="shared" si="71"/>
        <v>-100</v>
      </c>
      <c r="N292" s="127">
        <f t="shared" si="72"/>
        <v>0.83539379634729161</v>
      </c>
    </row>
    <row r="293" spans="1:14" ht="14.25" thickBot="1">
      <c r="A293" s="213"/>
      <c r="B293" s="173" t="s">
        <v>22</v>
      </c>
      <c r="C293" s="39">
        <v>7.0199999999999999E-2</v>
      </c>
      <c r="D293" s="39">
        <v>2.5846</v>
      </c>
      <c r="E293" s="39">
        <v>3.4908000000000001</v>
      </c>
      <c r="F293" s="39">
        <f t="shared" si="70"/>
        <v>-25.959665406210615</v>
      </c>
      <c r="G293" s="39">
        <v>259</v>
      </c>
      <c r="H293" s="39">
        <v>21520.400000000001</v>
      </c>
      <c r="I293" s="41">
        <v>1</v>
      </c>
      <c r="J293" s="39">
        <v>0</v>
      </c>
      <c r="K293" s="39">
        <v>0.70920000000000005</v>
      </c>
      <c r="L293" s="39">
        <v>0</v>
      </c>
      <c r="M293" s="39"/>
      <c r="N293" s="127">
        <f t="shared" si="72"/>
        <v>2.3848266488645868</v>
      </c>
    </row>
    <row r="294" spans="1:14" ht="14.25" thickBot="1">
      <c r="A294" s="213"/>
      <c r="B294" s="173" t="s">
        <v>23</v>
      </c>
      <c r="C294" s="39">
        <v>0.93400000000000005</v>
      </c>
      <c r="D294" s="39">
        <v>10.5566</v>
      </c>
      <c r="E294" s="39">
        <v>13.108499999999999</v>
      </c>
      <c r="F294" s="39">
        <f t="shared" si="70"/>
        <v>-19.467521074112216</v>
      </c>
      <c r="G294" s="39">
        <v>98</v>
      </c>
      <c r="H294" s="39">
        <v>98098</v>
      </c>
      <c r="I294" s="41">
        <v>0</v>
      </c>
      <c r="J294" s="39">
        <v>0</v>
      </c>
      <c r="K294" s="39">
        <v>0</v>
      </c>
      <c r="L294" s="39">
        <v>0</v>
      </c>
      <c r="M294" s="39"/>
      <c r="N294" s="127">
        <f t="shared" si="72"/>
        <v>32.803381874980225</v>
      </c>
    </row>
    <row r="295" spans="1:14" ht="14.25" thickBot="1">
      <c r="A295" s="213"/>
      <c r="B295" s="173" t="s">
        <v>24</v>
      </c>
      <c r="C295" s="39">
        <v>0.59060000000000001</v>
      </c>
      <c r="D295" s="39">
        <v>6.4992999999999999</v>
      </c>
      <c r="E295" s="39">
        <v>2.5733999999999999</v>
      </c>
      <c r="F295" s="39">
        <f t="shared" si="70"/>
        <v>152.55692857697986</v>
      </c>
      <c r="G295" s="39">
        <v>41</v>
      </c>
      <c r="H295" s="39">
        <v>6598.6446999999998</v>
      </c>
      <c r="I295" s="41">
        <v>0</v>
      </c>
      <c r="J295" s="39">
        <v>0</v>
      </c>
      <c r="K295" s="39">
        <v>0</v>
      </c>
      <c r="L295" s="39">
        <v>0</v>
      </c>
      <c r="M295" s="39"/>
      <c r="N295" s="127">
        <f t="shared" si="72"/>
        <v>0.95427533910904583</v>
      </c>
    </row>
    <row r="296" spans="1:14" ht="14.25" thickBot="1">
      <c r="A296" s="213"/>
      <c r="B296" s="173" t="s">
        <v>25</v>
      </c>
      <c r="C296" s="41">
        <v>0</v>
      </c>
      <c r="D296" s="41">
        <v>0</v>
      </c>
      <c r="E296" s="39">
        <v>0</v>
      </c>
      <c r="F296" s="39"/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39">
        <v>0</v>
      </c>
      <c r="M296" s="39"/>
      <c r="N296" s="127"/>
    </row>
    <row r="297" spans="1:14" ht="14.25" thickBot="1">
      <c r="A297" s="213"/>
      <c r="B297" s="173" t="s">
        <v>26</v>
      </c>
      <c r="C297" s="39">
        <v>40.266100000000002</v>
      </c>
      <c r="D297" s="39">
        <v>190.81180000000001</v>
      </c>
      <c r="E297" s="39">
        <v>159.87889999999999</v>
      </c>
      <c r="F297" s="39">
        <f>(D297-E297)/E297*100</f>
        <v>19.347706295202194</v>
      </c>
      <c r="G297" s="39">
        <v>662</v>
      </c>
      <c r="H297" s="39">
        <v>321830.38</v>
      </c>
      <c r="I297" s="41">
        <v>163</v>
      </c>
      <c r="J297" s="39">
        <v>5.4153000000000002</v>
      </c>
      <c r="K297" s="39">
        <v>108.1275</v>
      </c>
      <c r="L297" s="39">
        <v>63.093800000000002</v>
      </c>
      <c r="M297" s="39">
        <f>(K297-L297)/L297*100</f>
        <v>71.375792867127984</v>
      </c>
      <c r="N297" s="127">
        <f>D297/D388*100</f>
        <v>14.806724134274138</v>
      </c>
    </row>
    <row r="298" spans="1:14" ht="14.25" thickBot="1">
      <c r="A298" s="213"/>
      <c r="B298" s="173" t="s">
        <v>27</v>
      </c>
      <c r="C298" s="39">
        <v>0</v>
      </c>
      <c r="D298" s="39">
        <v>0</v>
      </c>
      <c r="E298" s="39">
        <v>0</v>
      </c>
      <c r="F298" s="39"/>
      <c r="G298" s="39">
        <v>0</v>
      </c>
      <c r="H298" s="39">
        <v>0</v>
      </c>
      <c r="I298" s="41">
        <v>0</v>
      </c>
      <c r="J298" s="39">
        <v>0</v>
      </c>
      <c r="K298" s="39">
        <v>0</v>
      </c>
      <c r="L298" s="39">
        <v>0</v>
      </c>
      <c r="M298" s="39"/>
      <c r="N298" s="127">
        <f>D298/D389*100</f>
        <v>0</v>
      </c>
    </row>
    <row r="299" spans="1:14" ht="14.25" thickBot="1">
      <c r="A299" s="213"/>
      <c r="B299" s="18" t="s">
        <v>28</v>
      </c>
      <c r="C299" s="42">
        <v>0</v>
      </c>
      <c r="D299" s="42">
        <v>0</v>
      </c>
      <c r="E299" s="42">
        <v>0</v>
      </c>
      <c r="F299" s="39"/>
      <c r="G299" s="42">
        <v>0</v>
      </c>
      <c r="H299" s="42">
        <v>0</v>
      </c>
      <c r="I299" s="41">
        <v>0</v>
      </c>
      <c r="J299" s="39">
        <v>0</v>
      </c>
      <c r="K299" s="39">
        <v>0</v>
      </c>
      <c r="L299" s="42">
        <v>0</v>
      </c>
      <c r="M299" s="39"/>
      <c r="N299" s="127"/>
    </row>
    <row r="300" spans="1:14" ht="14.25" thickBot="1">
      <c r="A300" s="213"/>
      <c r="B300" s="18" t="s">
        <v>29</v>
      </c>
      <c r="C300" s="49">
        <v>0</v>
      </c>
      <c r="D300" s="49">
        <v>0</v>
      </c>
      <c r="E300" s="49">
        <v>0</v>
      </c>
      <c r="F300" s="39"/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39"/>
      <c r="N300" s="127"/>
    </row>
    <row r="301" spans="1:14" ht="14.25" thickBot="1">
      <c r="A301" s="213"/>
      <c r="B301" s="18" t="s">
        <v>30</v>
      </c>
      <c r="C301" s="42">
        <v>0</v>
      </c>
      <c r="D301" s="42">
        <v>0</v>
      </c>
      <c r="E301" s="42">
        <v>0</v>
      </c>
      <c r="F301" s="39"/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39"/>
      <c r="N301" s="127"/>
    </row>
    <row r="302" spans="1:14" ht="14.25" thickBot="1">
      <c r="A302" s="214"/>
      <c r="B302" s="19" t="s">
        <v>31</v>
      </c>
      <c r="C302" s="20">
        <f t="shared" ref="C302:L302" si="73">C290+C292+C293+C294+C295+C296+C297+C298</f>
        <v>55.036000000000001</v>
      </c>
      <c r="D302" s="20">
        <f t="shared" si="73"/>
        <v>388.96360000000004</v>
      </c>
      <c r="E302" s="20">
        <f t="shared" si="73"/>
        <v>447.53139999999996</v>
      </c>
      <c r="F302" s="20">
        <f>(D302-E302)/E302*100</f>
        <v>-13.086858262906228</v>
      </c>
      <c r="G302" s="20">
        <f t="shared" si="73"/>
        <v>2497</v>
      </c>
      <c r="H302" s="20">
        <f t="shared" si="73"/>
        <v>537880.49289999995</v>
      </c>
      <c r="I302" s="20">
        <f t="shared" si="73"/>
        <v>325</v>
      </c>
      <c r="J302" s="20">
        <f t="shared" si="73"/>
        <v>9.7161000000000008</v>
      </c>
      <c r="K302" s="20">
        <f t="shared" si="73"/>
        <v>272.4828</v>
      </c>
      <c r="L302" s="20">
        <f t="shared" si="73"/>
        <v>267.68090000000001</v>
      </c>
      <c r="M302" s="20">
        <f t="shared" ref="M302:M304" si="74">(K302-L302)/L302*100</f>
        <v>1.7938896648957732</v>
      </c>
      <c r="N302" s="128">
        <f>D302/D393*100</f>
        <v>2.2245367558521436</v>
      </c>
    </row>
    <row r="303" spans="1:14" ht="14.25" thickTop="1">
      <c r="A303" s="224" t="s">
        <v>94</v>
      </c>
      <c r="B303" s="173" t="s">
        <v>19</v>
      </c>
      <c r="C303" s="34">
        <v>4.1444990000000006</v>
      </c>
      <c r="D303" s="34">
        <v>82.320812000000004</v>
      </c>
      <c r="E303" s="34">
        <v>2.2157960000000001</v>
      </c>
      <c r="F303" s="39">
        <f>(D303-E303)/E303*100</f>
        <v>3615.1800978068381</v>
      </c>
      <c r="G303" s="34">
        <v>532</v>
      </c>
      <c r="H303" s="34">
        <v>32367.140745000001</v>
      </c>
      <c r="I303" s="34">
        <v>42</v>
      </c>
      <c r="J303" s="34">
        <v>-35368.138761000002</v>
      </c>
      <c r="K303" s="34">
        <v>4.251239</v>
      </c>
      <c r="L303" s="34">
        <v>12.302458999999999</v>
      </c>
      <c r="M303" s="39">
        <f t="shared" si="74"/>
        <v>-65.443989693442589</v>
      </c>
      <c r="N303" s="127">
        <f>D303/D381*100</f>
        <v>0.79284801146498707</v>
      </c>
    </row>
    <row r="304" spans="1:14">
      <c r="A304" s="224"/>
      <c r="B304" s="173" t="s">
        <v>20</v>
      </c>
      <c r="C304" s="34">
        <v>1.201891</v>
      </c>
      <c r="D304" s="34">
        <v>19.810897000000001</v>
      </c>
      <c r="E304" s="34">
        <v>0.21698100000000001</v>
      </c>
      <c r="F304" s="39">
        <f>(D304-E304)/E304*100</f>
        <v>9030.2450444969836</v>
      </c>
      <c r="G304" s="34">
        <v>235</v>
      </c>
      <c r="H304" s="34">
        <v>3054.2</v>
      </c>
      <c r="I304" s="34">
        <v>25</v>
      </c>
      <c r="J304" s="34">
        <v>-23079.901761000001</v>
      </c>
      <c r="K304" s="34">
        <v>2.4882390000000001</v>
      </c>
      <c r="L304" s="34">
        <v>11.831458999999999</v>
      </c>
      <c r="M304" s="39">
        <f t="shared" si="74"/>
        <v>-78.969297024145533</v>
      </c>
      <c r="N304" s="127">
        <f>D304/D382*100</f>
        <v>0.81479103268267383</v>
      </c>
    </row>
    <row r="305" spans="1:14">
      <c r="A305" s="224"/>
      <c r="B305" s="173" t="s">
        <v>21</v>
      </c>
      <c r="C305" s="34"/>
      <c r="D305" s="34"/>
      <c r="E305" s="34"/>
      <c r="F305" s="39"/>
      <c r="G305" s="34">
        <v>0</v>
      </c>
      <c r="H305" s="34">
        <v>0</v>
      </c>
      <c r="I305" s="34"/>
      <c r="J305" s="34"/>
      <c r="K305" s="34"/>
      <c r="L305" s="39"/>
      <c r="M305" s="39"/>
      <c r="N305" s="127"/>
    </row>
    <row r="306" spans="1:14">
      <c r="A306" s="224"/>
      <c r="B306" s="173" t="s">
        <v>22</v>
      </c>
      <c r="C306" s="34"/>
      <c r="D306" s="34">
        <v>0</v>
      </c>
      <c r="E306" s="34">
        <v>0</v>
      </c>
      <c r="F306" s="39"/>
      <c r="G306" s="34">
        <v>0</v>
      </c>
      <c r="H306" s="34">
        <v>0</v>
      </c>
      <c r="I306" s="34"/>
      <c r="J306" s="34"/>
      <c r="K306" s="34"/>
      <c r="L306" s="39"/>
      <c r="M306" s="39"/>
      <c r="N306" s="127"/>
    </row>
    <row r="307" spans="1:14">
      <c r="A307" s="224"/>
      <c r="B307" s="173" t="s">
        <v>23</v>
      </c>
      <c r="C307" s="34"/>
      <c r="D307" s="34"/>
      <c r="E307" s="34"/>
      <c r="F307" s="39"/>
      <c r="G307" s="34">
        <v>0</v>
      </c>
      <c r="H307" s="34">
        <v>0</v>
      </c>
      <c r="I307" s="34"/>
      <c r="J307" s="34"/>
      <c r="K307" s="34"/>
      <c r="L307" s="39"/>
      <c r="M307" s="39"/>
      <c r="N307" s="127"/>
    </row>
    <row r="308" spans="1:14">
      <c r="A308" s="224"/>
      <c r="B308" s="173" t="s">
        <v>24</v>
      </c>
      <c r="C308" s="34">
        <v>0.376415</v>
      </c>
      <c r="D308" s="34">
        <v>11.715467</v>
      </c>
      <c r="E308" s="34">
        <v>9.4339999999999993E-2</v>
      </c>
      <c r="F308" s="39"/>
      <c r="G308" s="34">
        <v>47</v>
      </c>
      <c r="H308" s="34">
        <v>9758.4522699999998</v>
      </c>
      <c r="I308" s="34">
        <v>0</v>
      </c>
      <c r="J308" s="34"/>
      <c r="K308" s="34">
        <v>0</v>
      </c>
      <c r="L308" s="39">
        <v>0</v>
      </c>
      <c r="M308" s="39"/>
      <c r="N308" s="127">
        <f>D308/D386*100</f>
        <v>1.7201515923631523</v>
      </c>
    </row>
    <row r="309" spans="1:14">
      <c r="A309" s="224"/>
      <c r="B309" s="173" t="s">
        <v>25</v>
      </c>
      <c r="C309" s="34"/>
      <c r="D309" s="34"/>
      <c r="E309" s="34"/>
      <c r="F309" s="39"/>
      <c r="G309" s="34"/>
      <c r="H309" s="34"/>
      <c r="I309" s="34"/>
      <c r="J309" s="34"/>
      <c r="K309" s="34"/>
      <c r="L309" s="34"/>
      <c r="M309" s="39"/>
      <c r="N309" s="127"/>
    </row>
    <row r="310" spans="1:14">
      <c r="A310" s="224"/>
      <c r="B310" s="173" t="s">
        <v>26</v>
      </c>
      <c r="C310" s="34">
        <v>0.16365199999999999</v>
      </c>
      <c r="D310" s="34">
        <v>1.8434560000000002</v>
      </c>
      <c r="E310" s="34">
        <v>0.21986800000000001</v>
      </c>
      <c r="F310" s="39">
        <f>(D310-E310)/E310*100</f>
        <v>738.43760801935719</v>
      </c>
      <c r="G310" s="34">
        <v>30560</v>
      </c>
      <c r="H310" s="34">
        <v>2.82</v>
      </c>
      <c r="I310" s="34"/>
      <c r="J310" s="34"/>
      <c r="K310" s="34"/>
      <c r="L310" s="39"/>
      <c r="M310" s="39"/>
      <c r="N310" s="127">
        <f>D310/D388*100</f>
        <v>0.14304956216372608</v>
      </c>
    </row>
    <row r="311" spans="1:14">
      <c r="A311" s="224"/>
      <c r="B311" s="173" t="s">
        <v>27</v>
      </c>
      <c r="C311" s="34"/>
      <c r="D311" s="34"/>
      <c r="E311" s="34"/>
      <c r="F311" s="39"/>
      <c r="G311" s="34"/>
      <c r="H311" s="34"/>
      <c r="I311" s="34"/>
      <c r="J311" s="34">
        <v>0</v>
      </c>
      <c r="K311" s="34"/>
      <c r="L311" s="39"/>
      <c r="M311" s="39"/>
      <c r="N311" s="127"/>
    </row>
    <row r="312" spans="1:14">
      <c r="A312" s="224"/>
      <c r="B312" s="18" t="s">
        <v>28</v>
      </c>
      <c r="C312" s="39"/>
      <c r="D312" s="39"/>
      <c r="E312" s="39"/>
      <c r="F312" s="39"/>
      <c r="G312" s="34"/>
      <c r="H312" s="34"/>
      <c r="I312" s="34"/>
      <c r="J312" s="34"/>
      <c r="K312" s="34"/>
      <c r="L312" s="42"/>
      <c r="M312" s="39"/>
      <c r="N312" s="127"/>
    </row>
    <row r="313" spans="1:14">
      <c r="A313" s="224"/>
      <c r="B313" s="18" t="s">
        <v>29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127"/>
    </row>
    <row r="314" spans="1:14">
      <c r="A314" s="224"/>
      <c r="B314" s="18" t="s">
        <v>30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127"/>
    </row>
    <row r="315" spans="1:14" ht="14.25" thickBot="1">
      <c r="A315" s="225"/>
      <c r="B315" s="19" t="s">
        <v>31</v>
      </c>
      <c r="C315" s="20">
        <f t="shared" ref="C315:L315" si="75">C303+C305+C306+C307+C308+C309+C310+C311</f>
        <v>4.6845660000000002</v>
      </c>
      <c r="D315" s="20">
        <f t="shared" si="75"/>
        <v>95.879735000000011</v>
      </c>
      <c r="E315" s="20">
        <f t="shared" si="75"/>
        <v>2.5300039999999999</v>
      </c>
      <c r="F315" s="20">
        <f>(D315-E315)/E315*100</f>
        <v>3689.7068542184129</v>
      </c>
      <c r="G315" s="20">
        <f t="shared" si="75"/>
        <v>31139</v>
      </c>
      <c r="H315" s="20">
        <f t="shared" si="75"/>
        <v>42128.413014999998</v>
      </c>
      <c r="I315" s="20">
        <f t="shared" si="75"/>
        <v>42</v>
      </c>
      <c r="J315" s="20">
        <f t="shared" si="75"/>
        <v>-35368.138761000002</v>
      </c>
      <c r="K315" s="20">
        <f t="shared" si="75"/>
        <v>4.251239</v>
      </c>
      <c r="L315" s="20">
        <f t="shared" si="75"/>
        <v>12.302458999999999</v>
      </c>
      <c r="M315" s="20">
        <f t="shared" ref="M315:M317" si="76">(K315-L315)/L315*100</f>
        <v>-65.443989693442589</v>
      </c>
      <c r="N315" s="128">
        <f>D315/D393*100</f>
        <v>0.54834949761073593</v>
      </c>
    </row>
    <row r="316" spans="1:14" ht="14.25" thickTop="1">
      <c r="A316" s="224" t="s">
        <v>40</v>
      </c>
      <c r="B316" s="173" t="s">
        <v>19</v>
      </c>
      <c r="C316" s="35">
        <v>73.899536999999995</v>
      </c>
      <c r="D316" s="35">
        <v>889.90600999999992</v>
      </c>
      <c r="E316" s="35">
        <v>728.53619200000003</v>
      </c>
      <c r="F316" s="42">
        <f>(D316-E316)/E316*100</f>
        <v>22.149869803585528</v>
      </c>
      <c r="G316" s="35">
        <v>5423</v>
      </c>
      <c r="H316" s="35">
        <v>339035.55759700004</v>
      </c>
      <c r="I316" s="37">
        <v>459</v>
      </c>
      <c r="J316" s="35">
        <v>17.38</v>
      </c>
      <c r="K316" s="35">
        <v>260.04000000000002</v>
      </c>
      <c r="L316" s="35">
        <v>140.79</v>
      </c>
      <c r="M316" s="39">
        <f t="shared" si="76"/>
        <v>84.700617941615192</v>
      </c>
      <c r="N316" s="127">
        <f>D316/D381*100</f>
        <v>8.5708606763893531</v>
      </c>
    </row>
    <row r="317" spans="1:14">
      <c r="A317" s="224"/>
      <c r="B317" s="173" t="s">
        <v>20</v>
      </c>
      <c r="C317" s="35">
        <v>23.321031999999999</v>
      </c>
      <c r="D317" s="35">
        <v>212.904775</v>
      </c>
      <c r="E317" s="35">
        <v>198.48751999999999</v>
      </c>
      <c r="F317" s="39">
        <f>(D317-E317)/E317*100</f>
        <v>7.2635574266835574</v>
      </c>
      <c r="G317" s="35">
        <v>2410</v>
      </c>
      <c r="H317" s="35">
        <v>31921.4</v>
      </c>
      <c r="I317" s="37">
        <v>226</v>
      </c>
      <c r="J317" s="35">
        <v>4.92</v>
      </c>
      <c r="K317" s="35">
        <v>78.569999999999993</v>
      </c>
      <c r="L317" s="35">
        <v>54.01</v>
      </c>
      <c r="M317" s="39">
        <f t="shared" si="76"/>
        <v>45.473060544343639</v>
      </c>
      <c r="N317" s="127">
        <f>D317/D382*100</f>
        <v>8.7564385138806333</v>
      </c>
    </row>
    <row r="318" spans="1:14">
      <c r="A318" s="224"/>
      <c r="B318" s="173" t="s">
        <v>21</v>
      </c>
      <c r="C318" s="35">
        <v>0.80188700000000002</v>
      </c>
      <c r="D318" s="35">
        <v>27.483391999999998</v>
      </c>
      <c r="E318" s="35">
        <v>3.6716980000000001</v>
      </c>
      <c r="F318" s="39">
        <f>(D318-E318)/E318*100</f>
        <v>648.5199490807795</v>
      </c>
      <c r="G318" s="35">
        <v>75</v>
      </c>
      <c r="H318" s="35">
        <v>106640.15</v>
      </c>
      <c r="I318" s="37"/>
      <c r="J318" s="35"/>
      <c r="K318" s="35"/>
      <c r="L318" s="35"/>
      <c r="M318" s="39"/>
      <c r="N318" s="127">
        <f>D318/D383*100</f>
        <v>10.307275052471732</v>
      </c>
    </row>
    <row r="319" spans="1:14">
      <c r="A319" s="224"/>
      <c r="B319" s="173" t="s">
        <v>22</v>
      </c>
      <c r="C319" s="35">
        <v>0.42453000000000002</v>
      </c>
      <c r="D319" s="35">
        <v>16.584585000000001</v>
      </c>
      <c r="E319" s="35">
        <v>9.6915849999999999</v>
      </c>
      <c r="F319" s="39">
        <f>(D319-E319)/E319*100</f>
        <v>71.123557189045968</v>
      </c>
      <c r="G319" s="35">
        <v>828</v>
      </c>
      <c r="H319" s="35">
        <v>30630.89</v>
      </c>
      <c r="I319" s="37">
        <v>17</v>
      </c>
      <c r="J319" s="35"/>
      <c r="K319" s="35">
        <v>1.45</v>
      </c>
      <c r="L319" s="35">
        <v>0.39</v>
      </c>
      <c r="M319" s="39">
        <f>(K319-L319)/L319*100</f>
        <v>271.79487179487182</v>
      </c>
      <c r="N319" s="127">
        <f>D319/D384*100</f>
        <v>15.302700715143501</v>
      </c>
    </row>
    <row r="320" spans="1:14">
      <c r="A320" s="224"/>
      <c r="B320" s="173" t="s">
        <v>23</v>
      </c>
      <c r="C320" s="35">
        <v>0.67924799999999996</v>
      </c>
      <c r="D320" s="35">
        <v>2.3829510000000003</v>
      </c>
      <c r="E320" s="35"/>
      <c r="F320" s="39"/>
      <c r="G320" s="35">
        <v>21</v>
      </c>
      <c r="H320" s="35">
        <v>11002.52</v>
      </c>
      <c r="I320" s="37"/>
      <c r="J320" s="35"/>
      <c r="K320" s="35"/>
      <c r="L320" s="35"/>
      <c r="M320" s="39"/>
      <c r="N320" s="127"/>
    </row>
    <row r="321" spans="1:14">
      <c r="A321" s="224"/>
      <c r="B321" s="173" t="s">
        <v>24</v>
      </c>
      <c r="C321" s="35">
        <v>1.6782079999999999</v>
      </c>
      <c r="D321" s="35">
        <v>50.196967999999998</v>
      </c>
      <c r="E321" s="35">
        <v>6.8170469999999996</v>
      </c>
      <c r="F321" s="39">
        <f>(D321-E321)/E321*100</f>
        <v>636.34475455428139</v>
      </c>
      <c r="G321" s="35">
        <v>57</v>
      </c>
      <c r="H321" s="35">
        <v>26429.96</v>
      </c>
      <c r="I321" s="37">
        <v>2</v>
      </c>
      <c r="J321" s="35"/>
      <c r="K321" s="35">
        <v>0.03</v>
      </c>
      <c r="L321" s="35"/>
      <c r="M321" s="39"/>
      <c r="N321" s="127">
        <f>D321/D386*100</f>
        <v>7.3702904405775884</v>
      </c>
    </row>
    <row r="322" spans="1:14">
      <c r="A322" s="224"/>
      <c r="B322" s="173" t="s">
        <v>25</v>
      </c>
      <c r="C322" s="35"/>
      <c r="D322" s="35">
        <v>53.551000000000002</v>
      </c>
      <c r="E322" s="35">
        <v>58</v>
      </c>
      <c r="F322" s="39"/>
      <c r="G322" s="35">
        <v>5</v>
      </c>
      <c r="H322" s="35">
        <v>1032.27</v>
      </c>
      <c r="I322" s="37">
        <v>1</v>
      </c>
      <c r="J322" s="35"/>
      <c r="K322" s="35">
        <v>18.54</v>
      </c>
      <c r="L322" s="35"/>
      <c r="M322" s="39"/>
      <c r="N322" s="127">
        <f>D322/D387*100</f>
        <v>1.1345404222530175</v>
      </c>
    </row>
    <row r="323" spans="1:14">
      <c r="A323" s="224"/>
      <c r="B323" s="173" t="s">
        <v>26</v>
      </c>
      <c r="C323" s="35">
        <v>4.8506410000000004</v>
      </c>
      <c r="D323" s="35">
        <v>52.3279</v>
      </c>
      <c r="E323" s="35">
        <v>41.141869</v>
      </c>
      <c r="F323" s="39">
        <f>(D323-E323)/E323*100</f>
        <v>27.188922797843723</v>
      </c>
      <c r="G323" s="35">
        <v>1395</v>
      </c>
      <c r="H323" s="35">
        <v>109269.88</v>
      </c>
      <c r="I323" s="37">
        <v>15</v>
      </c>
      <c r="J323" s="35">
        <v>0.11</v>
      </c>
      <c r="K323" s="35">
        <v>4.1900000000000004</v>
      </c>
      <c r="L323" s="35">
        <v>5.96</v>
      </c>
      <c r="M323" s="39">
        <f>(K323-L323)/L323*100</f>
        <v>-29.697986577181201</v>
      </c>
      <c r="N323" s="127">
        <f>D323/D388*100</f>
        <v>4.0605705717669647</v>
      </c>
    </row>
    <row r="324" spans="1:14">
      <c r="A324" s="224"/>
      <c r="B324" s="173" t="s">
        <v>27</v>
      </c>
      <c r="C324" s="35">
        <v>4.6038000000000003E-2</v>
      </c>
      <c r="D324" s="35">
        <v>0.83060899999999993</v>
      </c>
      <c r="E324" s="37">
        <v>1.0300560000000001</v>
      </c>
      <c r="F324" s="39">
        <f>(D324-E324)/E324*100</f>
        <v>-19.362733676615655</v>
      </c>
      <c r="G324" s="35">
        <v>42</v>
      </c>
      <c r="H324" s="35">
        <v>1261.3817999999999</v>
      </c>
      <c r="I324" s="37">
        <v>2</v>
      </c>
      <c r="J324" s="37"/>
      <c r="K324" s="37"/>
      <c r="L324" s="37"/>
      <c r="M324" s="39"/>
      <c r="N324" s="127">
        <f>D324/D389*100</f>
        <v>15.940727849662101</v>
      </c>
    </row>
    <row r="325" spans="1:14">
      <c r="A325" s="224"/>
      <c r="B325" s="18" t="s">
        <v>28</v>
      </c>
      <c r="C325" s="35"/>
      <c r="D325" s="35"/>
      <c r="E325" s="35"/>
      <c r="F325" s="39"/>
      <c r="G325" s="35"/>
      <c r="H325" s="35"/>
      <c r="I325" s="35"/>
      <c r="J325" s="35"/>
      <c r="K325" s="35"/>
      <c r="L325" s="35"/>
      <c r="M325" s="39"/>
      <c r="N325" s="127"/>
    </row>
    <row r="326" spans="1:14">
      <c r="A326" s="224"/>
      <c r="B326" s="18" t="s">
        <v>29</v>
      </c>
      <c r="C326" s="39"/>
      <c r="D326" s="39"/>
      <c r="E326" s="39"/>
      <c r="F326" s="39"/>
      <c r="G326" s="35">
        <v>1</v>
      </c>
      <c r="H326" s="35">
        <v>222.08179999999999</v>
      </c>
      <c r="I326" s="35"/>
      <c r="J326" s="35"/>
      <c r="K326" s="35"/>
      <c r="L326" s="35"/>
      <c r="M326" s="39"/>
      <c r="N326" s="127"/>
    </row>
    <row r="327" spans="1:14">
      <c r="A327" s="224"/>
      <c r="B327" s="18" t="s">
        <v>30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127"/>
    </row>
    <row r="328" spans="1:14" ht="14.25" thickBot="1">
      <c r="A328" s="225"/>
      <c r="B328" s="19" t="s">
        <v>31</v>
      </c>
      <c r="C328" s="20">
        <f t="shared" ref="C328:L328" si="77">C316+C318+C319+C320+C321+C322+C323+C324</f>
        <v>82.380088999999984</v>
      </c>
      <c r="D328" s="20">
        <f t="shared" si="77"/>
        <v>1093.2634149999999</v>
      </c>
      <c r="E328" s="20">
        <f t="shared" si="77"/>
        <v>848.88844700000004</v>
      </c>
      <c r="F328" s="20">
        <f>(D328-E328)/E328*100</f>
        <v>28.787642105818389</v>
      </c>
      <c r="G328" s="20">
        <f t="shared" si="77"/>
        <v>7846</v>
      </c>
      <c r="H328" s="20">
        <f t="shared" si="77"/>
        <v>625302.60939700005</v>
      </c>
      <c r="I328" s="20">
        <f t="shared" si="77"/>
        <v>496</v>
      </c>
      <c r="J328" s="20">
        <f t="shared" si="77"/>
        <v>17.489999999999998</v>
      </c>
      <c r="K328" s="20">
        <f t="shared" si="77"/>
        <v>284.25</v>
      </c>
      <c r="L328" s="20">
        <f t="shared" si="77"/>
        <v>147.13999999999999</v>
      </c>
      <c r="M328" s="20">
        <f t="shared" ref="M328:M330" si="78">(K328-L328)/L328*100</f>
        <v>93.183362783743391</v>
      </c>
      <c r="N328" s="128">
        <f>D328/D393*100</f>
        <v>6.2525250447495226</v>
      </c>
    </row>
    <row r="329" spans="1:14" ht="14.25" thickTop="1">
      <c r="A329" s="224" t="s">
        <v>41</v>
      </c>
      <c r="B329" s="173" t="s">
        <v>19</v>
      </c>
      <c r="C329" s="87">
        <v>22.27</v>
      </c>
      <c r="D329" s="123">
        <v>436.25</v>
      </c>
      <c r="E329" s="123">
        <v>282.20999999999998</v>
      </c>
      <c r="F329" s="129">
        <f>(D329-E329)/E329*100</f>
        <v>54.583466213103726</v>
      </c>
      <c r="G329" s="88">
        <v>2926</v>
      </c>
      <c r="H329" s="88">
        <v>146860.57</v>
      </c>
      <c r="I329" s="88">
        <v>474</v>
      </c>
      <c r="J329" s="88">
        <v>35.82</v>
      </c>
      <c r="K329" s="124">
        <v>130.81</v>
      </c>
      <c r="L329" s="124">
        <v>44.54</v>
      </c>
      <c r="M329" s="42">
        <f t="shared" si="78"/>
        <v>193.69106421194437</v>
      </c>
      <c r="N329" s="127">
        <f>D329/D381*100</f>
        <v>4.2016099768500892</v>
      </c>
    </row>
    <row r="330" spans="1:14">
      <c r="A330" s="224"/>
      <c r="B330" s="173" t="s">
        <v>20</v>
      </c>
      <c r="C330" s="88">
        <v>8.64</v>
      </c>
      <c r="D330" s="124">
        <v>124.1</v>
      </c>
      <c r="E330" s="124">
        <v>114.59</v>
      </c>
      <c r="F330" s="135">
        <f>(D330-E330)/E330*100</f>
        <v>8.2991535037961341</v>
      </c>
      <c r="G330" s="88">
        <v>1527</v>
      </c>
      <c r="H330" s="88">
        <v>19565.400000000001</v>
      </c>
      <c r="I330" s="88">
        <v>191</v>
      </c>
      <c r="J330" s="88">
        <v>4.26</v>
      </c>
      <c r="K330" s="124">
        <v>46.67</v>
      </c>
      <c r="L330" s="124">
        <v>19.600000000000001</v>
      </c>
      <c r="M330" s="39">
        <f t="shared" si="78"/>
        <v>138.11224489795916</v>
      </c>
      <c r="N330" s="127">
        <f>D330/D382*100</f>
        <v>5.1040378008083032</v>
      </c>
    </row>
    <row r="331" spans="1:14">
      <c r="A331" s="224"/>
      <c r="B331" s="173" t="s">
        <v>21</v>
      </c>
      <c r="C331" s="88"/>
      <c r="D331" s="124">
        <v>0</v>
      </c>
      <c r="E331" s="124">
        <v>0</v>
      </c>
      <c r="F331" s="39"/>
      <c r="G331" s="88"/>
      <c r="H331" s="88"/>
      <c r="I331" s="88"/>
      <c r="J331" s="88"/>
      <c r="K331" s="88"/>
      <c r="L331" s="124">
        <v>0</v>
      </c>
      <c r="M331" s="39"/>
      <c r="N331" s="127"/>
    </row>
    <row r="332" spans="1:14">
      <c r="A332" s="224"/>
      <c r="B332" s="173" t="s">
        <v>22</v>
      </c>
      <c r="C332" s="88"/>
      <c r="D332" s="124">
        <v>0</v>
      </c>
      <c r="E332" s="124">
        <v>0</v>
      </c>
      <c r="F332" s="39"/>
      <c r="G332" s="88"/>
      <c r="H332" s="88"/>
      <c r="I332" s="88"/>
      <c r="J332" s="88"/>
      <c r="K332" s="88"/>
      <c r="L332" s="124">
        <v>0</v>
      </c>
      <c r="M332" s="39"/>
      <c r="N332" s="127"/>
    </row>
    <row r="333" spans="1:14">
      <c r="A333" s="224"/>
      <c r="B333" s="173" t="s">
        <v>23</v>
      </c>
      <c r="C333" s="88"/>
      <c r="D333" s="124">
        <v>0</v>
      </c>
      <c r="E333" s="124">
        <v>0</v>
      </c>
      <c r="F333" s="39"/>
      <c r="G333" s="88"/>
      <c r="H333" s="88"/>
      <c r="I333" s="88"/>
      <c r="J333" s="88"/>
      <c r="K333" s="88"/>
      <c r="L333" s="124">
        <v>0</v>
      </c>
      <c r="M333" s="39"/>
      <c r="N333" s="127"/>
    </row>
    <row r="334" spans="1:14">
      <c r="A334" s="224"/>
      <c r="B334" s="173" t="s">
        <v>24</v>
      </c>
      <c r="C334" s="88">
        <v>3.89</v>
      </c>
      <c r="D334" s="124">
        <v>42.14</v>
      </c>
      <c r="E334" s="124">
        <v>30.46</v>
      </c>
      <c r="F334" s="135">
        <f>(D334-E334)/E334*100</f>
        <v>38.345370978332241</v>
      </c>
      <c r="G334" s="88">
        <v>48</v>
      </c>
      <c r="H334" s="88">
        <v>10600</v>
      </c>
      <c r="I334" s="88">
        <v>3</v>
      </c>
      <c r="J334" s="88">
        <v>0.18</v>
      </c>
      <c r="K334" s="88">
        <v>6.18</v>
      </c>
      <c r="L334" s="124">
        <v>5.92</v>
      </c>
      <c r="M334" s="39">
        <f>(K334-L334)/L334*100</f>
        <v>4.3918918918918886</v>
      </c>
      <c r="N334" s="127">
        <f>D334/D386*100</f>
        <v>6.1873067545820613</v>
      </c>
    </row>
    <row r="335" spans="1:14">
      <c r="A335" s="224"/>
      <c r="B335" s="173" t="s">
        <v>25</v>
      </c>
      <c r="C335" s="88"/>
      <c r="D335" s="124">
        <v>0</v>
      </c>
      <c r="E335" s="124">
        <v>0</v>
      </c>
      <c r="F335" s="39"/>
      <c r="G335" s="88"/>
      <c r="H335" s="88"/>
      <c r="I335" s="90"/>
      <c r="J335" s="90"/>
      <c r="K335" s="90"/>
      <c r="L335" s="159">
        <v>0</v>
      </c>
      <c r="M335" s="39"/>
      <c r="N335" s="127"/>
    </row>
    <row r="336" spans="1:14">
      <c r="A336" s="224"/>
      <c r="B336" s="173" t="s">
        <v>26</v>
      </c>
      <c r="C336" s="88">
        <v>0.1</v>
      </c>
      <c r="D336" s="124">
        <v>23.6</v>
      </c>
      <c r="E336" s="124">
        <v>17.93</v>
      </c>
      <c r="F336" s="135">
        <f>(D336-E336)/E336*100</f>
        <v>31.622978248745131</v>
      </c>
      <c r="G336" s="88">
        <v>110</v>
      </c>
      <c r="H336" s="88">
        <v>37087.56</v>
      </c>
      <c r="I336" s="88">
        <v>33</v>
      </c>
      <c r="J336" s="88">
        <v>0</v>
      </c>
      <c r="K336" s="124">
        <v>7.98</v>
      </c>
      <c r="L336" s="124">
        <v>5.69</v>
      </c>
      <c r="M336" s="39">
        <f>(K336-L336)/L336*100</f>
        <v>40.246045694200347</v>
      </c>
      <c r="N336" s="127">
        <f>D336/D388*100</f>
        <v>1.8313264146602553</v>
      </c>
    </row>
    <row r="337" spans="1:14">
      <c r="A337" s="224"/>
      <c r="B337" s="173" t="s">
        <v>27</v>
      </c>
      <c r="C337" s="88"/>
      <c r="D337" s="124">
        <v>0</v>
      </c>
      <c r="E337" s="124">
        <v>0</v>
      </c>
      <c r="F337" s="39"/>
      <c r="G337" s="88"/>
      <c r="H337" s="88"/>
      <c r="I337" s="88"/>
      <c r="J337" s="88"/>
      <c r="K337" s="88"/>
      <c r="L337" s="124">
        <v>0</v>
      </c>
      <c r="M337" s="39"/>
      <c r="N337" s="127"/>
    </row>
    <row r="338" spans="1:14">
      <c r="A338" s="224"/>
      <c r="B338" s="18" t="s">
        <v>28</v>
      </c>
      <c r="C338" s="88"/>
      <c r="D338" s="124">
        <v>0</v>
      </c>
      <c r="E338" s="124">
        <v>0</v>
      </c>
      <c r="F338" s="39"/>
      <c r="G338" s="88"/>
      <c r="H338" s="88"/>
      <c r="I338" s="91"/>
      <c r="J338" s="91"/>
      <c r="K338" s="91"/>
      <c r="L338" s="150">
        <v>0</v>
      </c>
      <c r="M338" s="39"/>
      <c r="N338" s="127"/>
    </row>
    <row r="339" spans="1:14">
      <c r="A339" s="224"/>
      <c r="B339" s="18" t="s">
        <v>29</v>
      </c>
      <c r="C339" s="88"/>
      <c r="D339" s="124">
        <v>0</v>
      </c>
      <c r="E339" s="124">
        <v>0</v>
      </c>
      <c r="F339" s="39"/>
      <c r="G339" s="88"/>
      <c r="H339" s="88"/>
      <c r="I339" s="91"/>
      <c r="J339" s="91"/>
      <c r="K339" s="91"/>
      <c r="L339" s="150">
        <v>0</v>
      </c>
      <c r="M339" s="39"/>
      <c r="N339" s="127"/>
    </row>
    <row r="340" spans="1:14">
      <c r="A340" s="224"/>
      <c r="B340" s="18" t="s">
        <v>30</v>
      </c>
      <c r="C340" s="88"/>
      <c r="D340" s="124">
        <v>0</v>
      </c>
      <c r="E340" s="124">
        <v>0</v>
      </c>
      <c r="F340" s="39"/>
      <c r="G340" s="88"/>
      <c r="H340" s="88"/>
      <c r="I340" s="91"/>
      <c r="J340" s="91"/>
      <c r="K340" s="91"/>
      <c r="L340" s="150">
        <v>0</v>
      </c>
      <c r="M340" s="39"/>
      <c r="N340" s="127"/>
    </row>
    <row r="341" spans="1:14" ht="14.25" thickBot="1">
      <c r="A341" s="225"/>
      <c r="B341" s="19" t="s">
        <v>31</v>
      </c>
      <c r="C341" s="20">
        <f t="shared" ref="C341:L341" si="79">C329+C331+C332+C333+C334+C335+C336+C337</f>
        <v>26.26</v>
      </c>
      <c r="D341" s="20">
        <f t="shared" si="79"/>
        <v>501.99</v>
      </c>
      <c r="E341" s="20">
        <f t="shared" si="79"/>
        <v>330.59999999999997</v>
      </c>
      <c r="F341" s="20">
        <f>(D341-E341)/E341*100</f>
        <v>51.842105263157912</v>
      </c>
      <c r="G341" s="20">
        <f t="shared" si="79"/>
        <v>3084</v>
      </c>
      <c r="H341" s="20">
        <f t="shared" si="79"/>
        <v>194548.13</v>
      </c>
      <c r="I341" s="20">
        <f t="shared" si="79"/>
        <v>510</v>
      </c>
      <c r="J341" s="20">
        <f t="shared" si="79"/>
        <v>36</v>
      </c>
      <c r="K341" s="20">
        <f t="shared" si="79"/>
        <v>144.97</v>
      </c>
      <c r="L341" s="20">
        <f t="shared" si="79"/>
        <v>56.15</v>
      </c>
      <c r="M341" s="20">
        <f t="shared" ref="M341:M343" si="80">(K341-L341)/L341*100</f>
        <v>158.1834372217275</v>
      </c>
      <c r="N341" s="128">
        <f>D341/D393*100</f>
        <v>2.8709504078793429</v>
      </c>
    </row>
    <row r="342" spans="1:14" ht="14.25" thickTop="1">
      <c r="A342" s="215" t="s">
        <v>67</v>
      </c>
      <c r="B342" s="22" t="s">
        <v>19</v>
      </c>
      <c r="C342" s="40">
        <v>25.163319000000001</v>
      </c>
      <c r="D342" s="40">
        <v>412.542823</v>
      </c>
      <c r="E342" s="40">
        <v>476.57786599999997</v>
      </c>
      <c r="F342" s="129">
        <f>(D342-E342)/E342*100</f>
        <v>-13.436428245704549</v>
      </c>
      <c r="G342" s="39">
        <v>2992</v>
      </c>
      <c r="H342" s="39">
        <v>9573.7704460000004</v>
      </c>
      <c r="I342" s="39">
        <v>318</v>
      </c>
      <c r="J342" s="42">
        <v>8.4661889999999893</v>
      </c>
      <c r="K342" s="39">
        <v>254.30196799999999</v>
      </c>
      <c r="L342" s="39">
        <v>259.67715600000002</v>
      </c>
      <c r="M342" s="129">
        <f t="shared" si="80"/>
        <v>-2.0699502731769122</v>
      </c>
      <c r="N342" s="130">
        <f>D342/D381*100</f>
        <v>3.9732814693288265</v>
      </c>
    </row>
    <row r="343" spans="1:14">
      <c r="A343" s="224"/>
      <c r="B343" s="173" t="s">
        <v>20</v>
      </c>
      <c r="C343" s="40">
        <v>10.313318000000001</v>
      </c>
      <c r="D343" s="40">
        <v>123.81712899999999</v>
      </c>
      <c r="E343" s="39">
        <v>144.444356</v>
      </c>
      <c r="F343" s="39">
        <f>(D343-E343)/E343*100</f>
        <v>-14.280396667073655</v>
      </c>
      <c r="G343" s="39">
        <v>1569</v>
      </c>
      <c r="H343" s="39">
        <v>0</v>
      </c>
      <c r="I343" s="39">
        <v>159</v>
      </c>
      <c r="J343" s="42">
        <v>5.3861889999999999</v>
      </c>
      <c r="K343" s="39">
        <v>90.983748000000006</v>
      </c>
      <c r="L343" s="39">
        <v>63.095494000000002</v>
      </c>
      <c r="M343" s="39">
        <f t="shared" si="80"/>
        <v>44.200072353819749</v>
      </c>
      <c r="N343" s="127">
        <f>D343/D382*100</f>
        <v>5.0924037615113456</v>
      </c>
    </row>
    <row r="344" spans="1:14">
      <c r="A344" s="224"/>
      <c r="B344" s="173" t="s">
        <v>21</v>
      </c>
      <c r="C344" s="40">
        <v>0</v>
      </c>
      <c r="D344" s="40">
        <v>4.909408</v>
      </c>
      <c r="E344" s="39">
        <v>9.6226000000000006E-2</v>
      </c>
      <c r="F344" s="39">
        <f>(D344-E344)/E344*100</f>
        <v>5001.9558123584065</v>
      </c>
      <c r="G344" s="39">
        <v>4</v>
      </c>
      <c r="H344" s="39">
        <v>5173.6899999999996</v>
      </c>
      <c r="I344" s="39">
        <v>0</v>
      </c>
      <c r="J344" s="42">
        <v>0</v>
      </c>
      <c r="K344" s="39">
        <v>0</v>
      </c>
      <c r="L344" s="39">
        <v>0</v>
      </c>
      <c r="M344" s="39"/>
      <c r="N344" s="127">
        <f>D344/D383*100</f>
        <v>1.8412071770764376</v>
      </c>
    </row>
    <row r="345" spans="1:14">
      <c r="A345" s="224"/>
      <c r="B345" s="173" t="s">
        <v>22</v>
      </c>
      <c r="C345" s="40">
        <v>3.7735999999999999E-2</v>
      </c>
      <c r="D345" s="40">
        <v>0.30707800000000002</v>
      </c>
      <c r="E345" s="39">
        <v>0.132076</v>
      </c>
      <c r="F345" s="39">
        <f>(D345-E345)/E345*100</f>
        <v>132.50098428177716</v>
      </c>
      <c r="G345" s="39">
        <v>23</v>
      </c>
      <c r="H345" s="39">
        <v>3487.5</v>
      </c>
      <c r="I345" s="39">
        <v>0</v>
      </c>
      <c r="J345" s="42">
        <v>0</v>
      </c>
      <c r="K345" s="39">
        <v>0</v>
      </c>
      <c r="L345" s="39">
        <v>0</v>
      </c>
      <c r="M345" s="39"/>
      <c r="N345" s="127">
        <f>D345/D384*100</f>
        <v>0.28334279876191271</v>
      </c>
    </row>
    <row r="346" spans="1:14">
      <c r="A346" s="224"/>
      <c r="B346" s="173" t="s">
        <v>23</v>
      </c>
      <c r="C346" s="40">
        <v>0</v>
      </c>
      <c r="D346" s="40">
        <v>0</v>
      </c>
      <c r="E346" s="39">
        <v>0</v>
      </c>
      <c r="F346" s="39"/>
      <c r="G346" s="39">
        <v>0</v>
      </c>
      <c r="H346" s="39">
        <v>0</v>
      </c>
      <c r="I346" s="39">
        <v>0</v>
      </c>
      <c r="J346" s="42">
        <v>0</v>
      </c>
      <c r="K346" s="39">
        <v>0</v>
      </c>
      <c r="L346" s="39">
        <v>0</v>
      </c>
      <c r="M346" s="39"/>
      <c r="N346" s="127"/>
    </row>
    <row r="347" spans="1:14">
      <c r="A347" s="224"/>
      <c r="B347" s="173" t="s">
        <v>24</v>
      </c>
      <c r="C347" s="40">
        <v>0</v>
      </c>
      <c r="D347" s="40">
        <v>135.945797</v>
      </c>
      <c r="E347" s="39">
        <v>78.566981999999996</v>
      </c>
      <c r="F347" s="39">
        <f>(D347-E347)/E347*100</f>
        <v>73.031715791246768</v>
      </c>
      <c r="G347" s="39">
        <v>61</v>
      </c>
      <c r="H347" s="39">
        <v>7280.5</v>
      </c>
      <c r="I347" s="39">
        <v>5</v>
      </c>
      <c r="J347" s="42">
        <v>1.224305</v>
      </c>
      <c r="K347" s="39">
        <v>16.804304999999999</v>
      </c>
      <c r="L347" s="39">
        <v>18.55</v>
      </c>
      <c r="M347" s="39"/>
      <c r="N347" s="127">
        <f>D347/D386*100</f>
        <v>19.960568296989599</v>
      </c>
    </row>
    <row r="348" spans="1:14">
      <c r="A348" s="224"/>
      <c r="B348" s="173" t="s">
        <v>25</v>
      </c>
      <c r="C348" s="40">
        <v>0</v>
      </c>
      <c r="D348" s="40">
        <v>0</v>
      </c>
      <c r="E348" s="41">
        <v>0</v>
      </c>
      <c r="F348" s="39"/>
      <c r="G348" s="39">
        <v>0</v>
      </c>
      <c r="H348" s="39">
        <v>0</v>
      </c>
      <c r="I348" s="39">
        <v>0</v>
      </c>
      <c r="J348" s="42">
        <v>0</v>
      </c>
      <c r="K348" s="39">
        <v>0</v>
      </c>
      <c r="L348" s="41">
        <v>0</v>
      </c>
      <c r="M348" s="39"/>
      <c r="N348" s="127"/>
    </row>
    <row r="349" spans="1:14">
      <c r="A349" s="224"/>
      <c r="B349" s="173" t="s">
        <v>26</v>
      </c>
      <c r="C349" s="40">
        <v>3.4825870000000099</v>
      </c>
      <c r="D349" s="40">
        <v>75.719648000000007</v>
      </c>
      <c r="E349" s="39">
        <v>27.158073999999999</v>
      </c>
      <c r="F349" s="39">
        <f>(D349-E349)/E349*100</f>
        <v>178.81081699681653</v>
      </c>
      <c r="G349" s="39">
        <v>732</v>
      </c>
      <c r="H349" s="39">
        <v>925188.57000099996</v>
      </c>
      <c r="I349" s="39">
        <v>43</v>
      </c>
      <c r="J349" s="42">
        <v>1.60863</v>
      </c>
      <c r="K349" s="39">
        <v>7.1285249999999998</v>
      </c>
      <c r="L349" s="39">
        <v>7.9461820000000003</v>
      </c>
      <c r="M349" s="39">
        <f>(K349-L349)/L349*100</f>
        <v>-10.289935468379664</v>
      </c>
      <c r="N349" s="127">
        <f>D349/D388*100</f>
        <v>5.8757369275922278</v>
      </c>
    </row>
    <row r="350" spans="1:14">
      <c r="A350" s="224"/>
      <c r="B350" s="173" t="s">
        <v>27</v>
      </c>
      <c r="C350" s="40">
        <v>-0.56603800000000004</v>
      </c>
      <c r="D350" s="40">
        <v>0</v>
      </c>
      <c r="E350" s="39">
        <v>0.56603800000000004</v>
      </c>
      <c r="F350" s="39">
        <f>(D350-E350)/E350*100</f>
        <v>-100</v>
      </c>
      <c r="G350" s="39">
        <v>0</v>
      </c>
      <c r="H350" s="39">
        <v>0</v>
      </c>
      <c r="I350" s="39">
        <v>0</v>
      </c>
      <c r="J350" s="42">
        <v>0</v>
      </c>
      <c r="K350" s="39">
        <v>0</v>
      </c>
      <c r="L350" s="39">
        <v>0</v>
      </c>
      <c r="M350" s="39"/>
      <c r="N350" s="127">
        <f>D350/D389*100</f>
        <v>0</v>
      </c>
    </row>
    <row r="351" spans="1:14">
      <c r="A351" s="224"/>
      <c r="B351" s="18" t="s">
        <v>28</v>
      </c>
      <c r="C351" s="40">
        <v>0</v>
      </c>
      <c r="D351" s="40">
        <v>0</v>
      </c>
      <c r="E351" s="42">
        <v>0</v>
      </c>
      <c r="F351" s="39"/>
      <c r="G351" s="39">
        <v>0</v>
      </c>
      <c r="H351" s="39">
        <v>0</v>
      </c>
      <c r="I351" s="39">
        <v>0</v>
      </c>
      <c r="J351" s="42">
        <v>0</v>
      </c>
      <c r="K351" s="39">
        <v>0</v>
      </c>
      <c r="L351" s="42">
        <v>0</v>
      </c>
      <c r="M351" s="39"/>
      <c r="N351" s="127"/>
    </row>
    <row r="352" spans="1:14">
      <c r="A352" s="224"/>
      <c r="B352" s="18" t="s">
        <v>29</v>
      </c>
      <c r="C352" s="40">
        <v>0</v>
      </c>
      <c r="D352" s="40">
        <v>0</v>
      </c>
      <c r="E352" s="42">
        <v>0</v>
      </c>
      <c r="F352" s="39"/>
      <c r="G352" s="39">
        <v>0</v>
      </c>
      <c r="H352" s="39">
        <v>0</v>
      </c>
      <c r="I352" s="39">
        <v>0</v>
      </c>
      <c r="J352" s="42">
        <v>0</v>
      </c>
      <c r="K352" s="39">
        <v>0</v>
      </c>
      <c r="L352" s="42">
        <v>0</v>
      </c>
      <c r="M352" s="39"/>
      <c r="N352" s="127"/>
    </row>
    <row r="353" spans="1:14">
      <c r="A353" s="224"/>
      <c r="B353" s="18" t="s">
        <v>30</v>
      </c>
      <c r="C353" s="40">
        <v>0</v>
      </c>
      <c r="D353" s="40">
        <v>0</v>
      </c>
      <c r="E353" s="42">
        <v>0</v>
      </c>
      <c r="F353" s="39"/>
      <c r="G353" s="39">
        <v>0</v>
      </c>
      <c r="H353" s="39">
        <v>0</v>
      </c>
      <c r="I353" s="39">
        <v>0</v>
      </c>
      <c r="J353" s="42">
        <v>0</v>
      </c>
      <c r="K353" s="39">
        <v>0</v>
      </c>
      <c r="L353" s="42">
        <v>0</v>
      </c>
      <c r="M353" s="39"/>
      <c r="N353" s="127"/>
    </row>
    <row r="354" spans="1:14" ht="14.25" thickBot="1">
      <c r="A354" s="225"/>
      <c r="B354" s="19" t="s">
        <v>31</v>
      </c>
      <c r="C354" s="20">
        <f t="shared" ref="C354:L354" si="81">C342+C344+C345+C346+C347+C348+C349+C350</f>
        <v>28.117604000000011</v>
      </c>
      <c r="D354" s="20">
        <f t="shared" si="81"/>
        <v>629.42475400000001</v>
      </c>
      <c r="E354" s="20">
        <f t="shared" si="81"/>
        <v>583.09726199999989</v>
      </c>
      <c r="F354" s="20">
        <f>(D354-E354)/E354*100</f>
        <v>7.9450710917589813</v>
      </c>
      <c r="G354" s="20">
        <f t="shared" si="81"/>
        <v>3812</v>
      </c>
      <c r="H354" s="20">
        <f t="shared" si="81"/>
        <v>950704.03044699994</v>
      </c>
      <c r="I354" s="20">
        <f t="shared" si="81"/>
        <v>366</v>
      </c>
      <c r="J354" s="20">
        <f t="shared" si="81"/>
        <v>11.299123999999988</v>
      </c>
      <c r="K354" s="20">
        <f t="shared" si="81"/>
        <v>278.23479800000001</v>
      </c>
      <c r="L354" s="20">
        <f t="shared" si="81"/>
        <v>286.17333800000006</v>
      </c>
      <c r="M354" s="20">
        <f t="shared" ref="M354:M356" si="82">(K354-L354)/L354*100</f>
        <v>-2.7740320099282081</v>
      </c>
      <c r="N354" s="128">
        <f>D354/D393*100</f>
        <v>3.599767434063736</v>
      </c>
    </row>
    <row r="355" spans="1:14" ht="15" thickTop="1" thickBot="1">
      <c r="A355" s="215" t="s">
        <v>43</v>
      </c>
      <c r="B355" s="22" t="s">
        <v>19</v>
      </c>
      <c r="C355" s="111">
        <v>5.64</v>
      </c>
      <c r="D355" s="111">
        <v>73.459999999999994</v>
      </c>
      <c r="E355" s="111">
        <v>132.15</v>
      </c>
      <c r="F355" s="129">
        <f>(D355-E355)/E355*100</f>
        <v>-44.411653424139239</v>
      </c>
      <c r="G355" s="112">
        <v>497</v>
      </c>
      <c r="H355" s="112">
        <v>40389.68</v>
      </c>
      <c r="I355" s="112">
        <v>63</v>
      </c>
      <c r="J355" s="112">
        <v>1.4</v>
      </c>
      <c r="K355" s="112">
        <v>58.27</v>
      </c>
      <c r="L355" s="112">
        <v>93.88</v>
      </c>
      <c r="M355" s="129">
        <f t="shared" si="82"/>
        <v>-37.931401789518524</v>
      </c>
      <c r="N355" s="130">
        <f>D355/D381*100</f>
        <v>0.70750777971210899</v>
      </c>
    </row>
    <row r="356" spans="1:14" ht="14.25" thickBot="1">
      <c r="A356" s="213"/>
      <c r="B356" s="173" t="s">
        <v>20</v>
      </c>
      <c r="C356" s="112">
        <v>0.57999999999999996</v>
      </c>
      <c r="D356" s="112">
        <v>9.7200000000000006</v>
      </c>
      <c r="E356" s="112">
        <v>41.14</v>
      </c>
      <c r="F356" s="39">
        <f>(D356-E356)/E356*100</f>
        <v>-76.373359261059804</v>
      </c>
      <c r="G356" s="112">
        <v>106</v>
      </c>
      <c r="H356" s="112">
        <v>1355.6</v>
      </c>
      <c r="I356" s="112">
        <v>23</v>
      </c>
      <c r="J356" s="112">
        <v>0.2</v>
      </c>
      <c r="K356" s="112">
        <v>32.36</v>
      </c>
      <c r="L356" s="112">
        <v>28.88</v>
      </c>
      <c r="M356" s="39">
        <f t="shared" si="82"/>
        <v>12.049861495844876</v>
      </c>
      <c r="N356" s="127">
        <f>D356/D382*100</f>
        <v>0.39976831123172207</v>
      </c>
    </row>
    <row r="357" spans="1:14" ht="14.25" thickBot="1">
      <c r="A357" s="213"/>
      <c r="B357" s="173" t="s">
        <v>21</v>
      </c>
      <c r="C357" s="112"/>
      <c r="D357" s="112">
        <v>2.2000000000000002</v>
      </c>
      <c r="E357" s="112">
        <v>2.2000000000000002</v>
      </c>
      <c r="F357" s="39">
        <f>(D357-E357)/E357*100</f>
        <v>0</v>
      </c>
      <c r="G357" s="112">
        <v>1</v>
      </c>
      <c r="H357" s="112">
        <v>3326</v>
      </c>
      <c r="I357" s="112">
        <v>1</v>
      </c>
      <c r="J357" s="112"/>
      <c r="K357" s="112">
        <v>0.35</v>
      </c>
      <c r="L357" s="112">
        <v>3.16</v>
      </c>
      <c r="M357" s="39"/>
      <c r="N357" s="127">
        <f>D357/D383*100</f>
        <v>0.82508029268868333</v>
      </c>
    </row>
    <row r="358" spans="1:14" ht="14.25" thickBot="1">
      <c r="A358" s="213"/>
      <c r="B358" s="173" t="s">
        <v>22</v>
      </c>
      <c r="C358" s="112"/>
      <c r="D358" s="112">
        <v>5.1999999999999998E-2</v>
      </c>
      <c r="E358" s="112">
        <v>0.19</v>
      </c>
      <c r="F358" s="39">
        <f>(D358-E358)/E358*100</f>
        <v>-72.631578947368425</v>
      </c>
      <c r="G358" s="112">
        <v>9</v>
      </c>
      <c r="H358" s="112">
        <v>106.5</v>
      </c>
      <c r="I358" s="112"/>
      <c r="J358" s="112"/>
      <c r="K358" s="112"/>
      <c r="L358" s="112"/>
      <c r="M358" s="39"/>
      <c r="N358" s="127">
        <f>D358/D384*100</f>
        <v>4.7980726511242938E-2</v>
      </c>
    </row>
    <row r="359" spans="1:14" ht="14.25" thickBot="1">
      <c r="A359" s="213"/>
      <c r="B359" s="173" t="s">
        <v>23</v>
      </c>
      <c r="C359" s="112"/>
      <c r="D359" s="112"/>
      <c r="E359" s="112"/>
      <c r="F359" s="39"/>
      <c r="G359" s="112"/>
      <c r="H359" s="112"/>
      <c r="I359" s="112"/>
      <c r="J359" s="112"/>
      <c r="K359" s="112"/>
      <c r="L359" s="112"/>
      <c r="M359" s="39"/>
      <c r="N359" s="127"/>
    </row>
    <row r="360" spans="1:14" ht="14.25" thickBot="1">
      <c r="A360" s="213"/>
      <c r="B360" s="173" t="s">
        <v>24</v>
      </c>
      <c r="C360" s="112">
        <v>2.83</v>
      </c>
      <c r="D360" s="112">
        <v>4.5199999999999996</v>
      </c>
      <c r="E360" s="112">
        <v>4.38</v>
      </c>
      <c r="F360" s="39">
        <f>(D360-E360)/E360*100</f>
        <v>3.1963470319634633</v>
      </c>
      <c r="G360" s="112">
        <v>7</v>
      </c>
      <c r="H360" s="112">
        <v>2857.46</v>
      </c>
      <c r="I360" s="112">
        <v>12</v>
      </c>
      <c r="J360" s="112"/>
      <c r="K360" s="112">
        <v>0.89</v>
      </c>
      <c r="L360" s="112">
        <v>0.54</v>
      </c>
      <c r="M360" s="39">
        <f>(K360-L360)/L360*100</f>
        <v>64.81481481481481</v>
      </c>
      <c r="N360" s="127">
        <f>D360/D386*100</f>
        <v>0.66365986071929084</v>
      </c>
    </row>
    <row r="361" spans="1:14" ht="14.25" thickBot="1">
      <c r="A361" s="213"/>
      <c r="B361" s="173" t="s">
        <v>25</v>
      </c>
      <c r="C361" s="112"/>
      <c r="D361" s="112">
        <v>1272.54</v>
      </c>
      <c r="E361" s="112">
        <v>757.08</v>
      </c>
      <c r="F361" s="39">
        <f>(D361-E361)/E361*100</f>
        <v>68.085275003962579</v>
      </c>
      <c r="G361" s="112">
        <v>125</v>
      </c>
      <c r="H361" s="112">
        <v>12743.04</v>
      </c>
      <c r="I361" s="112">
        <v>58</v>
      </c>
      <c r="J361" s="112">
        <v>45.9</v>
      </c>
      <c r="K361" s="112">
        <v>452.87</v>
      </c>
      <c r="L361" s="112">
        <v>136.34</v>
      </c>
      <c r="M361" s="39">
        <f>(K361-L361)/L361*100</f>
        <v>232.16224145518555</v>
      </c>
      <c r="N361" s="127">
        <f>D361/D387*100</f>
        <v>26.960244793446524</v>
      </c>
    </row>
    <row r="362" spans="1:14" ht="14.25" thickBot="1">
      <c r="A362" s="213"/>
      <c r="B362" s="173" t="s">
        <v>26</v>
      </c>
      <c r="C362" s="112">
        <v>1.7000000000000001E-2</v>
      </c>
      <c r="D362" s="112">
        <v>2.0699999999999998</v>
      </c>
      <c r="E362" s="112">
        <v>2.0099999999999998</v>
      </c>
      <c r="F362" s="39">
        <f>(D362-E362)/E362*100</f>
        <v>2.9850746268656749</v>
      </c>
      <c r="G362" s="112">
        <v>104</v>
      </c>
      <c r="H362" s="112">
        <v>5552.78</v>
      </c>
      <c r="I362" s="112">
        <v>3</v>
      </c>
      <c r="J362" s="112">
        <v>0</v>
      </c>
      <c r="K362" s="112">
        <v>2.2999999999999998</v>
      </c>
      <c r="L362" s="112">
        <v>14.77</v>
      </c>
      <c r="M362" s="39">
        <f>(K362-L362)/L362*100</f>
        <v>-84.427894380501016</v>
      </c>
      <c r="N362" s="127">
        <f>D362/D388*100</f>
        <v>0.16062905416723422</v>
      </c>
    </row>
    <row r="363" spans="1:14" ht="14.25" thickBot="1">
      <c r="A363" s="213"/>
      <c r="B363" s="173" t="s">
        <v>27</v>
      </c>
      <c r="C363" s="112"/>
      <c r="D363" s="112"/>
      <c r="E363" s="112">
        <v>0.56999999999999995</v>
      </c>
      <c r="F363" s="39">
        <f>(D363-E363)/E363*100</f>
        <v>-100</v>
      </c>
      <c r="G363" s="112"/>
      <c r="H363" s="112"/>
      <c r="I363" s="112"/>
      <c r="J363" s="112"/>
      <c r="K363" s="112"/>
      <c r="L363" s="112">
        <v>1.04</v>
      </c>
      <c r="M363" s="39">
        <f>(K363-L363)/L363*100</f>
        <v>-100</v>
      </c>
      <c r="N363" s="127">
        <f>D363/D389*100</f>
        <v>0</v>
      </c>
    </row>
    <row r="364" spans="1:14" ht="14.25" thickBot="1">
      <c r="A364" s="213"/>
      <c r="B364" s="18" t="s">
        <v>28</v>
      </c>
      <c r="C364" s="17"/>
      <c r="D364" s="17"/>
      <c r="E364" s="17"/>
      <c r="F364" s="39"/>
      <c r="G364" s="17"/>
      <c r="H364" s="17"/>
      <c r="I364" s="17"/>
      <c r="J364" s="17"/>
      <c r="K364" s="17"/>
      <c r="L364" s="17"/>
      <c r="M364" s="39"/>
      <c r="N364" s="127"/>
    </row>
    <row r="365" spans="1:14" ht="14.25" thickBot="1">
      <c r="A365" s="213"/>
      <c r="B365" s="18" t="s">
        <v>29</v>
      </c>
      <c r="C365" s="42"/>
      <c r="D365" s="42"/>
      <c r="E365" s="42"/>
      <c r="F365" s="39"/>
      <c r="G365" s="42"/>
      <c r="H365" s="42"/>
      <c r="I365" s="42"/>
      <c r="J365" s="42"/>
      <c r="K365" s="42"/>
      <c r="L365" s="42"/>
      <c r="M365" s="39"/>
      <c r="N365" s="127"/>
    </row>
    <row r="366" spans="1:14" ht="14.25" thickBot="1">
      <c r="A366" s="213"/>
      <c r="B366" s="18" t="s">
        <v>30</v>
      </c>
      <c r="C366" s="42"/>
      <c r="D366" s="42"/>
      <c r="E366" s="42"/>
      <c r="F366" s="39"/>
      <c r="G366" s="42"/>
      <c r="H366" s="42"/>
      <c r="I366" s="42"/>
      <c r="J366" s="42"/>
      <c r="K366" s="42"/>
      <c r="L366" s="42"/>
      <c r="M366" s="39"/>
      <c r="N366" s="127"/>
    </row>
    <row r="367" spans="1:14" ht="14.25" thickBot="1">
      <c r="A367" s="214"/>
      <c r="B367" s="19" t="s">
        <v>31</v>
      </c>
      <c r="C367" s="20">
        <f t="shared" ref="C367:L367" si="83">C355+C357+C358+C359+C360+C361+C362+C363</f>
        <v>8.4869999999999983</v>
      </c>
      <c r="D367" s="20">
        <f t="shared" si="83"/>
        <v>1354.8419999999999</v>
      </c>
      <c r="E367" s="20">
        <f t="shared" si="83"/>
        <v>898.58</v>
      </c>
      <c r="F367" s="20">
        <f>(D367-E367)/E367*100</f>
        <v>50.775890850007762</v>
      </c>
      <c r="G367" s="20">
        <f t="shared" si="83"/>
        <v>743</v>
      </c>
      <c r="H367" s="20">
        <f t="shared" si="83"/>
        <v>64975.46</v>
      </c>
      <c r="I367" s="20">
        <f t="shared" si="83"/>
        <v>137</v>
      </c>
      <c r="J367" s="20">
        <f t="shared" si="83"/>
        <v>47.3</v>
      </c>
      <c r="K367" s="20">
        <f t="shared" si="83"/>
        <v>514.67999999999995</v>
      </c>
      <c r="L367" s="20">
        <f t="shared" si="83"/>
        <v>249.73000000000002</v>
      </c>
      <c r="M367" s="20">
        <f>(K367-L367)/L367*100</f>
        <v>106.09458214872059</v>
      </c>
      <c r="N367" s="128">
        <f>D367/D393*100</f>
        <v>7.7485292386542834</v>
      </c>
    </row>
    <row r="368" spans="1:14" ht="14.25" thickTop="1">
      <c r="A368" s="226" t="s">
        <v>44</v>
      </c>
      <c r="B368" s="22" t="s">
        <v>19</v>
      </c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132"/>
    </row>
    <row r="369" spans="1:14">
      <c r="A369" s="227"/>
      <c r="B369" s="173" t="s">
        <v>20</v>
      </c>
      <c r="C369" s="42"/>
      <c r="D369" s="42"/>
      <c r="E369" s="42"/>
      <c r="F369" s="39"/>
      <c r="G369" s="42"/>
      <c r="H369" s="42"/>
      <c r="I369" s="42"/>
      <c r="J369" s="42"/>
      <c r="K369" s="42"/>
      <c r="L369" s="42"/>
      <c r="M369" s="39"/>
      <c r="N369" s="132"/>
    </row>
    <row r="370" spans="1:14">
      <c r="A370" s="227"/>
      <c r="B370" s="173" t="s">
        <v>21</v>
      </c>
      <c r="C370" s="42"/>
      <c r="D370" s="42"/>
      <c r="E370" s="42"/>
      <c r="F370" s="39"/>
      <c r="G370" s="42"/>
      <c r="H370" s="42"/>
      <c r="I370" s="42"/>
      <c r="J370" s="42"/>
      <c r="K370" s="42"/>
      <c r="L370" s="42"/>
      <c r="M370" s="39"/>
      <c r="N370" s="132"/>
    </row>
    <row r="371" spans="1:14">
      <c r="A371" s="227"/>
      <c r="B371" s="173" t="s">
        <v>22</v>
      </c>
      <c r="C371" s="42"/>
      <c r="D371" s="42"/>
      <c r="E371" s="42"/>
      <c r="F371" s="39"/>
      <c r="G371" s="42"/>
      <c r="H371" s="42"/>
      <c r="I371" s="42"/>
      <c r="J371" s="42"/>
      <c r="K371" s="42"/>
      <c r="L371" s="42"/>
      <c r="M371" s="39"/>
      <c r="N371" s="132"/>
    </row>
    <row r="372" spans="1:14">
      <c r="A372" s="227"/>
      <c r="B372" s="173" t="s">
        <v>23</v>
      </c>
      <c r="C372" s="42"/>
      <c r="D372" s="42"/>
      <c r="E372" s="42"/>
      <c r="F372" s="39"/>
      <c r="G372" s="42"/>
      <c r="H372" s="42"/>
      <c r="I372" s="42"/>
      <c r="J372" s="42"/>
      <c r="K372" s="42"/>
      <c r="L372" s="42"/>
      <c r="M372" s="39"/>
      <c r="N372" s="132"/>
    </row>
    <row r="373" spans="1:14">
      <c r="A373" s="227"/>
      <c r="B373" s="173" t="s">
        <v>24</v>
      </c>
      <c r="C373" s="42"/>
      <c r="D373" s="42"/>
      <c r="E373" s="42"/>
      <c r="F373" s="39"/>
      <c r="G373" s="42"/>
      <c r="H373" s="42"/>
      <c r="I373" s="42"/>
      <c r="J373" s="42"/>
      <c r="K373" s="42"/>
      <c r="L373" s="42"/>
      <c r="M373" s="39"/>
      <c r="N373" s="132"/>
    </row>
    <row r="374" spans="1:14">
      <c r="A374" s="227"/>
      <c r="B374" s="173" t="s">
        <v>25</v>
      </c>
      <c r="C374" s="41"/>
      <c r="D374" s="41">
        <v>663.7</v>
      </c>
      <c r="E374" s="41">
        <v>619.37</v>
      </c>
      <c r="F374" s="39">
        <f>(D374-E374)/E374*100</f>
        <v>7.1572727125950628</v>
      </c>
      <c r="G374" s="41">
        <v>105</v>
      </c>
      <c r="H374" s="41">
        <v>6650.65</v>
      </c>
      <c r="I374" s="41"/>
      <c r="J374" s="41"/>
      <c r="K374" s="41"/>
      <c r="L374" s="41"/>
      <c r="M374" s="39" t="e">
        <f>(K374-L374)/L374*100</f>
        <v>#DIV/0!</v>
      </c>
      <c r="N374" s="132">
        <f>D374/D387*100</f>
        <v>14.061258954068604</v>
      </c>
    </row>
    <row r="375" spans="1:14">
      <c r="A375" s="227"/>
      <c r="B375" s="173" t="s">
        <v>26</v>
      </c>
      <c r="C375" s="42"/>
      <c r="D375" s="42"/>
      <c r="E375" s="42"/>
      <c r="F375" s="39"/>
      <c r="G375" s="42"/>
      <c r="H375" s="42"/>
      <c r="I375" s="42"/>
      <c r="J375" s="42"/>
      <c r="K375" s="42"/>
      <c r="L375" s="42"/>
      <c r="M375" s="39"/>
      <c r="N375" s="132"/>
    </row>
    <row r="376" spans="1:14">
      <c r="A376" s="227"/>
      <c r="B376" s="173" t="s">
        <v>27</v>
      </c>
      <c r="C376" s="42"/>
      <c r="D376" s="42"/>
      <c r="E376" s="42"/>
      <c r="F376" s="39"/>
      <c r="G376" s="42"/>
      <c r="H376" s="42"/>
      <c r="I376" s="42"/>
      <c r="J376" s="42"/>
      <c r="K376" s="42"/>
      <c r="L376" s="42"/>
      <c r="M376" s="39"/>
      <c r="N376" s="132"/>
    </row>
    <row r="377" spans="1:14">
      <c r="A377" s="227"/>
      <c r="B377" s="18" t="s">
        <v>28</v>
      </c>
      <c r="C377" s="42"/>
      <c r="D377" s="42"/>
      <c r="E377" s="42"/>
      <c r="F377" s="39"/>
      <c r="G377" s="42"/>
      <c r="H377" s="42"/>
      <c r="I377" s="42"/>
      <c r="J377" s="42"/>
      <c r="K377" s="42"/>
      <c r="L377" s="42"/>
      <c r="M377" s="39"/>
      <c r="N377" s="132"/>
    </row>
    <row r="378" spans="1:14">
      <c r="A378" s="227"/>
      <c r="B378" s="18" t="s">
        <v>29</v>
      </c>
      <c r="C378" s="42"/>
      <c r="D378" s="42"/>
      <c r="E378" s="42"/>
      <c r="F378" s="39"/>
      <c r="G378" s="42"/>
      <c r="H378" s="42"/>
      <c r="I378" s="42"/>
      <c r="J378" s="42"/>
      <c r="K378" s="42"/>
      <c r="L378" s="42"/>
      <c r="M378" s="39"/>
      <c r="N378" s="132"/>
    </row>
    <row r="379" spans="1:14">
      <c r="A379" s="227"/>
      <c r="B379" s="18" t="s">
        <v>30</v>
      </c>
      <c r="C379" s="42"/>
      <c r="D379" s="42"/>
      <c r="E379" s="42"/>
      <c r="F379" s="39"/>
      <c r="G379" s="42"/>
      <c r="H379" s="42"/>
      <c r="I379" s="42"/>
      <c r="J379" s="42"/>
      <c r="K379" s="42"/>
      <c r="L379" s="42"/>
      <c r="M379" s="39"/>
      <c r="N379" s="132"/>
    </row>
    <row r="380" spans="1:14" ht="14.25" thickBot="1">
      <c r="A380" s="225"/>
      <c r="B380" s="19" t="s">
        <v>31</v>
      </c>
      <c r="C380" s="20">
        <f t="shared" ref="C380:L380" si="84">C368+C370+C371+C372+C373+C374+C375+C376</f>
        <v>0</v>
      </c>
      <c r="D380" s="20">
        <f t="shared" si="84"/>
        <v>663.7</v>
      </c>
      <c r="E380" s="20">
        <f t="shared" si="84"/>
        <v>619.37</v>
      </c>
      <c r="F380" s="20">
        <f t="shared" ref="F380:F393" si="85">(D380-E380)/E380*100</f>
        <v>7.1572727125950628</v>
      </c>
      <c r="G380" s="20">
        <f t="shared" si="84"/>
        <v>105</v>
      </c>
      <c r="H380" s="20">
        <f t="shared" si="84"/>
        <v>6650.65</v>
      </c>
      <c r="I380" s="20">
        <f t="shared" si="84"/>
        <v>0</v>
      </c>
      <c r="J380" s="20">
        <f t="shared" si="84"/>
        <v>0</v>
      </c>
      <c r="K380" s="20">
        <f t="shared" si="84"/>
        <v>0</v>
      </c>
      <c r="L380" s="20">
        <f t="shared" si="84"/>
        <v>0</v>
      </c>
      <c r="M380" s="20" t="e">
        <f>(K380-L380)/L380*100</f>
        <v>#DIV/0!</v>
      </c>
      <c r="N380" s="128">
        <f>D380/D393*100</f>
        <v>3.7957923179934259</v>
      </c>
    </row>
    <row r="381" spans="1:14" ht="15" thickTop="1" thickBot="1">
      <c r="A381" s="224" t="s">
        <v>49</v>
      </c>
      <c r="B381" s="175" t="s">
        <v>19</v>
      </c>
      <c r="C381" s="40">
        <f t="shared" ref="C381:L381" si="86">C225+C238+C251+C264+C277+C290+C303+C316+C329+C342+C355+C368</f>
        <v>755.51263600000084</v>
      </c>
      <c r="D381" s="40">
        <f t="shared" si="86"/>
        <v>10382.924697999999</v>
      </c>
      <c r="E381" s="40">
        <f t="shared" si="86"/>
        <v>11178.893626999999</v>
      </c>
      <c r="F381" s="40">
        <f t="shared" si="85"/>
        <v>-7.1202835947693792</v>
      </c>
      <c r="G381" s="40">
        <f t="shared" si="86"/>
        <v>62439</v>
      </c>
      <c r="H381" s="40">
        <f t="shared" si="86"/>
        <v>3772615.7265560003</v>
      </c>
      <c r="I381" s="40">
        <f t="shared" si="86"/>
        <v>6973</v>
      </c>
      <c r="J381" s="40">
        <f t="shared" si="86"/>
        <v>-34943.643486000008</v>
      </c>
      <c r="K381" s="40">
        <f t="shared" si="86"/>
        <v>5355.1501982238779</v>
      </c>
      <c r="L381" s="40">
        <f t="shared" si="86"/>
        <v>5427.1215980000006</v>
      </c>
      <c r="M381" s="40">
        <f t="shared" ref="M381:M393" si="87">(K381-L381)/L381*100</f>
        <v>-1.3261431216622388</v>
      </c>
      <c r="N381" s="131">
        <f>D381/D393*100</f>
        <v>59.381385877614292</v>
      </c>
    </row>
    <row r="382" spans="1:14" ht="14.25" thickBot="1">
      <c r="A382" s="213"/>
      <c r="B382" s="173" t="s">
        <v>20</v>
      </c>
      <c r="C382" s="40">
        <f t="shared" ref="C382:L382" si="88">C226+C239+C252+C265+C278+C291+C304+C317+C330+C343+C356+C369</f>
        <v>209.72729300000003</v>
      </c>
      <c r="D382" s="40">
        <f t="shared" si="88"/>
        <v>2431.4083249999999</v>
      </c>
      <c r="E382" s="40">
        <f t="shared" si="88"/>
        <v>3280.0226029999999</v>
      </c>
      <c r="F382" s="39">
        <f t="shared" si="85"/>
        <v>-25.872208234901606</v>
      </c>
      <c r="G382" s="40">
        <f t="shared" si="88"/>
        <v>28198</v>
      </c>
      <c r="H382" s="40">
        <f t="shared" si="88"/>
        <v>341295.60000000003</v>
      </c>
      <c r="I382" s="40">
        <f t="shared" si="88"/>
        <v>3329</v>
      </c>
      <c r="J382" s="40">
        <f t="shared" si="88"/>
        <v>-22912.142197000005</v>
      </c>
      <c r="K382" s="40">
        <f t="shared" si="88"/>
        <v>1879.1799489980472</v>
      </c>
      <c r="L382" s="40">
        <f t="shared" si="88"/>
        <v>2130.9114799999998</v>
      </c>
      <c r="M382" s="39">
        <f t="shared" si="87"/>
        <v>-11.813326520815995</v>
      </c>
      <c r="N382" s="127">
        <f>D382/D393*100</f>
        <v>13.905561310743201</v>
      </c>
    </row>
    <row r="383" spans="1:14" ht="14.25" thickBot="1">
      <c r="A383" s="213"/>
      <c r="B383" s="173" t="s">
        <v>21</v>
      </c>
      <c r="C383" s="40">
        <f t="shared" ref="C383:L383" si="89">C227+C240+C253+C266+C279+C292+C305+C318+C331+C344+C357+C370</f>
        <v>8.168037</v>
      </c>
      <c r="D383" s="40">
        <f t="shared" si="89"/>
        <v>266.64071599999994</v>
      </c>
      <c r="E383" s="40">
        <f t="shared" si="89"/>
        <v>185.08586499999996</v>
      </c>
      <c r="F383" s="39">
        <f t="shared" si="85"/>
        <v>44.06325193984965</v>
      </c>
      <c r="G383" s="40">
        <f t="shared" si="89"/>
        <v>798</v>
      </c>
      <c r="H383" s="40">
        <f t="shared" si="89"/>
        <v>403810.02113499999</v>
      </c>
      <c r="I383" s="40">
        <f t="shared" si="89"/>
        <v>35</v>
      </c>
      <c r="J383" s="40">
        <f t="shared" si="89"/>
        <v>0</v>
      </c>
      <c r="K383" s="40">
        <f t="shared" si="89"/>
        <v>33.880000000000003</v>
      </c>
      <c r="L383" s="40">
        <f t="shared" si="89"/>
        <v>22.602</v>
      </c>
      <c r="M383" s="39">
        <f t="shared" si="87"/>
        <v>49.898239093885508</v>
      </c>
      <c r="N383" s="127">
        <f>D383/D393*100</f>
        <v>1.5249552229276275</v>
      </c>
    </row>
    <row r="384" spans="1:14" ht="14.25" thickBot="1">
      <c r="A384" s="213"/>
      <c r="B384" s="173" t="s">
        <v>22</v>
      </c>
      <c r="C384" s="40">
        <f t="shared" ref="C384:L384" si="90">C228+C241+C254+C267+C280+C293+C306+C319+C332+C345+C358+C371</f>
        <v>6.7558539999999994</v>
      </c>
      <c r="D384" s="40">
        <f t="shared" si="90"/>
        <v>108.37685</v>
      </c>
      <c r="E384" s="40">
        <f t="shared" si="90"/>
        <v>84.849307999999994</v>
      </c>
      <c r="F384" s="39">
        <f t="shared" si="85"/>
        <v>27.728619778490138</v>
      </c>
      <c r="G384" s="40">
        <f t="shared" si="90"/>
        <v>5081</v>
      </c>
      <c r="H384" s="40">
        <f t="shared" si="90"/>
        <v>309682.85000000003</v>
      </c>
      <c r="I384" s="40">
        <f t="shared" si="90"/>
        <v>344</v>
      </c>
      <c r="J384" s="40">
        <f t="shared" si="90"/>
        <v>3.38</v>
      </c>
      <c r="K384" s="40">
        <f t="shared" si="90"/>
        <v>40.949200000000005</v>
      </c>
      <c r="L384" s="40">
        <f t="shared" si="90"/>
        <v>80.78</v>
      </c>
      <c r="M384" s="39">
        <f t="shared" si="87"/>
        <v>-49.307749442931417</v>
      </c>
      <c r="N384" s="127">
        <f>D384/D393*100</f>
        <v>0.61982223094519484</v>
      </c>
    </row>
    <row r="385" spans="1:14" ht="14.25" thickBot="1">
      <c r="A385" s="213"/>
      <c r="B385" s="173" t="s">
        <v>23</v>
      </c>
      <c r="C385" s="40">
        <f t="shared" ref="C385:L385" si="91">C229+C242+C255+C268+C281+C294+C307+C320+C333+C346+C359+C372</f>
        <v>5.8232480000000004</v>
      </c>
      <c r="D385" s="40">
        <f t="shared" si="91"/>
        <v>32.181438</v>
      </c>
      <c r="E385" s="40">
        <f t="shared" si="91"/>
        <v>33.42</v>
      </c>
      <c r="F385" s="39">
        <f t="shared" si="85"/>
        <v>-3.706050269299825</v>
      </c>
      <c r="G385" s="40">
        <f t="shared" si="91"/>
        <v>330</v>
      </c>
      <c r="H385" s="40">
        <f t="shared" si="91"/>
        <v>134161.5649</v>
      </c>
      <c r="I385" s="40">
        <f t="shared" si="91"/>
        <v>1</v>
      </c>
      <c r="J385" s="40">
        <f t="shared" si="91"/>
        <v>0</v>
      </c>
      <c r="K385" s="40">
        <f t="shared" si="91"/>
        <v>1.6400000000000001</v>
      </c>
      <c r="L385" s="40">
        <f t="shared" si="91"/>
        <v>7.62</v>
      </c>
      <c r="M385" s="39">
        <f t="shared" si="87"/>
        <v>-78.477690288713916</v>
      </c>
      <c r="N385" s="127">
        <f>D385/D393*100</f>
        <v>0.18405010568386576</v>
      </c>
    </row>
    <row r="386" spans="1:14" ht="14.25" thickBot="1">
      <c r="A386" s="213"/>
      <c r="B386" s="173" t="s">
        <v>24</v>
      </c>
      <c r="C386" s="40">
        <f t="shared" ref="C386:L386" si="92">C230+C243+C256+C269+C282+C295+C308+C321+C334+C347+C360+C373</f>
        <v>31.370436000000005</v>
      </c>
      <c r="D386" s="40">
        <f t="shared" si="92"/>
        <v>681.07177599999989</v>
      </c>
      <c r="E386" s="40">
        <f t="shared" si="92"/>
        <v>565.05143099999998</v>
      </c>
      <c r="F386" s="39">
        <f t="shared" si="85"/>
        <v>20.532705278645672</v>
      </c>
      <c r="G386" s="40">
        <f t="shared" si="92"/>
        <v>1126</v>
      </c>
      <c r="H386" s="40">
        <f t="shared" si="92"/>
        <v>593506.12302399985</v>
      </c>
      <c r="I386" s="40">
        <f t="shared" si="92"/>
        <v>348</v>
      </c>
      <c r="J386" s="40">
        <f t="shared" si="92"/>
        <v>7.7543049999999996</v>
      </c>
      <c r="K386" s="40">
        <f t="shared" si="92"/>
        <v>294.62430499999999</v>
      </c>
      <c r="L386" s="40">
        <f t="shared" si="92"/>
        <v>201.71714300000002</v>
      </c>
      <c r="M386" s="39">
        <f t="shared" si="87"/>
        <v>46.058138945582805</v>
      </c>
      <c r="N386" s="127">
        <f>D386/D393*100</f>
        <v>3.8951439134291679</v>
      </c>
    </row>
    <row r="387" spans="1:14" ht="14.25" thickBot="1">
      <c r="A387" s="213"/>
      <c r="B387" s="173" t="s">
        <v>25</v>
      </c>
      <c r="C387" s="40">
        <f t="shared" ref="C387:L387" si="93">C231+C244+C257+C270+C283+C296+C309+C322+C335+C348+C361+C374</f>
        <v>15.48</v>
      </c>
      <c r="D387" s="40">
        <f t="shared" si="93"/>
        <v>4720.0609999999997</v>
      </c>
      <c r="E387" s="40">
        <f t="shared" si="93"/>
        <v>3148.4241999999999</v>
      </c>
      <c r="F387" s="39">
        <f t="shared" si="85"/>
        <v>49.918203525433448</v>
      </c>
      <c r="G387" s="40">
        <f t="shared" si="93"/>
        <v>1096</v>
      </c>
      <c r="H387" s="40">
        <f t="shared" si="93"/>
        <v>123250.10009399999</v>
      </c>
      <c r="I387" s="40">
        <f t="shared" si="93"/>
        <v>1749</v>
      </c>
      <c r="J387" s="40">
        <f t="shared" si="93"/>
        <v>81.81</v>
      </c>
      <c r="K387" s="40">
        <f t="shared" si="93"/>
        <v>933.90000000000009</v>
      </c>
      <c r="L387" s="40">
        <f t="shared" si="93"/>
        <v>418.33690000000001</v>
      </c>
      <c r="M387" s="39">
        <f t="shared" si="87"/>
        <v>123.24112455774284</v>
      </c>
      <c r="N387" s="127">
        <f>D387/D393*100</f>
        <v>26.994683266928376</v>
      </c>
    </row>
    <row r="388" spans="1:14" ht="14.25" thickBot="1">
      <c r="A388" s="213"/>
      <c r="B388" s="173" t="s">
        <v>26</v>
      </c>
      <c r="C388" s="40">
        <f t="shared" ref="C388:L388" si="94">C232+C245+C258+C271+C284+C297+C310+C323+C336+C349+C362+C375</f>
        <v>115.52569299999936</v>
      </c>
      <c r="D388" s="40">
        <f t="shared" si="94"/>
        <v>1288.6834269999997</v>
      </c>
      <c r="E388" s="40">
        <f t="shared" si="94"/>
        <v>1026.632357</v>
      </c>
      <c r="F388" s="39">
        <f t="shared" si="85"/>
        <v>25.525307887797243</v>
      </c>
      <c r="G388" s="40">
        <f t="shared" si="94"/>
        <v>116016</v>
      </c>
      <c r="H388" s="40">
        <f t="shared" si="94"/>
        <v>4670655.0120009994</v>
      </c>
      <c r="I388" s="40">
        <f t="shared" si="94"/>
        <v>869</v>
      </c>
      <c r="J388" s="40">
        <f t="shared" si="94"/>
        <v>27.062408000000001</v>
      </c>
      <c r="K388" s="40">
        <f t="shared" si="94"/>
        <v>398.90238100000005</v>
      </c>
      <c r="L388" s="40">
        <f t="shared" si="94"/>
        <v>324.07630799999998</v>
      </c>
      <c r="M388" s="39">
        <f t="shared" si="87"/>
        <v>23.089029081385384</v>
      </c>
      <c r="N388" s="127">
        <f>D388/D393*100</f>
        <v>7.3701591871810166</v>
      </c>
    </row>
    <row r="389" spans="1:14" ht="14.25" thickBot="1">
      <c r="A389" s="213"/>
      <c r="B389" s="173" t="s">
        <v>27</v>
      </c>
      <c r="C389" s="40">
        <f t="shared" ref="C389:L389" si="95">C233+C246+C259+C272+C285+C298+C311+C324+C337+C350+C363+C376</f>
        <v>-0.52</v>
      </c>
      <c r="D389" s="40">
        <f t="shared" si="95"/>
        <v>5.2106089999999998</v>
      </c>
      <c r="E389" s="40">
        <f t="shared" si="95"/>
        <v>2.1660940000000002</v>
      </c>
      <c r="F389" s="39">
        <f t="shared" si="85"/>
        <v>140.55322622194601</v>
      </c>
      <c r="G389" s="40">
        <f t="shared" si="95"/>
        <v>47</v>
      </c>
      <c r="H389" s="40">
        <f t="shared" si="95"/>
        <v>2979.1890999999996</v>
      </c>
      <c r="I389" s="40">
        <f t="shared" si="95"/>
        <v>2</v>
      </c>
      <c r="J389" s="40">
        <f t="shared" si="95"/>
        <v>0</v>
      </c>
      <c r="K389" s="40">
        <f t="shared" si="95"/>
        <v>0</v>
      </c>
      <c r="L389" s="40">
        <f t="shared" si="95"/>
        <v>1.04</v>
      </c>
      <c r="M389" s="39">
        <f t="shared" si="87"/>
        <v>-100</v>
      </c>
      <c r="N389" s="127">
        <f>D389/D393*100</f>
        <v>2.980019529044358E-2</v>
      </c>
    </row>
    <row r="390" spans="1:14" ht="14.25" thickBot="1">
      <c r="A390" s="213"/>
      <c r="B390" s="18" t="s">
        <v>28</v>
      </c>
      <c r="C390" s="40">
        <f t="shared" ref="C390:L390" si="96">C234+C247+C260+C273+C286+C299+C312+C325+C338+C351+C364+C377</f>
        <v>0</v>
      </c>
      <c r="D390" s="40">
        <f t="shared" si="96"/>
        <v>0</v>
      </c>
      <c r="E390" s="40">
        <f t="shared" si="96"/>
        <v>0</v>
      </c>
      <c r="F390" s="39" t="e">
        <f t="shared" si="85"/>
        <v>#DIV/0!</v>
      </c>
      <c r="G390" s="40">
        <f t="shared" si="96"/>
        <v>0</v>
      </c>
      <c r="H390" s="40">
        <f t="shared" si="96"/>
        <v>0</v>
      </c>
      <c r="I390" s="40">
        <f t="shared" si="96"/>
        <v>0</v>
      </c>
      <c r="J390" s="40">
        <f t="shared" si="96"/>
        <v>0</v>
      </c>
      <c r="K390" s="40">
        <f t="shared" si="96"/>
        <v>0</v>
      </c>
      <c r="L390" s="40">
        <f t="shared" si="96"/>
        <v>0</v>
      </c>
      <c r="M390" s="39" t="e">
        <f t="shared" si="87"/>
        <v>#DIV/0!</v>
      </c>
      <c r="N390" s="127">
        <f>D390/D393*100</f>
        <v>0</v>
      </c>
    </row>
    <row r="391" spans="1:14" ht="14.25" thickBot="1">
      <c r="A391" s="213"/>
      <c r="B391" s="18" t="s">
        <v>29</v>
      </c>
      <c r="C391" s="40">
        <f t="shared" ref="C391:I391" si="97">C235+C248+C261+C274+C287+C300+C313+C326+C339+C352+C365+C378</f>
        <v>0</v>
      </c>
      <c r="D391" s="40">
        <f t="shared" si="97"/>
        <v>4.03</v>
      </c>
      <c r="E391" s="40">
        <f t="shared" si="97"/>
        <v>0</v>
      </c>
      <c r="F391" s="39" t="e">
        <f t="shared" si="85"/>
        <v>#DIV/0!</v>
      </c>
      <c r="G391" s="40">
        <f t="shared" si="97"/>
        <v>2</v>
      </c>
      <c r="H391" s="40">
        <f t="shared" si="97"/>
        <v>1889.1490999999999</v>
      </c>
      <c r="I391" s="40">
        <f t="shared" si="97"/>
        <v>0</v>
      </c>
      <c r="J391" s="40">
        <v>0</v>
      </c>
      <c r="K391" s="40">
        <f>K235+K248+K261+K274+K287+K300+K313+K326+K339+K352+K365+K378</f>
        <v>0</v>
      </c>
      <c r="L391" s="40">
        <f>L235+L248+L261+L274+L287+L300+L313+L326+L339+L352+L365+L378</f>
        <v>0</v>
      </c>
      <c r="M391" s="39" t="e">
        <f t="shared" si="87"/>
        <v>#DIV/0!</v>
      </c>
      <c r="N391" s="127">
        <f>D391/D393*100</f>
        <v>2.304812873514164E-2</v>
      </c>
    </row>
    <row r="392" spans="1:14" ht="14.25" thickBot="1">
      <c r="A392" s="213"/>
      <c r="B392" s="18" t="s">
        <v>30</v>
      </c>
      <c r="C392" s="40">
        <f t="shared" ref="C392:L392" si="98">C236+C249+C262+C275+C288+C301+C314+C327+C340+C353+C366+C379</f>
        <v>0</v>
      </c>
      <c r="D392" s="40">
        <f t="shared" si="98"/>
        <v>0</v>
      </c>
      <c r="E392" s="40">
        <f t="shared" si="98"/>
        <v>0.02</v>
      </c>
      <c r="F392" s="39">
        <f t="shared" si="85"/>
        <v>-100</v>
      </c>
      <c r="G392" s="40">
        <f t="shared" si="98"/>
        <v>0</v>
      </c>
      <c r="H392" s="40">
        <f t="shared" si="98"/>
        <v>0</v>
      </c>
      <c r="I392" s="40">
        <f t="shared" si="98"/>
        <v>0</v>
      </c>
      <c r="J392" s="40">
        <f t="shared" si="98"/>
        <v>0</v>
      </c>
      <c r="K392" s="40">
        <f t="shared" si="98"/>
        <v>0</v>
      </c>
      <c r="L392" s="40">
        <f t="shared" si="98"/>
        <v>0</v>
      </c>
      <c r="M392" s="39" t="e">
        <f t="shared" si="87"/>
        <v>#DIV/0!</v>
      </c>
      <c r="N392" s="127">
        <f>D392/D393*100</f>
        <v>0</v>
      </c>
    </row>
    <row r="393" spans="1:14" ht="14.25" thickBot="1">
      <c r="A393" s="214"/>
      <c r="B393" s="19" t="s">
        <v>31</v>
      </c>
      <c r="C393" s="20">
        <f t="shared" ref="C393:L393" si="99">C381+C383+C384+C385+C386+C387+C388+C389</f>
        <v>938.11590400000034</v>
      </c>
      <c r="D393" s="20">
        <f t="shared" si="99"/>
        <v>17485.150514000001</v>
      </c>
      <c r="E393" s="20">
        <f t="shared" si="99"/>
        <v>16224.522881999999</v>
      </c>
      <c r="F393" s="20">
        <f t="shared" si="85"/>
        <v>7.7698903146087694</v>
      </c>
      <c r="G393" s="20">
        <f t="shared" si="99"/>
        <v>186933</v>
      </c>
      <c r="H393" s="20">
        <f t="shared" si="99"/>
        <v>10010660.586809998</v>
      </c>
      <c r="I393" s="20">
        <f t="shared" si="99"/>
        <v>10321</v>
      </c>
      <c r="J393" s="20">
        <f t="shared" si="99"/>
        <v>-34823.636773000013</v>
      </c>
      <c r="K393" s="20">
        <f t="shared" si="99"/>
        <v>7059.046084223879</v>
      </c>
      <c r="L393" s="20">
        <f t="shared" si="99"/>
        <v>6483.2939489999999</v>
      </c>
      <c r="M393" s="20">
        <f t="shared" si="87"/>
        <v>8.8805496056936395</v>
      </c>
      <c r="N393" s="128">
        <f>D393/D393*100</f>
        <v>100</v>
      </c>
    </row>
    <row r="396" spans="1:14">
      <c r="A396" s="180" t="s">
        <v>102</v>
      </c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</row>
    <row r="397" spans="1:14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</row>
    <row r="398" spans="1:14" ht="14.25" thickBot="1">
      <c r="A398" s="222" t="str">
        <f>A3</f>
        <v>财字3号表                                             （2020年1-10月）                                           单位：万元</v>
      </c>
      <c r="B398" s="222"/>
      <c r="C398" s="222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2"/>
    </row>
    <row r="399" spans="1:14" ht="14.25" thickBot="1">
      <c r="A399" s="223" t="s">
        <v>2</v>
      </c>
      <c r="B399" s="45" t="s">
        <v>3</v>
      </c>
      <c r="C399" s="187" t="s">
        <v>4</v>
      </c>
      <c r="D399" s="187"/>
      <c r="E399" s="187"/>
      <c r="F399" s="216"/>
      <c r="G399" s="182" t="s">
        <v>5</v>
      </c>
      <c r="H399" s="216"/>
      <c r="I399" s="182" t="s">
        <v>6</v>
      </c>
      <c r="J399" s="188"/>
      <c r="K399" s="188"/>
      <c r="L399" s="188"/>
      <c r="M399" s="188"/>
      <c r="N399" s="184" t="s">
        <v>7</v>
      </c>
    </row>
    <row r="400" spans="1:14" ht="14.25" thickBot="1">
      <c r="A400" s="223"/>
      <c r="B400" s="30" t="s">
        <v>8</v>
      </c>
      <c r="C400" s="189" t="s">
        <v>9</v>
      </c>
      <c r="D400" s="189" t="s">
        <v>10</v>
      </c>
      <c r="E400" s="189" t="s">
        <v>11</v>
      </c>
      <c r="F400" s="173" t="s">
        <v>12</v>
      </c>
      <c r="G400" s="189" t="s">
        <v>13</v>
      </c>
      <c r="H400" s="189" t="s">
        <v>14</v>
      </c>
      <c r="I400" s="173" t="s">
        <v>13</v>
      </c>
      <c r="J400" s="217" t="s">
        <v>15</v>
      </c>
      <c r="K400" s="218"/>
      <c r="L400" s="219"/>
      <c r="M400" s="114" t="s">
        <v>12</v>
      </c>
      <c r="N400" s="185"/>
    </row>
    <row r="401" spans="1:14" ht="14.25" thickBot="1">
      <c r="A401" s="223"/>
      <c r="B401" s="46" t="s">
        <v>16</v>
      </c>
      <c r="C401" s="190"/>
      <c r="D401" s="190"/>
      <c r="E401" s="190"/>
      <c r="F401" s="176" t="s">
        <v>17</v>
      </c>
      <c r="G401" s="220"/>
      <c r="H401" s="220"/>
      <c r="I401" s="30" t="s">
        <v>18</v>
      </c>
      <c r="J401" s="174" t="s">
        <v>9</v>
      </c>
      <c r="K401" s="31" t="s">
        <v>10</v>
      </c>
      <c r="L401" s="174" t="s">
        <v>11</v>
      </c>
      <c r="M401" s="173" t="s">
        <v>17</v>
      </c>
      <c r="N401" s="134" t="s">
        <v>17</v>
      </c>
    </row>
    <row r="402" spans="1:14" ht="14.25" thickBot="1">
      <c r="A402" s="223"/>
      <c r="B402" s="173" t="s">
        <v>19</v>
      </c>
      <c r="C402" s="87">
        <v>276.08999999999997</v>
      </c>
      <c r="D402" s="87">
        <v>3424.88</v>
      </c>
      <c r="E402" s="87">
        <v>3348.8</v>
      </c>
      <c r="F402" s="39">
        <f t="shared" ref="F402:F410" si="100">(D402-E402)/E402*100</f>
        <v>2.2718585762064003</v>
      </c>
      <c r="G402" s="91">
        <v>22863</v>
      </c>
      <c r="H402" s="91">
        <v>1279602.3600000001</v>
      </c>
      <c r="I402" s="91">
        <v>2126</v>
      </c>
      <c r="J402" s="88">
        <v>172.55</v>
      </c>
      <c r="K402" s="88">
        <v>1395.41</v>
      </c>
      <c r="L402" s="88">
        <v>1824.85</v>
      </c>
      <c r="M402" s="39">
        <f t="shared" ref="M402:M409" si="101">(K402-L402)/L402*100</f>
        <v>-23.532893114502553</v>
      </c>
      <c r="N402" s="127">
        <f t="shared" ref="N402:N410" si="102">D402/D506*100</f>
        <v>45.481855957111769</v>
      </c>
    </row>
    <row r="403" spans="1:14" ht="14.25" thickBot="1">
      <c r="A403" s="223"/>
      <c r="B403" s="173" t="s">
        <v>20</v>
      </c>
      <c r="C403" s="87">
        <v>95.44</v>
      </c>
      <c r="D403" s="87">
        <v>959.54</v>
      </c>
      <c r="E403" s="87">
        <v>1012.53</v>
      </c>
      <c r="F403" s="39">
        <f t="shared" si="100"/>
        <v>-5.2334251824637308</v>
      </c>
      <c r="G403" s="91">
        <v>12802</v>
      </c>
      <c r="H403" s="91">
        <v>169892.4</v>
      </c>
      <c r="I403" s="91">
        <v>1109</v>
      </c>
      <c r="J403" s="88">
        <v>61.2</v>
      </c>
      <c r="K403" s="88">
        <v>536.38</v>
      </c>
      <c r="L403" s="88">
        <v>723.46</v>
      </c>
      <c r="M403" s="39">
        <f t="shared" si="101"/>
        <v>-25.859066154313997</v>
      </c>
      <c r="N403" s="127">
        <f t="shared" si="102"/>
        <v>50.34592906445279</v>
      </c>
    </row>
    <row r="404" spans="1:14" ht="14.25" thickBot="1">
      <c r="A404" s="223"/>
      <c r="B404" s="173" t="s">
        <v>21</v>
      </c>
      <c r="C404" s="87">
        <v>11.37</v>
      </c>
      <c r="D404" s="87">
        <v>152.84</v>
      </c>
      <c r="E404" s="87">
        <v>150.13999999999999</v>
      </c>
      <c r="F404" s="39">
        <f t="shared" si="100"/>
        <v>1.7983215665379095</v>
      </c>
      <c r="G404" s="91">
        <v>302</v>
      </c>
      <c r="H404" s="91">
        <v>124405.41</v>
      </c>
      <c r="I404" s="91">
        <v>58</v>
      </c>
      <c r="J404" s="88">
        <v>0</v>
      </c>
      <c r="K404" s="88">
        <v>52.29</v>
      </c>
      <c r="L404" s="88">
        <v>59.92</v>
      </c>
      <c r="M404" s="39">
        <f t="shared" si="101"/>
        <v>-12.733644859813086</v>
      </c>
      <c r="N404" s="127">
        <f t="shared" si="102"/>
        <v>72.7174752191914</v>
      </c>
    </row>
    <row r="405" spans="1:14" ht="14.25" thickBot="1">
      <c r="A405" s="223"/>
      <c r="B405" s="173" t="s">
        <v>22</v>
      </c>
      <c r="C405" s="87">
        <v>15.49</v>
      </c>
      <c r="D405" s="87">
        <v>216.33</v>
      </c>
      <c r="E405" s="87">
        <v>183.79</v>
      </c>
      <c r="F405" s="39">
        <f t="shared" si="100"/>
        <v>17.70498939006476</v>
      </c>
      <c r="G405" s="91">
        <v>22827</v>
      </c>
      <c r="H405" s="91">
        <v>405876.52</v>
      </c>
      <c r="I405" s="91">
        <v>1193</v>
      </c>
      <c r="J405" s="88">
        <v>6.45</v>
      </c>
      <c r="K405" s="88">
        <v>133.80000000000001</v>
      </c>
      <c r="L405" s="88">
        <v>127.81</v>
      </c>
      <c r="M405" s="39">
        <f t="shared" si="101"/>
        <v>4.6866442375401061</v>
      </c>
      <c r="N405" s="127">
        <f t="shared" si="102"/>
        <v>59.648371403004063</v>
      </c>
    </row>
    <row r="406" spans="1:14" ht="14.25" thickBot="1">
      <c r="A406" s="223"/>
      <c r="B406" s="173" t="s">
        <v>23</v>
      </c>
      <c r="C406" s="87">
        <v>0.92</v>
      </c>
      <c r="D406" s="87">
        <v>10.88</v>
      </c>
      <c r="E406" s="87">
        <v>9.4600000000000009</v>
      </c>
      <c r="F406" s="39">
        <f t="shared" si="100"/>
        <v>15.010570824524311</v>
      </c>
      <c r="G406" s="91">
        <v>271</v>
      </c>
      <c r="H406" s="91">
        <v>975.59</v>
      </c>
      <c r="I406" s="91">
        <v>3</v>
      </c>
      <c r="J406" s="88">
        <v>0</v>
      </c>
      <c r="K406" s="88">
        <v>7.19</v>
      </c>
      <c r="L406" s="88">
        <v>5.01</v>
      </c>
      <c r="M406" s="39">
        <f t="shared" si="101"/>
        <v>43.512974051896222</v>
      </c>
      <c r="N406" s="127">
        <f t="shared" si="102"/>
        <v>90.646482716515138</v>
      </c>
    </row>
    <row r="407" spans="1:14" ht="14.25" thickBot="1">
      <c r="A407" s="223"/>
      <c r="B407" s="173" t="s">
        <v>24</v>
      </c>
      <c r="C407" s="87">
        <v>3.76</v>
      </c>
      <c r="D407" s="87">
        <v>125.07</v>
      </c>
      <c r="E407" s="87">
        <v>118.35</v>
      </c>
      <c r="F407" s="39">
        <f t="shared" si="100"/>
        <v>5.6780735107731299</v>
      </c>
      <c r="G407" s="91">
        <v>234</v>
      </c>
      <c r="H407" s="91">
        <v>87853.440000000002</v>
      </c>
      <c r="I407" s="91">
        <v>40</v>
      </c>
      <c r="J407" s="88">
        <v>0.52</v>
      </c>
      <c r="K407" s="88">
        <v>66.23</v>
      </c>
      <c r="L407" s="88">
        <v>86.18</v>
      </c>
      <c r="M407" s="39">
        <f t="shared" si="101"/>
        <v>-23.149222557437923</v>
      </c>
      <c r="N407" s="127">
        <f t="shared" si="102"/>
        <v>32.732383658543142</v>
      </c>
    </row>
    <row r="408" spans="1:14" ht="14.25" thickBot="1">
      <c r="A408" s="223"/>
      <c r="B408" s="173" t="s">
        <v>25</v>
      </c>
      <c r="C408" s="87">
        <v>0</v>
      </c>
      <c r="D408" s="87">
        <v>1631.64</v>
      </c>
      <c r="E408" s="87">
        <v>1281.2</v>
      </c>
      <c r="F408" s="39">
        <f t="shared" si="100"/>
        <v>27.352482048079928</v>
      </c>
      <c r="G408" s="91">
        <v>297</v>
      </c>
      <c r="H408" s="91">
        <v>135584.29</v>
      </c>
      <c r="I408" s="91">
        <v>619</v>
      </c>
      <c r="J408" s="88">
        <v>16.489999999999998</v>
      </c>
      <c r="K408" s="88">
        <v>382.6</v>
      </c>
      <c r="L408" s="88">
        <v>200.56</v>
      </c>
      <c r="M408" s="39">
        <f t="shared" si="101"/>
        <v>90.765855604307944</v>
      </c>
      <c r="N408" s="127">
        <f t="shared" si="102"/>
        <v>46.96351991645097</v>
      </c>
    </row>
    <row r="409" spans="1:14" ht="14.25" thickBot="1">
      <c r="A409" s="223"/>
      <c r="B409" s="173" t="s">
        <v>26</v>
      </c>
      <c r="C409" s="87">
        <v>19.21</v>
      </c>
      <c r="D409" s="87">
        <v>227.62</v>
      </c>
      <c r="E409" s="87">
        <v>166.93</v>
      </c>
      <c r="F409" s="39">
        <f t="shared" si="100"/>
        <v>36.356556640507989</v>
      </c>
      <c r="G409" s="91">
        <v>7280</v>
      </c>
      <c r="H409" s="91">
        <v>708269</v>
      </c>
      <c r="I409" s="91">
        <v>67</v>
      </c>
      <c r="J409" s="88">
        <v>22.79</v>
      </c>
      <c r="K409" s="88">
        <v>51.43</v>
      </c>
      <c r="L409" s="88">
        <v>42.68</v>
      </c>
      <c r="M409" s="39">
        <f t="shared" si="101"/>
        <v>20.501405810684162</v>
      </c>
      <c r="N409" s="127">
        <f t="shared" si="102"/>
        <v>29.476442489839371</v>
      </c>
    </row>
    <row r="410" spans="1:14" ht="14.25" thickBot="1">
      <c r="A410" s="223"/>
      <c r="B410" s="173" t="s">
        <v>27</v>
      </c>
      <c r="C410" s="87">
        <v>0</v>
      </c>
      <c r="D410" s="87">
        <v>7.91</v>
      </c>
      <c r="E410" s="87">
        <v>13.77</v>
      </c>
      <c r="F410" s="39">
        <f t="shared" si="100"/>
        <v>-42.556281771968045</v>
      </c>
      <c r="G410" s="91">
        <v>2</v>
      </c>
      <c r="H410" s="91">
        <v>3457.49</v>
      </c>
      <c r="I410" s="91">
        <v>0</v>
      </c>
      <c r="J410" s="88"/>
      <c r="K410" s="88"/>
      <c r="L410" s="88"/>
      <c r="M410" s="39"/>
      <c r="N410" s="127">
        <f t="shared" si="102"/>
        <v>77.03648529752347</v>
      </c>
    </row>
    <row r="411" spans="1:14" ht="14.25" thickBot="1">
      <c r="A411" s="223"/>
      <c r="B411" s="18" t="s">
        <v>28</v>
      </c>
      <c r="C411" s="87"/>
      <c r="D411" s="87"/>
      <c r="E411" s="87"/>
      <c r="F411" s="39"/>
      <c r="G411" s="91"/>
      <c r="H411" s="91"/>
      <c r="I411" s="91"/>
      <c r="J411" s="88"/>
      <c r="K411" s="88"/>
      <c r="L411" s="88"/>
      <c r="M411" s="39"/>
      <c r="N411" s="127"/>
    </row>
    <row r="412" spans="1:14" ht="14.25" thickBot="1">
      <c r="A412" s="223"/>
      <c r="B412" s="18" t="s">
        <v>29</v>
      </c>
      <c r="C412" s="87">
        <v>0</v>
      </c>
      <c r="D412" s="87">
        <v>6.13</v>
      </c>
      <c r="E412" s="87">
        <v>10.97</v>
      </c>
      <c r="F412" s="39">
        <f>(D412-E412)/E412*100</f>
        <v>-44.120328167730179</v>
      </c>
      <c r="G412" s="91">
        <v>1</v>
      </c>
      <c r="H412" s="91">
        <v>1677.57</v>
      </c>
      <c r="I412" s="91">
        <v>0</v>
      </c>
      <c r="J412" s="88"/>
      <c r="K412" s="88"/>
      <c r="L412" s="88"/>
      <c r="M412" s="39"/>
      <c r="N412" s="127">
        <f>D412/D516*100</f>
        <v>100</v>
      </c>
    </row>
    <row r="413" spans="1:14" ht="14.25" thickBot="1">
      <c r="A413" s="223"/>
      <c r="B413" s="18" t="s">
        <v>30</v>
      </c>
      <c r="C413" s="87">
        <v>0</v>
      </c>
      <c r="D413" s="87">
        <v>1.78</v>
      </c>
      <c r="E413" s="87">
        <v>2.8</v>
      </c>
      <c r="F413" s="39"/>
      <c r="G413" s="91">
        <v>1</v>
      </c>
      <c r="H413" s="91">
        <v>1779.92</v>
      </c>
      <c r="I413" s="91">
        <v>0</v>
      </c>
      <c r="J413" s="88"/>
      <c r="K413" s="88"/>
      <c r="L413" s="88"/>
      <c r="M413" s="39"/>
      <c r="N413" s="127">
        <f>D413/D517*100</f>
        <v>100</v>
      </c>
    </row>
    <row r="414" spans="1:14" ht="14.25" thickBot="1">
      <c r="A414" s="234"/>
      <c r="B414" s="19" t="s">
        <v>31</v>
      </c>
      <c r="C414" s="20">
        <f>C402+C404+C405+C406+C407+C408+C409+C410</f>
        <v>326.83999999999997</v>
      </c>
      <c r="D414" s="20">
        <f t="shared" ref="D414:L414" si="103">D402+D404+D405+D406+D407+D408+D409+D410</f>
        <v>5797.17</v>
      </c>
      <c r="E414" s="20">
        <f t="shared" si="103"/>
        <v>5272.4400000000005</v>
      </c>
      <c r="F414" s="20">
        <f>(D414-E414)/E414*100</f>
        <v>9.9523180918132681</v>
      </c>
      <c r="G414" s="20">
        <f t="shared" si="103"/>
        <v>54076</v>
      </c>
      <c r="H414" s="20">
        <f t="shared" si="103"/>
        <v>2746024.1000000006</v>
      </c>
      <c r="I414" s="20">
        <f t="shared" si="103"/>
        <v>4106</v>
      </c>
      <c r="J414" s="20">
        <f t="shared" si="103"/>
        <v>218.8</v>
      </c>
      <c r="K414" s="20">
        <f t="shared" si="103"/>
        <v>2088.9499999999998</v>
      </c>
      <c r="L414" s="20">
        <f t="shared" si="103"/>
        <v>2347.0099999999998</v>
      </c>
      <c r="M414" s="20">
        <f t="shared" ref="M414:M417" si="104">(K414-L414)/L414*100</f>
        <v>-10.995266317570012</v>
      </c>
      <c r="N414" s="128">
        <f>D414/D518*100</f>
        <v>45.45402314456458</v>
      </c>
    </row>
    <row r="415" spans="1:14" ht="15" thickTop="1" thickBot="1">
      <c r="A415" s="223" t="s">
        <v>32</v>
      </c>
      <c r="B415" s="173" t="s">
        <v>19</v>
      </c>
      <c r="C415" s="23">
        <v>53.52</v>
      </c>
      <c r="D415" s="23">
        <v>770.97</v>
      </c>
      <c r="E415" s="23">
        <v>794.68</v>
      </c>
      <c r="F415" s="39">
        <f>(D415-E415)/E415*100</f>
        <v>-2.9835908793476524</v>
      </c>
      <c r="G415" s="24">
        <v>3909</v>
      </c>
      <c r="H415" s="24">
        <v>255570.81030000001</v>
      </c>
      <c r="I415" s="24">
        <v>372</v>
      </c>
      <c r="J415" s="23">
        <v>32.549999999999997</v>
      </c>
      <c r="K415" s="24">
        <v>324.69</v>
      </c>
      <c r="L415" s="24">
        <v>293.20999999999998</v>
      </c>
      <c r="M415" s="39">
        <f t="shared" si="104"/>
        <v>10.736332321544293</v>
      </c>
      <c r="N415" s="127">
        <f>D415/D506*100</f>
        <v>10.238357690562722</v>
      </c>
    </row>
    <row r="416" spans="1:14" ht="14.25" thickBot="1">
      <c r="A416" s="223"/>
      <c r="B416" s="173" t="s">
        <v>20</v>
      </c>
      <c r="C416" s="24">
        <v>13.07</v>
      </c>
      <c r="D416" s="24">
        <v>178.76</v>
      </c>
      <c r="E416" s="24">
        <v>214.11</v>
      </c>
      <c r="F416" s="39">
        <f>(D416-E416)/E416*100</f>
        <v>-16.510205034795209</v>
      </c>
      <c r="G416" s="24">
        <v>1490</v>
      </c>
      <c r="H416" s="24">
        <v>18141.400000000001</v>
      </c>
      <c r="I416" s="25">
        <v>205</v>
      </c>
      <c r="J416" s="24">
        <v>4.34</v>
      </c>
      <c r="K416" s="24">
        <v>105.93</v>
      </c>
      <c r="L416" s="24">
        <v>121.54</v>
      </c>
      <c r="M416" s="39">
        <f t="shared" si="104"/>
        <v>-12.84350831002139</v>
      </c>
      <c r="N416" s="127">
        <f>D416/D507*100</f>
        <v>9.3793258014898608</v>
      </c>
    </row>
    <row r="417" spans="1:14" ht="14.25" thickBot="1">
      <c r="A417" s="223"/>
      <c r="B417" s="173" t="s">
        <v>21</v>
      </c>
      <c r="C417" s="24">
        <v>0.79</v>
      </c>
      <c r="D417" s="24">
        <v>2.65</v>
      </c>
      <c r="E417" s="24">
        <v>3.45</v>
      </c>
      <c r="F417" s="39">
        <f>(D417-E417)/E417*100</f>
        <v>-23.188405797101456</v>
      </c>
      <c r="G417" s="24">
        <v>3</v>
      </c>
      <c r="H417" s="24">
        <v>2160.3906959999999</v>
      </c>
      <c r="I417" s="24">
        <v>3</v>
      </c>
      <c r="J417" s="24"/>
      <c r="K417" s="24">
        <v>1.85</v>
      </c>
      <c r="L417" s="24">
        <v>0.3</v>
      </c>
      <c r="M417" s="39">
        <f t="shared" si="104"/>
        <v>516.66666666666674</v>
      </c>
      <c r="N417" s="127">
        <f>D417/D508*100</f>
        <v>1.2608041699218606</v>
      </c>
    </row>
    <row r="418" spans="1:14" ht="14.25" thickBot="1">
      <c r="A418" s="223"/>
      <c r="B418" s="173" t="s">
        <v>22</v>
      </c>
      <c r="C418" s="24">
        <v>0.86</v>
      </c>
      <c r="D418" s="24">
        <v>22.28</v>
      </c>
      <c r="E418" s="24">
        <v>0.2</v>
      </c>
      <c r="F418" s="39">
        <f>(D418-E418)/E418*100</f>
        <v>11040</v>
      </c>
      <c r="G418" s="24">
        <v>1867</v>
      </c>
      <c r="H418" s="24">
        <v>82276.990000000005</v>
      </c>
      <c r="I418" s="24">
        <v>48</v>
      </c>
      <c r="J418" s="24">
        <v>0.4</v>
      </c>
      <c r="K418" s="24">
        <v>2.39</v>
      </c>
      <c r="L418" s="24">
        <v>0.32</v>
      </c>
      <c r="M418" s="39"/>
      <c r="N418" s="127">
        <f>D418/D509*100</f>
        <v>6.1432335545644641</v>
      </c>
    </row>
    <row r="419" spans="1:14" ht="14.25" thickBot="1">
      <c r="A419" s="223"/>
      <c r="B419" s="173" t="s">
        <v>23</v>
      </c>
      <c r="C419" s="24"/>
      <c r="D419" s="24"/>
      <c r="E419" s="24"/>
      <c r="F419" s="39"/>
      <c r="G419" s="24"/>
      <c r="H419" s="24"/>
      <c r="I419" s="24"/>
      <c r="J419" s="24"/>
      <c r="K419" s="24"/>
      <c r="L419" s="24"/>
      <c r="M419" s="39"/>
      <c r="N419" s="127"/>
    </row>
    <row r="420" spans="1:14" ht="14.25" thickBot="1">
      <c r="A420" s="223"/>
      <c r="B420" s="173" t="s">
        <v>24</v>
      </c>
      <c r="C420" s="24">
        <v>2.77</v>
      </c>
      <c r="D420" s="24">
        <v>62.83</v>
      </c>
      <c r="E420" s="24">
        <v>52.72</v>
      </c>
      <c r="F420" s="39">
        <f>(D420-E420)/E420*100</f>
        <v>19.176783004552352</v>
      </c>
      <c r="G420" s="24">
        <v>281</v>
      </c>
      <c r="H420" s="24">
        <v>308571.78000000003</v>
      </c>
      <c r="I420" s="24">
        <v>9</v>
      </c>
      <c r="J420" s="24">
        <v>0.08</v>
      </c>
      <c r="K420" s="24">
        <v>4.33</v>
      </c>
      <c r="L420" s="24">
        <v>24.99</v>
      </c>
      <c r="M420" s="39">
        <f>(K420-L420)/L420*100</f>
        <v>-82.673069227691059</v>
      </c>
      <c r="N420" s="127">
        <f>D420/D511*100</f>
        <v>16.44339701979904</v>
      </c>
    </row>
    <row r="421" spans="1:14" ht="14.25" thickBot="1">
      <c r="A421" s="223"/>
      <c r="B421" s="173" t="s">
        <v>25</v>
      </c>
      <c r="C421" s="26"/>
      <c r="D421" s="26">
        <v>266.97000000000003</v>
      </c>
      <c r="E421" s="26">
        <v>219.25</v>
      </c>
      <c r="F421" s="39">
        <f>(D421-E421)/E421*100</f>
        <v>21.765108323831257</v>
      </c>
      <c r="G421" s="26">
        <v>283</v>
      </c>
      <c r="H421" s="26">
        <v>8110.3690800000004</v>
      </c>
      <c r="I421" s="26"/>
      <c r="J421" s="26"/>
      <c r="K421" s="26"/>
      <c r="L421" s="26">
        <v>0.1</v>
      </c>
      <c r="M421" s="39"/>
      <c r="N421" s="127">
        <f>D421/D512*100</f>
        <v>7.6842017308321173</v>
      </c>
    </row>
    <row r="422" spans="1:14" ht="14.25" thickBot="1">
      <c r="A422" s="223"/>
      <c r="B422" s="173" t="s">
        <v>26</v>
      </c>
      <c r="C422" s="24">
        <v>7.48</v>
      </c>
      <c r="D422" s="24">
        <v>39.75</v>
      </c>
      <c r="E422" s="24">
        <v>26.4</v>
      </c>
      <c r="F422" s="39">
        <f>(D422-E422)/E422*100</f>
        <v>50.56818181818182</v>
      </c>
      <c r="G422" s="24">
        <v>11829</v>
      </c>
      <c r="H422" s="24">
        <v>149019.03899999999</v>
      </c>
      <c r="I422" s="24">
        <v>18</v>
      </c>
      <c r="J422" s="24">
        <v>0.08</v>
      </c>
      <c r="K422" s="24">
        <v>9.9</v>
      </c>
      <c r="L422" s="24">
        <v>0.52</v>
      </c>
      <c r="M422" s="39">
        <f>(K422-L422)/L422*100</f>
        <v>1803.846153846154</v>
      </c>
      <c r="N422" s="127">
        <f>D422/D513*100</f>
        <v>5.1475643132023334</v>
      </c>
    </row>
    <row r="423" spans="1:14" ht="14.25" thickBot="1">
      <c r="A423" s="223"/>
      <c r="B423" s="173" t="s">
        <v>27</v>
      </c>
      <c r="C423" s="24"/>
      <c r="D423" s="24"/>
      <c r="E423" s="24"/>
      <c r="F423" s="39"/>
      <c r="G423" s="24"/>
      <c r="H423" s="24"/>
      <c r="I423" s="24"/>
      <c r="J423" s="24"/>
      <c r="K423" s="24"/>
      <c r="L423" s="24"/>
      <c r="M423" s="39"/>
      <c r="N423" s="127"/>
    </row>
    <row r="424" spans="1:14" ht="14.25" thickBot="1">
      <c r="A424" s="223"/>
      <c r="B424" s="18" t="s">
        <v>28</v>
      </c>
      <c r="C424" s="48"/>
      <c r="D424" s="48"/>
      <c r="E424" s="48"/>
      <c r="F424" s="39"/>
      <c r="G424" s="48"/>
      <c r="H424" s="48"/>
      <c r="I424" s="48"/>
      <c r="J424" s="48"/>
      <c r="K424" s="48"/>
      <c r="L424" s="48"/>
      <c r="M424" s="39"/>
      <c r="N424" s="127"/>
    </row>
    <row r="425" spans="1:14" ht="14.25" thickBot="1">
      <c r="A425" s="223"/>
      <c r="B425" s="18" t="s">
        <v>29</v>
      </c>
      <c r="C425" s="48"/>
      <c r="D425" s="48"/>
      <c r="E425" s="48"/>
      <c r="F425" s="39"/>
      <c r="G425" s="48"/>
      <c r="H425" s="48"/>
      <c r="I425" s="48"/>
      <c r="J425" s="48"/>
      <c r="K425" s="48"/>
      <c r="L425" s="48"/>
      <c r="M425" s="39"/>
      <c r="N425" s="127"/>
    </row>
    <row r="426" spans="1:14" ht="14.25" thickBot="1">
      <c r="A426" s="223"/>
      <c r="B426" s="18" t="s">
        <v>30</v>
      </c>
      <c r="C426" s="48"/>
      <c r="D426" s="48"/>
      <c r="E426" s="48"/>
      <c r="F426" s="39"/>
      <c r="G426" s="48"/>
      <c r="H426" s="48"/>
      <c r="I426" s="48"/>
      <c r="J426" s="48"/>
      <c r="K426" s="48"/>
      <c r="L426" s="48"/>
      <c r="M426" s="39"/>
      <c r="N426" s="127"/>
    </row>
    <row r="427" spans="1:14" ht="14.25" thickBot="1">
      <c r="A427" s="234"/>
      <c r="B427" s="19" t="s">
        <v>31</v>
      </c>
      <c r="C427" s="20">
        <f t="shared" ref="C427:L427" si="105">C415+C417+C418+C419+C420+C421+C422+C423</f>
        <v>65.42</v>
      </c>
      <c r="D427" s="20">
        <f t="shared" si="105"/>
        <v>1165.45</v>
      </c>
      <c r="E427" s="20">
        <f t="shared" si="105"/>
        <v>1096.7000000000003</v>
      </c>
      <c r="F427" s="20">
        <f>(D427-E427)/E427*100</f>
        <v>6.2688064192577508</v>
      </c>
      <c r="G427" s="20">
        <f t="shared" si="105"/>
        <v>18172</v>
      </c>
      <c r="H427" s="20">
        <f t="shared" si="105"/>
        <v>805709.37907600007</v>
      </c>
      <c r="I427" s="20">
        <f t="shared" si="105"/>
        <v>450</v>
      </c>
      <c r="J427" s="20">
        <f t="shared" si="105"/>
        <v>33.109999999999992</v>
      </c>
      <c r="K427" s="20">
        <f t="shared" si="105"/>
        <v>343.15999999999997</v>
      </c>
      <c r="L427" s="20">
        <f t="shared" si="105"/>
        <v>319.44</v>
      </c>
      <c r="M427" s="20">
        <f t="shared" ref="M427:M431" si="106">(K427-L427)/L427*100</f>
        <v>7.425494615577251</v>
      </c>
      <c r="N427" s="128">
        <f>D427/D518*100</f>
        <v>9.1379744381884258</v>
      </c>
    </row>
    <row r="428" spans="1:14" ht="14.25" thickTop="1">
      <c r="A428" s="192" t="s">
        <v>33</v>
      </c>
      <c r="B428" s="22" t="s">
        <v>19</v>
      </c>
      <c r="C428" s="122">
        <v>122.70379699999988</v>
      </c>
      <c r="D428" s="122">
        <v>1487.800225</v>
      </c>
      <c r="E428" s="107">
        <v>1594.790559</v>
      </c>
      <c r="F428" s="129">
        <f>(D428-E428)/E428*100</f>
        <v>-6.7087388620539281</v>
      </c>
      <c r="G428" s="88">
        <v>9069</v>
      </c>
      <c r="H428" s="88">
        <v>760274.55878899992</v>
      </c>
      <c r="I428" s="88">
        <v>1175</v>
      </c>
      <c r="J428" s="88">
        <v>32.973239999999997</v>
      </c>
      <c r="K428" s="88">
        <v>384.85404801735683</v>
      </c>
      <c r="L428" s="88">
        <v>778.5</v>
      </c>
      <c r="M428" s="129">
        <f t="shared" si="106"/>
        <v>-50.564669490384482</v>
      </c>
      <c r="N428" s="130">
        <f t="shared" ref="N428:N433" si="107">D428/D506*100</f>
        <v>19.757747870409613</v>
      </c>
    </row>
    <row r="429" spans="1:14">
      <c r="A429" s="229"/>
      <c r="B429" s="173" t="s">
        <v>20</v>
      </c>
      <c r="C429" s="122">
        <v>22.349449000000021</v>
      </c>
      <c r="D429" s="122">
        <v>244.62720700000003</v>
      </c>
      <c r="E429" s="107">
        <v>453.68990800000006</v>
      </c>
      <c r="F429" s="39">
        <f>(D429-E429)/E429*100</f>
        <v>-46.08052709869844</v>
      </c>
      <c r="G429" s="88">
        <v>2928</v>
      </c>
      <c r="H429" s="88">
        <v>35721.599999999999</v>
      </c>
      <c r="I429" s="88">
        <v>420</v>
      </c>
      <c r="J429" s="88">
        <v>8.7886399999999991</v>
      </c>
      <c r="K429" s="88">
        <v>152.61769999999996</v>
      </c>
      <c r="L429" s="88">
        <v>302</v>
      </c>
      <c r="M429" s="39">
        <f t="shared" si="106"/>
        <v>-49.464337748344384</v>
      </c>
      <c r="N429" s="127">
        <f t="shared" si="107"/>
        <v>12.835300259350532</v>
      </c>
    </row>
    <row r="430" spans="1:14">
      <c r="A430" s="229"/>
      <c r="B430" s="173" t="s">
        <v>21</v>
      </c>
      <c r="C430" s="122">
        <v>0.11320800000000163</v>
      </c>
      <c r="D430" s="122">
        <v>19.377995000000002</v>
      </c>
      <c r="E430" s="107">
        <v>18.517722000000003</v>
      </c>
      <c r="F430" s="39">
        <f>(D430-E430)/E430*100</f>
        <v>4.6456740197309321</v>
      </c>
      <c r="G430" s="88">
        <v>459</v>
      </c>
      <c r="H430" s="88">
        <v>35233.624199999998</v>
      </c>
      <c r="I430" s="88">
        <v>4</v>
      </c>
      <c r="J430" s="88">
        <v>0</v>
      </c>
      <c r="K430" s="88">
        <v>3</v>
      </c>
      <c r="L430" s="88">
        <v>5</v>
      </c>
      <c r="M430" s="39">
        <f t="shared" si="106"/>
        <v>-40</v>
      </c>
      <c r="N430" s="127">
        <f t="shared" si="107"/>
        <v>9.2195686417830078</v>
      </c>
    </row>
    <row r="431" spans="1:14">
      <c r="A431" s="229"/>
      <c r="B431" s="173" t="s">
        <v>22</v>
      </c>
      <c r="C431" s="122">
        <v>3.5485059999999997</v>
      </c>
      <c r="D431" s="122">
        <v>10.247866999999999</v>
      </c>
      <c r="E431" s="107">
        <v>8.4066590000000012</v>
      </c>
      <c r="F431" s="39">
        <f>(D431-E431)/E431*100</f>
        <v>21.901780481401683</v>
      </c>
      <c r="G431" s="88">
        <v>703</v>
      </c>
      <c r="H431" s="88">
        <v>102158.18</v>
      </c>
      <c r="I431" s="88">
        <v>42</v>
      </c>
      <c r="J431" s="88">
        <v>1</v>
      </c>
      <c r="K431" s="88">
        <v>4</v>
      </c>
      <c r="L431" s="88">
        <v>9</v>
      </c>
      <c r="M431" s="39">
        <f t="shared" si="106"/>
        <v>-55.555555555555557</v>
      </c>
      <c r="N431" s="127">
        <f t="shared" si="107"/>
        <v>2.8256301803013404</v>
      </c>
    </row>
    <row r="432" spans="1:14">
      <c r="A432" s="229"/>
      <c r="B432" s="173" t="s">
        <v>23</v>
      </c>
      <c r="C432" s="122">
        <v>0</v>
      </c>
      <c r="D432" s="122">
        <v>0</v>
      </c>
      <c r="E432" s="107">
        <v>1.5097018950955094E-2</v>
      </c>
      <c r="F432" s="39"/>
      <c r="G432" s="88"/>
      <c r="H432" s="88"/>
      <c r="I432" s="88">
        <v>0</v>
      </c>
      <c r="J432" s="88">
        <v>0</v>
      </c>
      <c r="K432" s="88">
        <v>0</v>
      </c>
      <c r="L432" s="88">
        <v>0</v>
      </c>
      <c r="M432" s="39"/>
      <c r="N432" s="127">
        <f t="shared" si="107"/>
        <v>0</v>
      </c>
    </row>
    <row r="433" spans="1:14">
      <c r="A433" s="229"/>
      <c r="B433" s="173" t="s">
        <v>24</v>
      </c>
      <c r="C433" s="122">
        <v>1.1632109999999987</v>
      </c>
      <c r="D433" s="122">
        <v>37.196769000000003</v>
      </c>
      <c r="E433" s="107">
        <v>14.774284000000002</v>
      </c>
      <c r="F433" s="39">
        <f>(D433-E433)/E433*100</f>
        <v>151.76698241349632</v>
      </c>
      <c r="G433" s="88">
        <v>35</v>
      </c>
      <c r="H433" s="88">
        <v>50241.7137</v>
      </c>
      <c r="I433" s="88">
        <v>4</v>
      </c>
      <c r="J433" s="88">
        <v>0</v>
      </c>
      <c r="K433" s="88">
        <v>1</v>
      </c>
      <c r="L433" s="88">
        <v>0</v>
      </c>
      <c r="M433" s="39"/>
      <c r="N433" s="127">
        <f t="shared" si="107"/>
        <v>9.7348597886479915</v>
      </c>
    </row>
    <row r="434" spans="1:14">
      <c r="A434" s="229"/>
      <c r="B434" s="173" t="s">
        <v>25</v>
      </c>
      <c r="C434" s="122">
        <v>0</v>
      </c>
      <c r="D434" s="122">
        <v>0</v>
      </c>
      <c r="E434" s="107">
        <v>0</v>
      </c>
      <c r="F434" s="39"/>
      <c r="G434" s="90"/>
      <c r="H434" s="90"/>
      <c r="I434" s="88"/>
      <c r="J434" s="88">
        <v>0</v>
      </c>
      <c r="K434" s="88">
        <v>0</v>
      </c>
      <c r="L434" s="88">
        <v>0</v>
      </c>
      <c r="M434" s="39"/>
      <c r="N434" s="127"/>
    </row>
    <row r="435" spans="1:14">
      <c r="A435" s="229"/>
      <c r="B435" s="173" t="s">
        <v>26</v>
      </c>
      <c r="C435" s="122">
        <v>17.463584000000171</v>
      </c>
      <c r="D435" s="122">
        <v>193.99444700000012</v>
      </c>
      <c r="E435" s="107">
        <v>109.71712849044907</v>
      </c>
      <c r="F435" s="39">
        <f>(D435-E435)/E435*100</f>
        <v>76.813273979265176</v>
      </c>
      <c r="G435" s="88">
        <v>6282</v>
      </c>
      <c r="H435" s="88">
        <v>1258101.8600000001</v>
      </c>
      <c r="I435" s="88">
        <v>8</v>
      </c>
      <c r="J435" s="88">
        <v>0.7</v>
      </c>
      <c r="K435" s="88">
        <v>10.4</v>
      </c>
      <c r="L435" s="88">
        <v>27</v>
      </c>
      <c r="M435" s="39">
        <f>(K435-L435)/L435*100</f>
        <v>-61.481481481481481</v>
      </c>
      <c r="N435" s="127">
        <f>D435/D513*100</f>
        <v>25.121984712870994</v>
      </c>
    </row>
    <row r="436" spans="1:14">
      <c r="A436" s="229"/>
      <c r="B436" s="173" t="s">
        <v>27</v>
      </c>
      <c r="C436" s="122">
        <v>0</v>
      </c>
      <c r="D436" s="122">
        <v>0</v>
      </c>
      <c r="E436" s="107">
        <v>0</v>
      </c>
      <c r="F436" s="39"/>
      <c r="G436" s="88"/>
      <c r="H436" s="88"/>
      <c r="I436" s="88"/>
      <c r="J436" s="88">
        <v>0</v>
      </c>
      <c r="K436" s="88">
        <v>0</v>
      </c>
      <c r="L436" s="88">
        <v>0</v>
      </c>
      <c r="M436" s="39"/>
      <c r="N436" s="127"/>
    </row>
    <row r="437" spans="1:14">
      <c r="A437" s="229"/>
      <c r="B437" s="18" t="s">
        <v>28</v>
      </c>
      <c r="C437" s="122">
        <v>0</v>
      </c>
      <c r="D437" s="122">
        <v>0</v>
      </c>
      <c r="E437" s="107">
        <v>0</v>
      </c>
      <c r="F437" s="39"/>
      <c r="G437" s="88"/>
      <c r="H437" s="88"/>
      <c r="I437" s="88"/>
      <c r="J437" s="88">
        <v>0</v>
      </c>
      <c r="K437" s="88">
        <v>0</v>
      </c>
      <c r="L437" s="88">
        <v>0</v>
      </c>
      <c r="M437" s="39"/>
      <c r="N437" s="127"/>
    </row>
    <row r="438" spans="1:14">
      <c r="A438" s="229"/>
      <c r="B438" s="18" t="s">
        <v>29</v>
      </c>
      <c r="C438" s="122">
        <v>0</v>
      </c>
      <c r="D438" s="122">
        <v>0</v>
      </c>
      <c r="E438" s="107">
        <v>0</v>
      </c>
      <c r="F438" s="39"/>
      <c r="G438" s="88"/>
      <c r="H438" s="88"/>
      <c r="I438" s="88"/>
      <c r="J438" s="88">
        <v>0</v>
      </c>
      <c r="K438" s="88">
        <v>0</v>
      </c>
      <c r="L438" s="88">
        <v>0</v>
      </c>
      <c r="M438" s="39"/>
      <c r="N438" s="127"/>
    </row>
    <row r="439" spans="1:14">
      <c r="A439" s="229"/>
      <c r="B439" s="18" t="s">
        <v>30</v>
      </c>
      <c r="C439" s="122">
        <v>0</v>
      </c>
      <c r="D439" s="122">
        <v>0</v>
      </c>
      <c r="E439" s="107">
        <v>0</v>
      </c>
      <c r="F439" s="39"/>
      <c r="G439" s="88"/>
      <c r="H439" s="88"/>
      <c r="I439" s="88"/>
      <c r="J439" s="88"/>
      <c r="K439" s="88">
        <v>0</v>
      </c>
      <c r="L439" s="88">
        <v>0</v>
      </c>
      <c r="M439" s="39"/>
      <c r="N439" s="127"/>
    </row>
    <row r="440" spans="1:14" ht="14.25" thickBot="1">
      <c r="A440" s="233"/>
      <c r="B440" s="19" t="s">
        <v>31</v>
      </c>
      <c r="C440" s="20">
        <f t="shared" ref="C440:L440" si="108">C428+C430+C431+C432+C433+C434+C435+C436</f>
        <v>144.99230600000007</v>
      </c>
      <c r="D440" s="20">
        <f t="shared" si="108"/>
        <v>1748.617303</v>
      </c>
      <c r="E440" s="20">
        <f t="shared" si="108"/>
        <v>1746.2214495094001</v>
      </c>
      <c r="F440" s="20">
        <f>(D440-E440)/E440*100</f>
        <v>0.13720215676384923</v>
      </c>
      <c r="G440" s="20">
        <f t="shared" si="108"/>
        <v>16548</v>
      </c>
      <c r="H440" s="20">
        <f t="shared" si="108"/>
        <v>2206009.9366889996</v>
      </c>
      <c r="I440" s="20">
        <f t="shared" si="108"/>
        <v>1233</v>
      </c>
      <c r="J440" s="20">
        <f t="shared" si="108"/>
        <v>34.67324</v>
      </c>
      <c r="K440" s="20">
        <f t="shared" si="108"/>
        <v>403.25404801735681</v>
      </c>
      <c r="L440" s="20">
        <f t="shared" si="108"/>
        <v>819.5</v>
      </c>
      <c r="M440" s="20">
        <f t="shared" ref="M440:M442" si="109">(K440-L440)/L440*100</f>
        <v>-50.792672603129127</v>
      </c>
      <c r="N440" s="128">
        <f>D440/D518*100</f>
        <v>13.710429634036625</v>
      </c>
    </row>
    <row r="441" spans="1:14" ht="14.25" thickTop="1">
      <c r="A441" s="229" t="s">
        <v>34</v>
      </c>
      <c r="B441" s="173" t="s">
        <v>19</v>
      </c>
      <c r="C441" s="40">
        <v>43.74</v>
      </c>
      <c r="D441" s="40">
        <v>340.12</v>
      </c>
      <c r="E441" s="40">
        <v>353.49040000000002</v>
      </c>
      <c r="F441" s="39">
        <f>(D441-E441)/E441*100</f>
        <v>-3.782394090476012</v>
      </c>
      <c r="G441" s="140">
        <v>2169</v>
      </c>
      <c r="H441" s="140">
        <v>127684</v>
      </c>
      <c r="I441" s="140">
        <v>222</v>
      </c>
      <c r="J441" s="140">
        <v>9.41</v>
      </c>
      <c r="K441" s="140">
        <v>203.1</v>
      </c>
      <c r="L441" s="140">
        <v>214.21860000000001</v>
      </c>
      <c r="M441" s="39">
        <f t="shared" si="109"/>
        <v>-5.1903056037150908</v>
      </c>
      <c r="N441" s="127">
        <f>D441/D506*100</f>
        <v>4.5167389362934918</v>
      </c>
    </row>
    <row r="442" spans="1:14">
      <c r="A442" s="229"/>
      <c r="B442" s="173" t="s">
        <v>20</v>
      </c>
      <c r="C442" s="39">
        <v>13.1</v>
      </c>
      <c r="D442" s="39">
        <v>102.13</v>
      </c>
      <c r="E442" s="39">
        <v>106.6255</v>
      </c>
      <c r="F442" s="39">
        <f>(D442-E442)/E442*100</f>
        <v>-4.2161584236416303</v>
      </c>
      <c r="G442" s="140">
        <v>1018</v>
      </c>
      <c r="H442" s="140">
        <v>13590</v>
      </c>
      <c r="I442" s="140">
        <v>115</v>
      </c>
      <c r="J442" s="140">
        <v>3.92</v>
      </c>
      <c r="K442" s="140">
        <v>67.239999999999995</v>
      </c>
      <c r="L442" s="140">
        <v>79.574200000000005</v>
      </c>
      <c r="M442" s="39">
        <f t="shared" si="109"/>
        <v>-15.500250081056436</v>
      </c>
      <c r="N442" s="127">
        <f>D442/D507*100</f>
        <v>5.358640322813601</v>
      </c>
    </row>
    <row r="443" spans="1:14">
      <c r="A443" s="229"/>
      <c r="B443" s="173" t="s">
        <v>21</v>
      </c>
      <c r="C443" s="39">
        <v>2.0099999999999998</v>
      </c>
      <c r="D443" s="39">
        <v>16.489999999999998</v>
      </c>
      <c r="E443" s="39">
        <v>10.920999999999999</v>
      </c>
      <c r="F443" s="39">
        <f>(D443-E443)/E443*100</f>
        <v>50.993498763849452</v>
      </c>
      <c r="G443" s="140">
        <v>72</v>
      </c>
      <c r="H443" s="140">
        <v>12955</v>
      </c>
      <c r="I443" s="140">
        <v>14</v>
      </c>
      <c r="J443" s="140"/>
      <c r="K443" s="140">
        <v>14.55</v>
      </c>
      <c r="L443" s="140">
        <v>2.2509999999999999</v>
      </c>
      <c r="M443" s="39"/>
      <c r="N443" s="127">
        <f>D443/D508*100</f>
        <v>7.8455323630231995</v>
      </c>
    </row>
    <row r="444" spans="1:14">
      <c r="A444" s="229"/>
      <c r="B444" s="173" t="s">
        <v>22</v>
      </c>
      <c r="C444" s="39">
        <v>5.01</v>
      </c>
      <c r="D444" s="39">
        <v>57.61</v>
      </c>
      <c r="E444" s="39">
        <v>68.349800000000002</v>
      </c>
      <c r="F444" s="39">
        <f>(D444-E444)/E444*100</f>
        <v>-15.712994039485123</v>
      </c>
      <c r="G444" s="140">
        <v>2039</v>
      </c>
      <c r="H444" s="140">
        <v>101665</v>
      </c>
      <c r="I444" s="140">
        <v>549</v>
      </c>
      <c r="J444" s="140">
        <v>3.32</v>
      </c>
      <c r="K444" s="140">
        <v>57.79</v>
      </c>
      <c r="L444" s="140">
        <v>67.106399999999994</v>
      </c>
      <c r="M444" s="39">
        <f t="shared" ref="M444:M449" si="110">(K444-L444)/L444*100</f>
        <v>-13.883027550278356</v>
      </c>
      <c r="N444" s="127">
        <f>D444/D509*100</f>
        <v>15.884725542121128</v>
      </c>
    </row>
    <row r="445" spans="1:14">
      <c r="A445" s="229"/>
      <c r="B445" s="173" t="s">
        <v>23</v>
      </c>
      <c r="C445" s="39"/>
      <c r="D445" s="39"/>
      <c r="E445" s="39">
        <v>0</v>
      </c>
      <c r="F445" s="39"/>
      <c r="G445" s="140"/>
      <c r="H445" s="140"/>
      <c r="I445" s="140"/>
      <c r="J445" s="140"/>
      <c r="K445" s="140"/>
      <c r="L445" s="140">
        <v>0</v>
      </c>
      <c r="M445" s="39"/>
      <c r="N445" s="127"/>
    </row>
    <row r="446" spans="1:14">
      <c r="A446" s="229"/>
      <c r="B446" s="173" t="s">
        <v>24</v>
      </c>
      <c r="C446" s="39">
        <v>8.4700000000000006</v>
      </c>
      <c r="D446" s="39">
        <v>80.319999999999993</v>
      </c>
      <c r="E446" s="39">
        <v>63.6</v>
      </c>
      <c r="F446" s="39">
        <f>(D446-E446)/E446*100</f>
        <v>26.289308176100619</v>
      </c>
      <c r="G446" s="140">
        <v>121</v>
      </c>
      <c r="H446" s="140">
        <v>80328</v>
      </c>
      <c r="I446" s="140">
        <v>23</v>
      </c>
      <c r="J446" s="140">
        <v>0.7</v>
      </c>
      <c r="K446" s="140">
        <v>7.51</v>
      </c>
      <c r="L446" s="140">
        <v>22.0153</v>
      </c>
      <c r="M446" s="39">
        <f t="shared" si="110"/>
        <v>-65.887360154074671</v>
      </c>
      <c r="N446" s="127">
        <f>D446/D511*100</f>
        <v>21.020748824291875</v>
      </c>
    </row>
    <row r="447" spans="1:14">
      <c r="A447" s="229"/>
      <c r="B447" s="173" t="s">
        <v>25</v>
      </c>
      <c r="C447" s="41">
        <v>3.76</v>
      </c>
      <c r="D447" s="41">
        <v>866.06</v>
      </c>
      <c r="E447" s="41">
        <v>571.10209999999995</v>
      </c>
      <c r="F447" s="39">
        <f>(D447-E447)/E447*100</f>
        <v>51.647139802147471</v>
      </c>
      <c r="G447" s="142">
        <v>165</v>
      </c>
      <c r="H447" s="142">
        <v>34897</v>
      </c>
      <c r="I447" s="142">
        <v>691</v>
      </c>
      <c r="J447" s="142">
        <v>20.43</v>
      </c>
      <c r="K447" s="142">
        <v>245.94</v>
      </c>
      <c r="L447" s="142">
        <v>75.263999999999996</v>
      </c>
      <c r="M447" s="39">
        <f t="shared" si="110"/>
        <v>226.76977040816325</v>
      </c>
      <c r="N447" s="127">
        <f>D447/D512*100</f>
        <v>24.927818672526733</v>
      </c>
    </row>
    <row r="448" spans="1:14">
      <c r="A448" s="229"/>
      <c r="B448" s="173" t="s">
        <v>26</v>
      </c>
      <c r="C448" s="39">
        <v>5.62</v>
      </c>
      <c r="D448" s="39">
        <v>114.11</v>
      </c>
      <c r="E448" s="39">
        <v>99.627200000000002</v>
      </c>
      <c r="F448" s="39">
        <f>(D448-E448)/E448*100</f>
        <v>14.536993913308812</v>
      </c>
      <c r="G448" s="140">
        <v>2676</v>
      </c>
      <c r="H448" s="140">
        <v>171760</v>
      </c>
      <c r="I448" s="140">
        <v>170</v>
      </c>
      <c r="J448" s="140">
        <v>1.04</v>
      </c>
      <c r="K448" s="140">
        <v>67.98</v>
      </c>
      <c r="L448" s="140">
        <v>40.115400000000001</v>
      </c>
      <c r="M448" s="39">
        <f t="shared" si="110"/>
        <v>69.461104712903278</v>
      </c>
      <c r="N448" s="127">
        <f>D448/D513*100</f>
        <v>14.777070786906119</v>
      </c>
    </row>
    <row r="449" spans="1:14">
      <c r="A449" s="229"/>
      <c r="B449" s="173" t="s">
        <v>27</v>
      </c>
      <c r="C449" s="42"/>
      <c r="D449" s="42"/>
      <c r="E449" s="42">
        <v>8.1067999999999998</v>
      </c>
      <c r="F449" s="39">
        <f>(D449-E449)/E449*100</f>
        <v>-100</v>
      </c>
      <c r="G449" s="140"/>
      <c r="H449" s="140"/>
      <c r="I449" s="140"/>
      <c r="J449" s="140">
        <v>0</v>
      </c>
      <c r="K449" s="141">
        <v>1.2</v>
      </c>
      <c r="L449" s="140">
        <v>83.064099999999996</v>
      </c>
      <c r="M449" s="39">
        <f t="shared" si="110"/>
        <v>-98.555332568462177</v>
      </c>
      <c r="N449" s="127">
        <f>D449/D514*100</f>
        <v>0</v>
      </c>
    </row>
    <row r="450" spans="1:14">
      <c r="A450" s="229"/>
      <c r="B450" s="18" t="s">
        <v>28</v>
      </c>
      <c r="C450" s="42"/>
      <c r="D450" s="42"/>
      <c r="E450" s="42">
        <v>8.1067999999999998</v>
      </c>
      <c r="F450" s="39">
        <f>(D450-E450)/E450*100</f>
        <v>-100</v>
      </c>
      <c r="G450" s="141"/>
      <c r="H450" s="141"/>
      <c r="I450" s="141"/>
      <c r="J450" s="141"/>
      <c r="K450" s="141"/>
      <c r="L450" s="141">
        <v>0</v>
      </c>
      <c r="M450" s="39"/>
      <c r="N450" s="127" t="e">
        <f>D450/D515*100</f>
        <v>#DIV/0!</v>
      </c>
    </row>
    <row r="451" spans="1:14">
      <c r="A451" s="229"/>
      <c r="B451" s="18" t="s">
        <v>29</v>
      </c>
      <c r="C451" s="42"/>
      <c r="D451" s="42"/>
      <c r="E451" s="42">
        <v>0</v>
      </c>
      <c r="F451" s="39"/>
      <c r="G451" s="141"/>
      <c r="H451" s="141"/>
      <c r="I451" s="141"/>
      <c r="J451" s="141"/>
      <c r="K451" s="141"/>
      <c r="L451" s="141">
        <v>0</v>
      </c>
      <c r="M451" s="39"/>
      <c r="N451" s="127"/>
    </row>
    <row r="452" spans="1:14">
      <c r="A452" s="229"/>
      <c r="B452" s="18" t="s">
        <v>30</v>
      </c>
      <c r="C452" s="42"/>
      <c r="D452" s="42"/>
      <c r="E452" s="42">
        <v>0</v>
      </c>
      <c r="F452" s="39"/>
      <c r="G452" s="141"/>
      <c r="H452" s="141"/>
      <c r="I452" s="141"/>
      <c r="J452" s="141"/>
      <c r="K452" s="141">
        <v>1.2</v>
      </c>
      <c r="L452" s="141">
        <v>83.064099999999996</v>
      </c>
      <c r="M452" s="39">
        <f>(K452-L452)/L452*100</f>
        <v>-98.555332568462177</v>
      </c>
      <c r="N452" s="127"/>
    </row>
    <row r="453" spans="1:14" ht="14.25" thickBot="1">
      <c r="A453" s="233"/>
      <c r="B453" s="19" t="s">
        <v>31</v>
      </c>
      <c r="C453" s="20">
        <f t="shared" ref="C453:L453" si="111">C441+C443+C444+C445+C446+C447+C448+C449</f>
        <v>68.61</v>
      </c>
      <c r="D453" s="20">
        <f t="shared" si="111"/>
        <v>1474.7099999999998</v>
      </c>
      <c r="E453" s="20">
        <f t="shared" si="111"/>
        <v>1175.1972999999998</v>
      </c>
      <c r="F453" s="20">
        <f>(D453-E453)/E453*100</f>
        <v>25.486163046834776</v>
      </c>
      <c r="G453" s="20">
        <f t="shared" si="111"/>
        <v>7242</v>
      </c>
      <c r="H453" s="20">
        <f t="shared" si="111"/>
        <v>529289</v>
      </c>
      <c r="I453" s="20">
        <f t="shared" si="111"/>
        <v>1669</v>
      </c>
      <c r="J453" s="20">
        <f t="shared" si="111"/>
        <v>34.9</v>
      </c>
      <c r="K453" s="20">
        <f t="shared" si="111"/>
        <v>598.07000000000005</v>
      </c>
      <c r="L453" s="20">
        <f t="shared" si="111"/>
        <v>504.03480000000008</v>
      </c>
      <c r="M453" s="20">
        <f>(K453-L453)/L453*100</f>
        <v>18.656489591591686</v>
      </c>
      <c r="N453" s="128">
        <f>D453/D518*100</f>
        <v>11.562797446257541</v>
      </c>
    </row>
    <row r="454" spans="1:14" ht="14.25" thickTop="1">
      <c r="A454" s="229" t="s">
        <v>36</v>
      </c>
      <c r="B454" s="173" t="s">
        <v>19</v>
      </c>
      <c r="C454" s="40">
        <v>22.078299999999999</v>
      </c>
      <c r="D454" s="40">
        <v>266.8032</v>
      </c>
      <c r="E454" s="40">
        <v>373.11320000000001</v>
      </c>
      <c r="F454" s="42">
        <f>(D454-E454)/E454*100</f>
        <v>-28.4926933702694</v>
      </c>
      <c r="G454" s="39">
        <v>2179</v>
      </c>
      <c r="H454" s="39">
        <v>131809.26200000002</v>
      </c>
      <c r="I454" s="41">
        <v>222</v>
      </c>
      <c r="J454" s="39">
        <v>6.5942000000000007</v>
      </c>
      <c r="K454" s="39">
        <v>134.5231</v>
      </c>
      <c r="L454" s="39">
        <v>153.1619</v>
      </c>
      <c r="M454" s="39">
        <f>(K454-L454)/L454*100</f>
        <v>-12.169344987232467</v>
      </c>
      <c r="N454" s="127">
        <f>D454/D506*100</f>
        <v>3.5431036156876976</v>
      </c>
    </row>
    <row r="455" spans="1:14">
      <c r="A455" s="229"/>
      <c r="B455" s="173" t="s">
        <v>20</v>
      </c>
      <c r="C455" s="39">
        <v>4.5473999999999997</v>
      </c>
      <c r="D455" s="39">
        <v>76.627600000000001</v>
      </c>
      <c r="E455" s="39">
        <v>145.52969999999999</v>
      </c>
      <c r="F455" s="39">
        <f>(D455-E455)/E455*100</f>
        <v>-47.34573080271587</v>
      </c>
      <c r="G455" s="39">
        <v>920</v>
      </c>
      <c r="H455" s="39">
        <v>11801.2</v>
      </c>
      <c r="I455" s="41">
        <v>113</v>
      </c>
      <c r="J455" s="39">
        <v>2.7892000000000001</v>
      </c>
      <c r="K455" s="39">
        <v>47.617199999999997</v>
      </c>
      <c r="L455" s="39">
        <v>50.266800000000003</v>
      </c>
      <c r="M455" s="42">
        <f>(K455-L455)/L455*100</f>
        <v>-5.2710735515290539</v>
      </c>
      <c r="N455" s="127">
        <f>D455/D507*100</f>
        <v>4.0205595535144578</v>
      </c>
    </row>
    <row r="456" spans="1:14">
      <c r="A456" s="229"/>
      <c r="B456" s="173" t="s">
        <v>21</v>
      </c>
      <c r="C456" s="39">
        <v>0</v>
      </c>
      <c r="D456" s="39">
        <v>0</v>
      </c>
      <c r="E456" s="39">
        <v>0</v>
      </c>
      <c r="F456" s="39"/>
      <c r="G456" s="39">
        <v>0</v>
      </c>
      <c r="H456" s="39">
        <v>0</v>
      </c>
      <c r="I456" s="41">
        <v>0</v>
      </c>
      <c r="J456" s="39">
        <v>0</v>
      </c>
      <c r="K456" s="39">
        <v>0</v>
      </c>
      <c r="L456" s="39">
        <v>0</v>
      </c>
      <c r="M456" s="42"/>
      <c r="N456" s="127"/>
    </row>
    <row r="457" spans="1:14">
      <c r="A457" s="229"/>
      <c r="B457" s="173" t="s">
        <v>22</v>
      </c>
      <c r="C457" s="39">
        <v>0.15359999999999999</v>
      </c>
      <c r="D457" s="39">
        <v>2.0423</v>
      </c>
      <c r="E457" s="39">
        <v>6.0533999999999999</v>
      </c>
      <c r="F457" s="39">
        <f>(D457-E457)/E457*100</f>
        <v>-66.261935441239629</v>
      </c>
      <c r="G457" s="39">
        <v>90</v>
      </c>
      <c r="H457" s="39">
        <v>5613.357</v>
      </c>
      <c r="I457" s="41">
        <v>5</v>
      </c>
      <c r="J457" s="39">
        <v>0</v>
      </c>
      <c r="K457" s="39">
        <v>7.6018999999999997</v>
      </c>
      <c r="L457" s="39">
        <v>1.2554000000000001</v>
      </c>
      <c r="M457" s="42">
        <f t="shared" ref="M457:M462" si="112">(K457-L457)/L457*100</f>
        <v>505.53608411661617</v>
      </c>
      <c r="N457" s="127">
        <f>D457/D509*100</f>
        <v>0.56312055154789065</v>
      </c>
    </row>
    <row r="458" spans="1:14">
      <c r="A458" s="229"/>
      <c r="B458" s="173" t="s">
        <v>23</v>
      </c>
      <c r="C458" s="39">
        <v>0</v>
      </c>
      <c r="D458" s="39">
        <v>0.1038</v>
      </c>
      <c r="E458" s="39">
        <v>1.89E-2</v>
      </c>
      <c r="F458" s="39"/>
      <c r="G458" s="39">
        <v>1</v>
      </c>
      <c r="H458" s="39">
        <v>1001</v>
      </c>
      <c r="I458" s="41">
        <v>0</v>
      </c>
      <c r="J458" s="39">
        <v>0</v>
      </c>
      <c r="K458" s="39">
        <v>0</v>
      </c>
      <c r="L458" s="39">
        <v>0</v>
      </c>
      <c r="M458" s="42"/>
      <c r="N458" s="127">
        <f>D458/D510*100</f>
        <v>0.86480743621087042</v>
      </c>
    </row>
    <row r="459" spans="1:14">
      <c r="A459" s="229"/>
      <c r="B459" s="173" t="s">
        <v>24</v>
      </c>
      <c r="C459" s="39">
        <v>0</v>
      </c>
      <c r="D459" s="39">
        <v>4.1478999999999999</v>
      </c>
      <c r="E459" s="39">
        <v>0.11509999999999999</v>
      </c>
      <c r="F459" s="39">
        <f>(D459-E459)/E459*100</f>
        <v>3503.7358818418766</v>
      </c>
      <c r="G459" s="39">
        <v>9</v>
      </c>
      <c r="H459" s="39">
        <v>2139</v>
      </c>
      <c r="I459" s="41">
        <v>0</v>
      </c>
      <c r="J459" s="39">
        <v>0</v>
      </c>
      <c r="K459" s="39">
        <v>0</v>
      </c>
      <c r="L459" s="39">
        <v>0</v>
      </c>
      <c r="M459" s="42"/>
      <c r="N459" s="127">
        <f>D459/D511*100</f>
        <v>1.0855573213182308</v>
      </c>
    </row>
    <row r="460" spans="1:14">
      <c r="A460" s="229"/>
      <c r="B460" s="173" t="s">
        <v>25</v>
      </c>
      <c r="C460" s="41">
        <v>0</v>
      </c>
      <c r="D460" s="41">
        <v>0</v>
      </c>
      <c r="E460" s="39">
        <v>0</v>
      </c>
      <c r="F460" s="39"/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39">
        <v>0</v>
      </c>
      <c r="M460" s="42"/>
      <c r="N460" s="127"/>
    </row>
    <row r="461" spans="1:14">
      <c r="A461" s="229"/>
      <c r="B461" s="173" t="s">
        <v>26</v>
      </c>
      <c r="C461" s="39">
        <v>4.5560999999999998</v>
      </c>
      <c r="D461" s="39">
        <v>57.7363</v>
      </c>
      <c r="E461" s="39">
        <v>62.804000000000002</v>
      </c>
      <c r="F461" s="39">
        <f>(D461-E461)/E461*100</f>
        <v>-8.0690720336284336</v>
      </c>
      <c r="G461" s="39">
        <v>632</v>
      </c>
      <c r="H461" s="39">
        <v>152520.04</v>
      </c>
      <c r="I461" s="41">
        <v>49</v>
      </c>
      <c r="J461" s="39">
        <v>0</v>
      </c>
      <c r="K461" s="39">
        <v>22.093299999999999</v>
      </c>
      <c r="L461" s="39">
        <v>10.051299999999999</v>
      </c>
      <c r="M461" s="42">
        <f t="shared" si="112"/>
        <v>119.80539830668671</v>
      </c>
      <c r="N461" s="127">
        <f>D461/D513*100</f>
        <v>7.4767627033042476</v>
      </c>
    </row>
    <row r="462" spans="1:14">
      <c r="A462" s="229"/>
      <c r="B462" s="173" t="s">
        <v>27</v>
      </c>
      <c r="C462" s="39">
        <v>0</v>
      </c>
      <c r="D462" s="42">
        <v>0</v>
      </c>
      <c r="E462" s="39">
        <v>13.7141</v>
      </c>
      <c r="F462" s="39"/>
      <c r="G462" s="42">
        <v>0</v>
      </c>
      <c r="H462" s="42">
        <v>0</v>
      </c>
      <c r="I462" s="41">
        <v>0</v>
      </c>
      <c r="J462" s="39">
        <v>0</v>
      </c>
      <c r="K462" s="39">
        <v>0</v>
      </c>
      <c r="L462" s="39">
        <v>0</v>
      </c>
      <c r="M462" s="42" t="e">
        <f t="shared" si="112"/>
        <v>#DIV/0!</v>
      </c>
      <c r="N462" s="127">
        <f>D462/D514*100</f>
        <v>0</v>
      </c>
    </row>
    <row r="463" spans="1:14">
      <c r="A463" s="229"/>
      <c r="B463" s="18" t="s">
        <v>28</v>
      </c>
      <c r="C463" s="42">
        <v>0</v>
      </c>
      <c r="D463" s="42">
        <v>0</v>
      </c>
      <c r="E463" s="49">
        <v>0</v>
      </c>
      <c r="F463" s="39"/>
      <c r="G463" s="42">
        <v>0</v>
      </c>
      <c r="H463" s="42">
        <v>0</v>
      </c>
      <c r="I463" s="41">
        <v>0</v>
      </c>
      <c r="J463" s="39">
        <v>0</v>
      </c>
      <c r="K463" s="39">
        <v>0</v>
      </c>
      <c r="L463" s="49">
        <v>0</v>
      </c>
      <c r="M463" s="39"/>
      <c r="N463" s="127"/>
    </row>
    <row r="464" spans="1:14">
      <c r="A464" s="229"/>
      <c r="B464" s="18" t="s">
        <v>29</v>
      </c>
      <c r="C464" s="42">
        <v>0</v>
      </c>
      <c r="D464" s="42">
        <v>0</v>
      </c>
      <c r="E464" s="49">
        <v>13.7141</v>
      </c>
      <c r="F464" s="39"/>
      <c r="G464" s="42">
        <v>0</v>
      </c>
      <c r="H464" s="42">
        <v>0</v>
      </c>
      <c r="I464" s="41">
        <v>0</v>
      </c>
      <c r="J464" s="39">
        <v>0</v>
      </c>
      <c r="K464" s="39">
        <v>0</v>
      </c>
      <c r="L464" s="49">
        <v>0</v>
      </c>
      <c r="M464" s="39"/>
      <c r="N464" s="127">
        <f>D464/D516*100</f>
        <v>0</v>
      </c>
    </row>
    <row r="465" spans="1:14">
      <c r="A465" s="229"/>
      <c r="B465" s="18" t="s">
        <v>30</v>
      </c>
      <c r="C465" s="49">
        <v>0</v>
      </c>
      <c r="D465" s="49">
        <v>0</v>
      </c>
      <c r="E465" s="49">
        <v>0</v>
      </c>
      <c r="F465" s="39"/>
      <c r="G465" s="41">
        <v>0</v>
      </c>
      <c r="H465" s="41">
        <v>0</v>
      </c>
      <c r="I465" s="42">
        <v>0</v>
      </c>
      <c r="J465" s="42">
        <v>0</v>
      </c>
      <c r="K465" s="42">
        <v>0</v>
      </c>
      <c r="L465" s="42">
        <v>0</v>
      </c>
      <c r="M465" s="39"/>
      <c r="N465" s="127"/>
    </row>
    <row r="466" spans="1:14" ht="14.25" thickBot="1">
      <c r="A466" s="233"/>
      <c r="B466" s="19" t="s">
        <v>31</v>
      </c>
      <c r="C466" s="20">
        <f t="shared" ref="C466:L466" si="113">C454+C456+C457+C458+C459+C460+C461+C462</f>
        <v>26.788</v>
      </c>
      <c r="D466" s="20">
        <f t="shared" si="113"/>
        <v>330.83349999999996</v>
      </c>
      <c r="E466" s="20">
        <f t="shared" si="113"/>
        <v>455.81869999999998</v>
      </c>
      <c r="F466" s="20">
        <f t="shared" ref="F466:F472" si="114">(D466-E466)/E466*100</f>
        <v>-27.419936917901794</v>
      </c>
      <c r="G466" s="20">
        <f t="shared" si="113"/>
        <v>2911</v>
      </c>
      <c r="H466" s="20">
        <f t="shared" si="113"/>
        <v>293082.65899999999</v>
      </c>
      <c r="I466" s="20">
        <f t="shared" si="113"/>
        <v>276</v>
      </c>
      <c r="J466" s="20">
        <f t="shared" si="113"/>
        <v>6.5942000000000007</v>
      </c>
      <c r="K466" s="20">
        <f t="shared" si="113"/>
        <v>164.2183</v>
      </c>
      <c r="L466" s="20">
        <f t="shared" si="113"/>
        <v>164.46860000000001</v>
      </c>
      <c r="M466" s="20">
        <f>(K466-L466)/L466*100</f>
        <v>-0.1521871044077775</v>
      </c>
      <c r="N466" s="128">
        <f>D466/D518*100</f>
        <v>2.593974916381149</v>
      </c>
    </row>
    <row r="467" spans="1:14" ht="14.25" thickTop="1">
      <c r="A467" s="192" t="s">
        <v>40</v>
      </c>
      <c r="B467" s="22" t="s">
        <v>19</v>
      </c>
      <c r="C467" s="35">
        <v>82.703413999999995</v>
      </c>
      <c r="D467" s="35">
        <v>1014.285801</v>
      </c>
      <c r="E467" s="35">
        <v>963.11122699999999</v>
      </c>
      <c r="F467" s="135">
        <f t="shared" si="114"/>
        <v>5.3134645890697323</v>
      </c>
      <c r="G467" s="35">
        <v>6719</v>
      </c>
      <c r="H467" s="35">
        <v>400809.49326400005</v>
      </c>
      <c r="I467" s="35">
        <v>723</v>
      </c>
      <c r="J467" s="35">
        <v>25.06</v>
      </c>
      <c r="K467" s="35">
        <v>359.32</v>
      </c>
      <c r="L467" s="37">
        <v>240.29</v>
      </c>
      <c r="M467" s="42">
        <f>(K467-L467)/L467*100</f>
        <v>49.535977360689174</v>
      </c>
      <c r="N467" s="130">
        <f t="shared" ref="N467:N475" si="115">D467/D506*100</f>
        <v>13.469552422398953</v>
      </c>
    </row>
    <row r="468" spans="1:14">
      <c r="A468" s="229"/>
      <c r="B468" s="173" t="s">
        <v>20</v>
      </c>
      <c r="C468" s="35">
        <v>26.32281</v>
      </c>
      <c r="D468" s="35">
        <v>273.62212</v>
      </c>
      <c r="E468" s="35">
        <v>302.59586999999999</v>
      </c>
      <c r="F468" s="39">
        <f t="shared" si="114"/>
        <v>-9.5750645902734881</v>
      </c>
      <c r="G468" s="35">
        <v>3159</v>
      </c>
      <c r="H468" s="35">
        <v>41675.4</v>
      </c>
      <c r="I468" s="35">
        <v>369</v>
      </c>
      <c r="J468" s="35">
        <v>9.8000000000000007</v>
      </c>
      <c r="K468" s="35">
        <v>158.85</v>
      </c>
      <c r="L468" s="37">
        <v>86.92</v>
      </c>
      <c r="M468" s="42">
        <f>(K468-L468)/L468*100</f>
        <v>82.754256787850892</v>
      </c>
      <c r="N468" s="127">
        <f t="shared" si="115"/>
        <v>14.3566290555737</v>
      </c>
    </row>
    <row r="469" spans="1:14">
      <c r="A469" s="229"/>
      <c r="B469" s="173" t="s">
        <v>21</v>
      </c>
      <c r="C469" s="35"/>
      <c r="D469" s="35">
        <v>5.5372579999999996</v>
      </c>
      <c r="E469" s="35">
        <v>11.312663000000001</v>
      </c>
      <c r="F469" s="39">
        <f t="shared" si="114"/>
        <v>-51.052568259126971</v>
      </c>
      <c r="G469" s="35">
        <v>27</v>
      </c>
      <c r="H469" s="35">
        <v>4504.4571900000001</v>
      </c>
      <c r="I469" s="35">
        <v>3</v>
      </c>
      <c r="J469" s="35">
        <v>1.2</v>
      </c>
      <c r="K469" s="35">
        <v>11.28</v>
      </c>
      <c r="L469" s="37"/>
      <c r="M469" s="42"/>
      <c r="N469" s="127">
        <f t="shared" si="115"/>
        <v>2.6344898023898802</v>
      </c>
    </row>
    <row r="470" spans="1:14">
      <c r="A470" s="229"/>
      <c r="B470" s="173" t="s">
        <v>22</v>
      </c>
      <c r="C470" s="35">
        <v>4.0031650000000001</v>
      </c>
      <c r="D470" s="35">
        <v>50.660367999999998</v>
      </c>
      <c r="E470" s="35">
        <v>40.538932000000003</v>
      </c>
      <c r="F470" s="39">
        <f t="shared" si="114"/>
        <v>24.967199431894247</v>
      </c>
      <c r="G470" s="35">
        <v>3454</v>
      </c>
      <c r="H470" s="35">
        <v>123337.08</v>
      </c>
      <c r="I470" s="35">
        <v>194</v>
      </c>
      <c r="J470" s="35">
        <v>0.91</v>
      </c>
      <c r="K470" s="35">
        <v>37.85</v>
      </c>
      <c r="L470" s="37">
        <v>5.55</v>
      </c>
      <c r="M470" s="42">
        <f>(K470-L470)/L470*100</f>
        <v>581.98198198198213</v>
      </c>
      <c r="N470" s="127">
        <f t="shared" si="115"/>
        <v>13.968513132144695</v>
      </c>
    </row>
    <row r="471" spans="1:14">
      <c r="A471" s="229"/>
      <c r="B471" s="173" t="s">
        <v>23</v>
      </c>
      <c r="C471" s="35">
        <v>0.113208</v>
      </c>
      <c r="D471" s="35">
        <v>1.018872</v>
      </c>
      <c r="E471" s="35">
        <v>0.235849</v>
      </c>
      <c r="F471" s="39">
        <f t="shared" si="114"/>
        <v>332.00183168043964</v>
      </c>
      <c r="G471" s="35">
        <v>64</v>
      </c>
      <c r="H471" s="35">
        <v>6001.08</v>
      </c>
      <c r="I471" s="35">
        <v>6</v>
      </c>
      <c r="J471" s="35"/>
      <c r="K471" s="35">
        <v>8.69</v>
      </c>
      <c r="L471" s="37">
        <v>6.32</v>
      </c>
      <c r="M471" s="42">
        <f>(K471-L471)/L471*100</f>
        <v>37.499999999999986</v>
      </c>
      <c r="N471" s="127">
        <f t="shared" si="115"/>
        <v>8.4887098472740057</v>
      </c>
    </row>
    <row r="472" spans="1:14">
      <c r="A472" s="229"/>
      <c r="B472" s="173" t="s">
        <v>24</v>
      </c>
      <c r="C472" s="35"/>
      <c r="D472" s="35">
        <v>70.386398</v>
      </c>
      <c r="E472" s="35">
        <v>58.000857000000003</v>
      </c>
      <c r="F472" s="39">
        <f t="shared" si="114"/>
        <v>21.354065509756168</v>
      </c>
      <c r="G472" s="35">
        <v>9</v>
      </c>
      <c r="H472" s="35">
        <v>44834.96</v>
      </c>
      <c r="I472" s="35">
        <v>24</v>
      </c>
      <c r="J472" s="35">
        <v>0.43</v>
      </c>
      <c r="K472" s="35">
        <v>43.99</v>
      </c>
      <c r="L472" s="37">
        <v>5.35</v>
      </c>
      <c r="M472" s="42">
        <f>(K472-L472)/L472*100</f>
        <v>722.24299065420564</v>
      </c>
      <c r="N472" s="127">
        <f t="shared" si="115"/>
        <v>18.421000908922313</v>
      </c>
    </row>
    <row r="473" spans="1:14">
      <c r="A473" s="229"/>
      <c r="B473" s="173" t="s">
        <v>25</v>
      </c>
      <c r="C473" s="35"/>
      <c r="D473" s="35">
        <v>105.7188</v>
      </c>
      <c r="E473" s="35">
        <v>128</v>
      </c>
      <c r="F473" s="39"/>
      <c r="G473" s="35">
        <v>12</v>
      </c>
      <c r="H473" s="35">
        <v>2015.604</v>
      </c>
      <c r="I473" s="35">
        <v>2</v>
      </c>
      <c r="J473" s="35"/>
      <c r="K473" s="35">
        <v>100.71</v>
      </c>
      <c r="L473" s="37"/>
      <c r="M473" s="42"/>
      <c r="N473" s="127">
        <f t="shared" si="115"/>
        <v>3.0429058918286489</v>
      </c>
    </row>
    <row r="474" spans="1:14">
      <c r="A474" s="229"/>
      <c r="B474" s="173" t="s">
        <v>26</v>
      </c>
      <c r="C474" s="35">
        <v>4.2275749999999999</v>
      </c>
      <c r="D474" s="35">
        <v>64.327983000000003</v>
      </c>
      <c r="E474" s="35">
        <v>53.939836999999997</v>
      </c>
      <c r="F474" s="39">
        <f>(D474-E474)/E474*100</f>
        <v>19.258764167196144</v>
      </c>
      <c r="G474" s="35">
        <v>2452</v>
      </c>
      <c r="H474" s="35">
        <v>166827.57999999999</v>
      </c>
      <c r="I474" s="35">
        <v>19</v>
      </c>
      <c r="J474" s="35">
        <v>0.74</v>
      </c>
      <c r="K474" s="35">
        <v>3.34</v>
      </c>
      <c r="L474" s="37">
        <v>14.93</v>
      </c>
      <c r="M474" s="42">
        <f>(K474-L474)/L474*100</f>
        <v>-77.628935030140653</v>
      </c>
      <c r="N474" s="127">
        <f t="shared" si="115"/>
        <v>8.3303755882034309</v>
      </c>
    </row>
    <row r="475" spans="1:14">
      <c r="A475" s="229"/>
      <c r="B475" s="173" t="s">
        <v>27</v>
      </c>
      <c r="C475" s="35">
        <v>4.901E-3</v>
      </c>
      <c r="D475" s="35">
        <v>1.8503130000000001</v>
      </c>
      <c r="E475" s="35">
        <v>35.807132000000003</v>
      </c>
      <c r="F475" s="39">
        <f>(D475-E475)/E475*100</f>
        <v>-94.832557379909673</v>
      </c>
      <c r="G475" s="35">
        <v>58</v>
      </c>
      <c r="H475" s="35">
        <v>2471.1799999999998</v>
      </c>
      <c r="I475" s="37"/>
      <c r="J475" s="37"/>
      <c r="K475" s="37"/>
      <c r="L475" s="37">
        <v>1.25</v>
      </c>
      <c r="M475" s="39"/>
      <c r="N475" s="127">
        <f t="shared" si="115"/>
        <v>18.020431127726493</v>
      </c>
    </row>
    <row r="476" spans="1:14">
      <c r="A476" s="229"/>
      <c r="B476" s="18" t="s">
        <v>28</v>
      </c>
      <c r="C476" s="35"/>
      <c r="D476" s="35"/>
      <c r="E476" s="35"/>
      <c r="F476" s="39"/>
      <c r="G476" s="35"/>
      <c r="H476" s="35"/>
      <c r="I476" s="35"/>
      <c r="J476" s="35"/>
      <c r="K476" s="35"/>
      <c r="L476" s="35"/>
      <c r="M476" s="39"/>
      <c r="N476" s="127"/>
    </row>
    <row r="477" spans="1:14">
      <c r="A477" s="229"/>
      <c r="B477" s="18" t="s">
        <v>29</v>
      </c>
      <c r="C477" s="35"/>
      <c r="D477" s="35"/>
      <c r="E477" s="35">
        <v>31.388807</v>
      </c>
      <c r="F477" s="39">
        <f>(D477-E477)/E477*100</f>
        <v>-100</v>
      </c>
      <c r="G477" s="35"/>
      <c r="H477" s="35"/>
      <c r="I477" s="35"/>
      <c r="J477" s="35"/>
      <c r="K477" s="35"/>
      <c r="L477" s="35"/>
      <c r="M477" s="39"/>
      <c r="N477" s="127">
        <f>D477/D516*100</f>
        <v>0</v>
      </c>
    </row>
    <row r="478" spans="1:14">
      <c r="A478" s="229"/>
      <c r="B478" s="18" t="s">
        <v>30</v>
      </c>
      <c r="C478" s="42"/>
      <c r="D478" s="42"/>
      <c r="E478" s="42"/>
      <c r="F478" s="39"/>
      <c r="G478" s="42"/>
      <c r="H478" s="42"/>
      <c r="I478" s="42"/>
      <c r="J478" s="42"/>
      <c r="K478" s="42"/>
      <c r="L478" s="42"/>
      <c r="M478" s="39"/>
      <c r="N478" s="127"/>
    </row>
    <row r="479" spans="1:14" ht="14.25" thickBot="1">
      <c r="A479" s="233"/>
      <c r="B479" s="19" t="s">
        <v>31</v>
      </c>
      <c r="C479" s="20">
        <f t="shared" ref="C479:L479" si="116">C467+C469+C470+C471+C472+C473+C474+C475</f>
        <v>91.052262999999996</v>
      </c>
      <c r="D479" s="20">
        <f t="shared" si="116"/>
        <v>1313.785793</v>
      </c>
      <c r="E479" s="20">
        <f t="shared" si="116"/>
        <v>1290.9464969999999</v>
      </c>
      <c r="F479" s="20">
        <f>(D479-E479)/E479*100</f>
        <v>1.7691899744161206</v>
      </c>
      <c r="G479" s="20">
        <f t="shared" si="116"/>
        <v>12795</v>
      </c>
      <c r="H479" s="20">
        <f t="shared" si="116"/>
        <v>750801.43445399997</v>
      </c>
      <c r="I479" s="20">
        <f t="shared" si="116"/>
        <v>971</v>
      </c>
      <c r="J479" s="20">
        <f t="shared" si="116"/>
        <v>28.339999999999996</v>
      </c>
      <c r="K479" s="20">
        <f t="shared" si="116"/>
        <v>565.18000000000006</v>
      </c>
      <c r="L479" s="20">
        <f t="shared" si="116"/>
        <v>273.69</v>
      </c>
      <c r="M479" s="20">
        <f>(K479-L479)/L479*100</f>
        <v>106.50370857539555</v>
      </c>
      <c r="N479" s="128">
        <f>D479/D518*100</f>
        <v>10.30103478801245</v>
      </c>
    </row>
    <row r="480" spans="1:14" ht="14.25" thickTop="1">
      <c r="A480" s="230" t="s">
        <v>67</v>
      </c>
      <c r="B480" s="22" t="s">
        <v>19</v>
      </c>
      <c r="C480" s="40">
        <v>20.195916</v>
      </c>
      <c r="D480" s="40">
        <v>220.565032</v>
      </c>
      <c r="E480" s="40">
        <v>244.54906399999999</v>
      </c>
      <c r="F480" s="135">
        <f>(D480-E480)/E480*100</f>
        <v>-9.8074519720917781</v>
      </c>
      <c r="G480" s="39">
        <v>1766</v>
      </c>
      <c r="H480" s="39">
        <v>3800.7468829999998</v>
      </c>
      <c r="I480" s="39">
        <v>180</v>
      </c>
      <c r="J480" s="39">
        <v>3.4293</v>
      </c>
      <c r="K480" s="39">
        <v>63.606465</v>
      </c>
      <c r="L480" s="39">
        <v>12.592599999999999</v>
      </c>
      <c r="M480" s="40">
        <f>(K480-L480)/L480*100</f>
        <v>405.10986611184353</v>
      </c>
      <c r="N480" s="132">
        <f>D480/D506*100</f>
        <v>2.9290681759944133</v>
      </c>
    </row>
    <row r="481" spans="1:14">
      <c r="A481" s="230"/>
      <c r="B481" s="173" t="s">
        <v>20</v>
      </c>
      <c r="C481" s="40">
        <v>7.6264320000000101</v>
      </c>
      <c r="D481" s="40">
        <v>69.170010000000005</v>
      </c>
      <c r="E481" s="40">
        <v>74.966932</v>
      </c>
      <c r="F481" s="39">
        <f>(D481-E481)/E481*100</f>
        <v>-7.7326387052894132</v>
      </c>
      <c r="G481" s="39">
        <v>903</v>
      </c>
      <c r="H481" s="39">
        <v>0</v>
      </c>
      <c r="I481" s="39">
        <v>73</v>
      </c>
      <c r="J481" s="39">
        <v>1.6782999999999999</v>
      </c>
      <c r="K481" s="39">
        <v>26.460840000000001</v>
      </c>
      <c r="L481" s="39">
        <v>5.8990999999999998</v>
      </c>
      <c r="M481" s="42">
        <f>(K481-L481)/L481*100</f>
        <v>348.55723754471023</v>
      </c>
      <c r="N481" s="132">
        <f>D481/D507*100</f>
        <v>3.6292686254324886</v>
      </c>
    </row>
    <row r="482" spans="1:14">
      <c r="A482" s="230"/>
      <c r="B482" s="173" t="s">
        <v>21</v>
      </c>
      <c r="C482" s="40">
        <v>1.382547</v>
      </c>
      <c r="D482" s="40">
        <v>13.288062</v>
      </c>
      <c r="E482" s="40">
        <v>19.6036</v>
      </c>
      <c r="F482" s="39">
        <f>(D482-E482)/E482*100</f>
        <v>-32.216215389010181</v>
      </c>
      <c r="G482" s="39">
        <v>8</v>
      </c>
      <c r="H482" s="39">
        <v>10718.250034999999</v>
      </c>
      <c r="I482" s="39">
        <v>0</v>
      </c>
      <c r="J482" s="39">
        <v>0</v>
      </c>
      <c r="K482" s="39">
        <v>0</v>
      </c>
      <c r="L482" s="39">
        <v>0</v>
      </c>
      <c r="M482" s="39"/>
      <c r="N482" s="132">
        <f>D482/D508*100</f>
        <v>6.3221298036906486</v>
      </c>
    </row>
    <row r="483" spans="1:14">
      <c r="A483" s="230"/>
      <c r="B483" s="173" t="s">
        <v>22</v>
      </c>
      <c r="C483" s="40">
        <v>0.42990299999999998</v>
      </c>
      <c r="D483" s="40">
        <v>3.344538</v>
      </c>
      <c r="E483" s="40">
        <v>1.362077</v>
      </c>
      <c r="F483" s="39">
        <f>(D483-E483)/E483*100</f>
        <v>145.54691107771441</v>
      </c>
      <c r="G483" s="39">
        <v>186</v>
      </c>
      <c r="H483" s="39">
        <v>24612.5</v>
      </c>
      <c r="I483" s="39">
        <v>9</v>
      </c>
      <c r="J483" s="39">
        <v>0</v>
      </c>
      <c r="K483" s="39">
        <v>1.034</v>
      </c>
      <c r="L483" s="39">
        <v>0</v>
      </c>
      <c r="M483" s="39"/>
      <c r="N483" s="132">
        <f>D483/D509*100</f>
        <v>0.92218483241094806</v>
      </c>
    </row>
    <row r="484" spans="1:14">
      <c r="A484" s="230"/>
      <c r="B484" s="173" t="s">
        <v>23</v>
      </c>
      <c r="C484" s="40">
        <v>0</v>
      </c>
      <c r="D484" s="40">
        <v>0</v>
      </c>
      <c r="E484" s="40">
        <v>0</v>
      </c>
      <c r="F484" s="39"/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/>
      <c r="N484" s="132"/>
    </row>
    <row r="485" spans="1:14">
      <c r="A485" s="230"/>
      <c r="B485" s="173" t="s">
        <v>24</v>
      </c>
      <c r="C485" s="40">
        <v>0.31320799999999999</v>
      </c>
      <c r="D485" s="40">
        <v>2.043895</v>
      </c>
      <c r="E485" s="40">
        <v>1.6028210000000001</v>
      </c>
      <c r="F485" s="39">
        <f>(D485-E485)/E485*100</f>
        <v>27.518606257342519</v>
      </c>
      <c r="G485" s="39">
        <v>19</v>
      </c>
      <c r="H485" s="39">
        <v>1829.3316</v>
      </c>
      <c r="I485" s="39">
        <v>0</v>
      </c>
      <c r="J485" s="39">
        <v>0</v>
      </c>
      <c r="K485" s="39">
        <v>0</v>
      </c>
      <c r="L485" s="39">
        <v>0</v>
      </c>
      <c r="M485" s="39"/>
      <c r="N485" s="132">
        <f>D485/D511*100</f>
        <v>0.53491289116317287</v>
      </c>
    </row>
    <row r="486" spans="1:14">
      <c r="A486" s="230"/>
      <c r="B486" s="173" t="s">
        <v>25</v>
      </c>
      <c r="C486" s="40">
        <v>0</v>
      </c>
      <c r="D486" s="40">
        <v>0</v>
      </c>
      <c r="E486" s="40">
        <v>0</v>
      </c>
      <c r="F486" s="39"/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/>
      <c r="N486" s="132"/>
    </row>
    <row r="487" spans="1:14">
      <c r="A487" s="230"/>
      <c r="B487" s="173" t="s">
        <v>26</v>
      </c>
      <c r="C487" s="40">
        <v>5.5737880000000102</v>
      </c>
      <c r="D487" s="40">
        <v>74.555413000000001</v>
      </c>
      <c r="E487" s="40">
        <v>68.672256000000004</v>
      </c>
      <c r="F487" s="39">
        <f>(D487-E487)/E487*100</f>
        <v>8.5670070311946596</v>
      </c>
      <c r="G487" s="39">
        <v>1311</v>
      </c>
      <c r="H487" s="39">
        <v>625975.51</v>
      </c>
      <c r="I487" s="39">
        <v>17</v>
      </c>
      <c r="J487" s="39">
        <v>0.28857500000000202</v>
      </c>
      <c r="K487" s="39">
        <v>55.371402000000003</v>
      </c>
      <c r="L487" s="39">
        <v>1.244624</v>
      </c>
      <c r="M487" s="39"/>
      <c r="N487" s="132">
        <f>D487/D513*100</f>
        <v>9.654812158864436</v>
      </c>
    </row>
    <row r="488" spans="1:14">
      <c r="A488" s="230"/>
      <c r="B488" s="173" t="s">
        <v>27</v>
      </c>
      <c r="C488" s="40">
        <v>0.50754900000000003</v>
      </c>
      <c r="D488" s="40">
        <v>0.50754900000000003</v>
      </c>
      <c r="E488" s="40">
        <v>1.6086929999999999</v>
      </c>
      <c r="F488" s="39"/>
      <c r="G488" s="39">
        <v>8</v>
      </c>
      <c r="H488" s="39">
        <v>528</v>
      </c>
      <c r="I488" s="39">
        <v>0</v>
      </c>
      <c r="J488" s="39">
        <v>0</v>
      </c>
      <c r="K488" s="39">
        <v>0</v>
      </c>
      <c r="L488" s="39">
        <v>0</v>
      </c>
      <c r="M488" s="39"/>
      <c r="N488" s="132">
        <f>D488/D514*100</f>
        <v>4.9430835747500304</v>
      </c>
    </row>
    <row r="489" spans="1:14">
      <c r="A489" s="230"/>
      <c r="B489" s="18" t="s">
        <v>28</v>
      </c>
      <c r="C489" s="40">
        <v>0</v>
      </c>
      <c r="D489" s="40">
        <v>0</v>
      </c>
      <c r="E489" s="40">
        <v>1.5115229999999999</v>
      </c>
      <c r="F489" s="39"/>
      <c r="G489" s="39">
        <v>0</v>
      </c>
      <c r="H489" s="39">
        <v>0</v>
      </c>
      <c r="I489" s="39">
        <v>0</v>
      </c>
      <c r="J489" s="42">
        <v>0</v>
      </c>
      <c r="K489" s="39">
        <v>0</v>
      </c>
      <c r="L489" s="39">
        <v>0</v>
      </c>
      <c r="M489" s="39"/>
      <c r="N489" s="132" t="e">
        <f>D489/D515*100</f>
        <v>#DIV/0!</v>
      </c>
    </row>
    <row r="490" spans="1:14">
      <c r="A490" s="230"/>
      <c r="B490" s="18" t="s">
        <v>29</v>
      </c>
      <c r="C490" s="40">
        <v>0</v>
      </c>
      <c r="D490" s="40">
        <v>0</v>
      </c>
      <c r="E490" s="40">
        <v>0</v>
      </c>
      <c r="F490" s="39"/>
      <c r="G490" s="39">
        <v>0</v>
      </c>
      <c r="H490" s="39">
        <v>0</v>
      </c>
      <c r="I490" s="39">
        <v>0</v>
      </c>
      <c r="J490" s="42">
        <v>0</v>
      </c>
      <c r="K490" s="39">
        <v>0</v>
      </c>
      <c r="L490" s="39">
        <v>0</v>
      </c>
      <c r="M490" s="39"/>
      <c r="N490" s="132"/>
    </row>
    <row r="491" spans="1:14">
      <c r="A491" s="230"/>
      <c r="B491" s="18" t="s">
        <v>30</v>
      </c>
      <c r="C491" s="40">
        <v>0</v>
      </c>
      <c r="D491" s="40">
        <v>0</v>
      </c>
      <c r="E491" s="40">
        <v>0</v>
      </c>
      <c r="F491" s="39"/>
      <c r="G491" s="39">
        <v>0</v>
      </c>
      <c r="H491" s="39">
        <v>0</v>
      </c>
      <c r="I491" s="39">
        <v>0</v>
      </c>
      <c r="J491" s="42">
        <v>0</v>
      </c>
      <c r="K491" s="39">
        <v>0</v>
      </c>
      <c r="L491" s="39">
        <v>0</v>
      </c>
      <c r="M491" s="39"/>
      <c r="N491" s="132"/>
    </row>
    <row r="492" spans="1:14" ht="14.25" thickBot="1">
      <c r="A492" s="233"/>
      <c r="B492" s="19" t="s">
        <v>31</v>
      </c>
      <c r="C492" s="20">
        <f>C480+C482+C483+C484+C485+C486+C487+C488</f>
        <v>28.40291100000001</v>
      </c>
      <c r="D492" s="20">
        <f>D480+D482+D483+D484+D485+D486+D487+D488</f>
        <v>314.30448899999999</v>
      </c>
      <c r="E492" s="20">
        <f>E480+E482+E483+E484+E485+E486+E487+E488</f>
        <v>337.39851099999998</v>
      </c>
      <c r="F492" s="20">
        <f>(D492-E492)/E492*100</f>
        <v>-6.8447314517045967</v>
      </c>
      <c r="G492" s="20">
        <f t="shared" ref="G492:L492" si="117">G480+G482+G483+G484+G485+G486+G487+G488</f>
        <v>3298</v>
      </c>
      <c r="H492" s="20">
        <f t="shared" si="117"/>
        <v>667464.33851799998</v>
      </c>
      <c r="I492" s="20">
        <f t="shared" si="117"/>
        <v>206</v>
      </c>
      <c r="J492" s="20">
        <f t="shared" si="117"/>
        <v>3.717875000000002</v>
      </c>
      <c r="K492" s="20">
        <f t="shared" si="117"/>
        <v>120.01186700000001</v>
      </c>
      <c r="L492" s="20">
        <f t="shared" si="117"/>
        <v>13.837223999999999</v>
      </c>
      <c r="M492" s="20">
        <f>(K492-L492)/L492*100</f>
        <v>767.3117310235059</v>
      </c>
      <c r="N492" s="128">
        <f>D492/D518*100</f>
        <v>2.464375465519649</v>
      </c>
    </row>
    <row r="493" spans="1:14" ht="14.25" thickTop="1">
      <c r="A493" s="229" t="s">
        <v>43</v>
      </c>
      <c r="B493" s="175" t="s">
        <v>19</v>
      </c>
      <c r="C493" s="111">
        <v>0.213865</v>
      </c>
      <c r="D493" s="111">
        <v>4.7873570000000001</v>
      </c>
      <c r="E493" s="111">
        <v>7.8141720000000001</v>
      </c>
      <c r="F493" s="135">
        <f>(D493-E493)/E493*100</f>
        <v>-38.734942102630967</v>
      </c>
      <c r="G493" s="112">
        <v>37</v>
      </c>
      <c r="H493" s="112">
        <v>2238.4521599999998</v>
      </c>
      <c r="I493" s="112">
        <v>1</v>
      </c>
      <c r="J493" s="112">
        <v>0</v>
      </c>
      <c r="K493" s="112">
        <v>0.10390000000000001</v>
      </c>
      <c r="L493" s="112">
        <v>2.4756830000000001</v>
      </c>
      <c r="M493" s="39">
        <f>(K493-L493)/L493*100</f>
        <v>-95.803178355225612</v>
      </c>
      <c r="N493" s="131">
        <f>D493/D506*100</f>
        <v>6.3575331541330118E-2</v>
      </c>
    </row>
    <row r="494" spans="1:14">
      <c r="A494" s="229"/>
      <c r="B494" s="173" t="s">
        <v>20</v>
      </c>
      <c r="C494" s="112">
        <v>6.2736E-2</v>
      </c>
      <c r="D494" s="112">
        <v>1.416981</v>
      </c>
      <c r="E494" s="112">
        <v>2.5433970000000001</v>
      </c>
      <c r="F494" s="39">
        <f>(D494-E494)/E494*100</f>
        <v>-44.287855965859833</v>
      </c>
      <c r="G494" s="112">
        <v>19</v>
      </c>
      <c r="H494" s="112">
        <v>255.2</v>
      </c>
      <c r="I494" s="112">
        <v>1</v>
      </c>
      <c r="J494" s="112">
        <v>0</v>
      </c>
      <c r="K494" s="112">
        <v>0.10390000000000001</v>
      </c>
      <c r="L494" s="112">
        <v>1.2091829999999999</v>
      </c>
      <c r="M494" s="39">
        <f>(K494-L494)/L494*100</f>
        <v>-91.407421374597547</v>
      </c>
      <c r="N494" s="127">
        <f>D494/D507*100</f>
        <v>7.4347317372571622E-2</v>
      </c>
    </row>
    <row r="495" spans="1:14">
      <c r="A495" s="229"/>
      <c r="B495" s="173" t="s">
        <v>21</v>
      </c>
      <c r="C495" s="112"/>
      <c r="D495" s="112"/>
      <c r="E495" s="112"/>
      <c r="F495" s="39"/>
      <c r="G495" s="112"/>
      <c r="H495" s="112"/>
      <c r="I495" s="112"/>
      <c r="J495" s="112"/>
      <c r="K495" s="112"/>
      <c r="L495" s="112"/>
      <c r="M495" s="39"/>
      <c r="N495" s="127"/>
    </row>
    <row r="496" spans="1:14">
      <c r="A496" s="229"/>
      <c r="B496" s="173" t="s">
        <v>22</v>
      </c>
      <c r="C496" s="112">
        <v>1.8867999999999999E-2</v>
      </c>
      <c r="D496" s="112">
        <v>0.16037799999999999</v>
      </c>
      <c r="E496" s="112">
        <v>3.7735999999999999E-2</v>
      </c>
      <c r="F496" s="39">
        <f>(D496-E496)/E496*100</f>
        <v>325</v>
      </c>
      <c r="G496" s="112">
        <v>17</v>
      </c>
      <c r="H496" s="112">
        <v>147.65</v>
      </c>
      <c r="I496" s="112">
        <v>0</v>
      </c>
      <c r="J496" s="112">
        <v>0</v>
      </c>
      <c r="K496" s="112">
        <v>0</v>
      </c>
      <c r="L496" s="112"/>
      <c r="M496" s="39"/>
      <c r="N496" s="127">
        <f>D496/D509*100</f>
        <v>4.4220803905473047E-2</v>
      </c>
    </row>
    <row r="497" spans="1:14">
      <c r="A497" s="229"/>
      <c r="B497" s="173" t="s">
        <v>23</v>
      </c>
      <c r="C497" s="112"/>
      <c r="D497" s="112"/>
      <c r="E497" s="112"/>
      <c r="F497" s="39"/>
      <c r="G497" s="112"/>
      <c r="H497" s="112"/>
      <c r="I497" s="112"/>
      <c r="J497" s="112"/>
      <c r="K497" s="112"/>
      <c r="L497" s="112"/>
      <c r="M497" s="39"/>
      <c r="N497" s="127"/>
    </row>
    <row r="498" spans="1:14">
      <c r="A498" s="229"/>
      <c r="B498" s="173" t="s">
        <v>24</v>
      </c>
      <c r="C498" s="112">
        <v>0</v>
      </c>
      <c r="D498" s="112">
        <v>0.1037</v>
      </c>
      <c r="E498" s="112">
        <v>0.10377400000000001</v>
      </c>
      <c r="F498" s="39">
        <f>(D498-E498)/E498*100</f>
        <v>-7.1308805673872669E-2</v>
      </c>
      <c r="G498" s="112">
        <v>1</v>
      </c>
      <c r="H498" s="112">
        <v>121</v>
      </c>
      <c r="I498" s="112">
        <v>0</v>
      </c>
      <c r="J498" s="112">
        <v>0</v>
      </c>
      <c r="K498" s="112">
        <v>0</v>
      </c>
      <c r="L498" s="112">
        <v>7.7683</v>
      </c>
      <c r="M498" s="39">
        <f>(K498-L498)/L498*100</f>
        <v>-100</v>
      </c>
      <c r="N498" s="127">
        <f>D498/D511*100</f>
        <v>2.7139587314231422E-2</v>
      </c>
    </row>
    <row r="499" spans="1:14">
      <c r="A499" s="229"/>
      <c r="B499" s="173" t="s">
        <v>25</v>
      </c>
      <c r="C499" s="112">
        <v>0</v>
      </c>
      <c r="D499" s="112">
        <v>603.88229999999999</v>
      </c>
      <c r="E499" s="112">
        <v>75.109324999999998</v>
      </c>
      <c r="F499" s="39"/>
      <c r="G499" s="112">
        <v>258</v>
      </c>
      <c r="H499" s="112">
        <v>23042.705000000002</v>
      </c>
      <c r="I499" s="112">
        <v>226</v>
      </c>
      <c r="J499" s="112">
        <v>3.3764500000000002</v>
      </c>
      <c r="K499" s="112">
        <v>241.50915000000001</v>
      </c>
      <c r="L499" s="112">
        <v>9.8330000000000002</v>
      </c>
      <c r="M499" s="39">
        <f>(K499-L499)/L499*100</f>
        <v>2356.1085121529545</v>
      </c>
      <c r="N499" s="127">
        <f>D499/D512*100</f>
        <v>17.381553788361536</v>
      </c>
    </row>
    <row r="500" spans="1:14">
      <c r="A500" s="229"/>
      <c r="B500" s="173" t="s">
        <v>26</v>
      </c>
      <c r="C500" s="112">
        <v>1.598E-3</v>
      </c>
      <c r="D500" s="112">
        <v>0.115733</v>
      </c>
      <c r="E500" s="112">
        <v>1.18E-2</v>
      </c>
      <c r="F500" s="39">
        <f>(D500-E500)/E500*100</f>
        <v>880.78813559322032</v>
      </c>
      <c r="G500" s="112">
        <v>62</v>
      </c>
      <c r="H500" s="112">
        <v>2208.8000000000002</v>
      </c>
      <c r="I500" s="112">
        <v>0</v>
      </c>
      <c r="J500" s="112">
        <v>0</v>
      </c>
      <c r="K500" s="112">
        <v>0</v>
      </c>
      <c r="L500" s="112">
        <v>1.6432</v>
      </c>
      <c r="M500" s="39">
        <f>(K500-L500)/L500*100</f>
        <v>-100</v>
      </c>
      <c r="N500" s="127">
        <f>D500/D513*100</f>
        <v>1.498724680905272E-2</v>
      </c>
    </row>
    <row r="501" spans="1:14">
      <c r="A501" s="229"/>
      <c r="B501" s="173" t="s">
        <v>27</v>
      </c>
      <c r="C501" s="28"/>
      <c r="D501" s="28"/>
      <c r="E501" s="28"/>
      <c r="F501" s="39"/>
      <c r="G501" s="28"/>
      <c r="H501" s="28"/>
      <c r="I501" s="28"/>
      <c r="J501" s="28"/>
      <c r="K501" s="28"/>
      <c r="L501" s="28"/>
      <c r="M501" s="39"/>
      <c r="N501" s="127"/>
    </row>
    <row r="502" spans="1:14">
      <c r="A502" s="229"/>
      <c r="B502" s="18" t="s">
        <v>28</v>
      </c>
      <c r="C502" s="50"/>
      <c r="D502" s="50"/>
      <c r="E502" s="113"/>
      <c r="F502" s="39"/>
      <c r="G502" s="50"/>
      <c r="H502" s="50"/>
      <c r="I502" s="50"/>
      <c r="J502" s="50"/>
      <c r="K502" s="50"/>
      <c r="L502" s="113"/>
      <c r="M502" s="39"/>
      <c r="N502" s="127"/>
    </row>
    <row r="503" spans="1:14">
      <c r="A503" s="229"/>
      <c r="B503" s="18" t="s">
        <v>29</v>
      </c>
      <c r="C503" s="42"/>
      <c r="D503" s="42"/>
      <c r="E503" s="42"/>
      <c r="F503" s="39"/>
      <c r="G503" s="50"/>
      <c r="H503" s="50"/>
      <c r="I503" s="50"/>
      <c r="J503" s="50"/>
      <c r="K503" s="50"/>
      <c r="L503" s="113"/>
      <c r="M503" s="39"/>
      <c r="N503" s="127"/>
    </row>
    <row r="504" spans="1:14">
      <c r="A504" s="229"/>
      <c r="B504" s="18" t="s">
        <v>30</v>
      </c>
      <c r="C504" s="42"/>
      <c r="D504" s="42"/>
      <c r="E504" s="42"/>
      <c r="F504" s="39"/>
      <c r="G504" s="42"/>
      <c r="H504" s="42"/>
      <c r="I504" s="42"/>
      <c r="J504" s="42"/>
      <c r="K504" s="42"/>
      <c r="L504" s="42"/>
      <c r="M504" s="39"/>
      <c r="N504" s="127"/>
    </row>
    <row r="505" spans="1:14" ht="14.25" thickBot="1">
      <c r="A505" s="233"/>
      <c r="B505" s="19" t="s">
        <v>31</v>
      </c>
      <c r="C505" s="20">
        <f t="shared" ref="C505:L505" si="118">C493+C495+C496+C497+C498+C499+C500+C501</f>
        <v>0.23433099999999998</v>
      </c>
      <c r="D505" s="20">
        <f t="shared" si="118"/>
        <v>609.04946799999993</v>
      </c>
      <c r="E505" s="20">
        <f t="shared" si="118"/>
        <v>83.076806999999988</v>
      </c>
      <c r="F505" s="20">
        <f t="shared" ref="F505:F518" si="119">(D505-E505)/E505*100</f>
        <v>633.11612469651118</v>
      </c>
      <c r="G505" s="20">
        <f t="shared" si="118"/>
        <v>375</v>
      </c>
      <c r="H505" s="20">
        <f t="shared" si="118"/>
        <v>27758.60716</v>
      </c>
      <c r="I505" s="20">
        <f t="shared" si="118"/>
        <v>227</v>
      </c>
      <c r="J505" s="20">
        <f t="shared" si="118"/>
        <v>3.3764500000000002</v>
      </c>
      <c r="K505" s="20">
        <f t="shared" si="118"/>
        <v>241.61305000000002</v>
      </c>
      <c r="L505" s="20">
        <f t="shared" si="118"/>
        <v>21.720182999999999</v>
      </c>
      <c r="M505" s="20">
        <f t="shared" ref="M505:M518" si="120">(K505-L505)/L505*100</f>
        <v>1012.3895687250887</v>
      </c>
      <c r="N505" s="128">
        <f>D505/D518*100</f>
        <v>4.7753901670395633</v>
      </c>
    </row>
    <row r="506" spans="1:14" ht="15" thickTop="1" thickBot="1">
      <c r="A506" s="213" t="s">
        <v>49</v>
      </c>
      <c r="B506" s="173" t="s">
        <v>19</v>
      </c>
      <c r="C506" s="39">
        <f>C402+C415+C428+C441+C454+C467+C480+C493</f>
        <v>621.24529199999984</v>
      </c>
      <c r="D506" s="39">
        <f>D402+D415+D428+D441+D454+D467+D480+D493</f>
        <v>7530.2116150000011</v>
      </c>
      <c r="E506" s="39">
        <f>E402+E415+E428+E441+E454+E467+E480+E493</f>
        <v>7680.3486220000004</v>
      </c>
      <c r="F506" s="40">
        <f t="shared" si="119"/>
        <v>-1.9548202092016878</v>
      </c>
      <c r="G506" s="39">
        <f t="shared" ref="G506:L506" si="121">G402+G415+G428+G441+G454+G467+G480+G493</f>
        <v>48711</v>
      </c>
      <c r="H506" s="39">
        <f t="shared" si="121"/>
        <v>2961789.6833959999</v>
      </c>
      <c r="I506" s="39">
        <f t="shared" si="121"/>
        <v>5021</v>
      </c>
      <c r="J506" s="39">
        <f t="shared" si="121"/>
        <v>282.56674000000004</v>
      </c>
      <c r="K506" s="39">
        <f t="shared" si="121"/>
        <v>2865.6075130173567</v>
      </c>
      <c r="L506" s="39">
        <f t="shared" si="121"/>
        <v>3519.2987830000002</v>
      </c>
      <c r="M506" s="40">
        <f t="shared" si="120"/>
        <v>-18.57447492495676</v>
      </c>
      <c r="N506" s="127">
        <f>D506/D518*100</f>
        <v>59.04232807243519</v>
      </c>
    </row>
    <row r="507" spans="1:14" ht="14.25" thickBot="1">
      <c r="A507" s="213"/>
      <c r="B507" s="173" t="s">
        <v>20</v>
      </c>
      <c r="C507" s="39">
        <f t="shared" ref="C507:C517" si="122">C403+C416+C429+C442+C455+C468+C481+C494</f>
        <v>182.51882700000004</v>
      </c>
      <c r="D507" s="39">
        <f t="shared" ref="D507:D517" si="123">D403+D416+D429+D442+D455+D468+D481+D494</f>
        <v>1905.893918</v>
      </c>
      <c r="E507" s="39">
        <f t="shared" ref="E507:E517" si="124">E403+E416+E429+E442+E455+E468+E481+E494</f>
        <v>2312.5913069999997</v>
      </c>
      <c r="F507" s="39">
        <f t="shared" si="119"/>
        <v>-17.586219742717375</v>
      </c>
      <c r="G507" s="39">
        <f t="shared" ref="G507:G517" si="125">G403+G416+G429+G442+G455+G468+G481+G494</f>
        <v>23239</v>
      </c>
      <c r="H507" s="39">
        <f t="shared" ref="H507:H517" si="126">H403+H416+H429+H442+H455+H468+H481+H494</f>
        <v>291077.2</v>
      </c>
      <c r="I507" s="39">
        <f t="shared" ref="I507:I517" si="127">I403+I416+I429+I442+I455+I468+I481+I494</f>
        <v>2405</v>
      </c>
      <c r="J507" s="39">
        <f t="shared" ref="J507:J517" si="128">J403+J416+J429+J442+J455+J468+J481+J494</f>
        <v>92.516139999999993</v>
      </c>
      <c r="K507" s="39">
        <f t="shared" ref="K507:K517" si="129">K403+K416+K429+K442+K455+K468+K481+K494</f>
        <v>1095.19964</v>
      </c>
      <c r="L507" s="39">
        <f t="shared" ref="L507:L517" si="130">L403+L416+L429+L442+L455+L468+L481+L494</f>
        <v>1370.8692830000002</v>
      </c>
      <c r="M507" s="39">
        <f t="shared" si="120"/>
        <v>-20.109112255891151</v>
      </c>
      <c r="N507" s="127">
        <f>D507/D518*100</f>
        <v>14.94359252184374</v>
      </c>
    </row>
    <row r="508" spans="1:14" ht="14.25" thickBot="1">
      <c r="A508" s="213"/>
      <c r="B508" s="173" t="s">
        <v>21</v>
      </c>
      <c r="C508" s="39">
        <f t="shared" si="122"/>
        <v>15.665755000000003</v>
      </c>
      <c r="D508" s="39">
        <f t="shared" si="123"/>
        <v>210.18331500000002</v>
      </c>
      <c r="E508" s="39">
        <f t="shared" si="124"/>
        <v>213.94498499999995</v>
      </c>
      <c r="F508" s="39">
        <f t="shared" si="119"/>
        <v>-1.7582417274234894</v>
      </c>
      <c r="G508" s="39">
        <f t="shared" si="125"/>
        <v>871</v>
      </c>
      <c r="H508" s="39">
        <f t="shared" si="126"/>
        <v>189977.132121</v>
      </c>
      <c r="I508" s="39">
        <f t="shared" si="127"/>
        <v>82</v>
      </c>
      <c r="J508" s="39">
        <f t="shared" si="128"/>
        <v>1.2</v>
      </c>
      <c r="K508" s="39">
        <f t="shared" si="129"/>
        <v>82.97</v>
      </c>
      <c r="L508" s="39">
        <f t="shared" si="130"/>
        <v>67.471000000000004</v>
      </c>
      <c r="M508" s="39">
        <f t="shared" si="120"/>
        <v>22.971350654355195</v>
      </c>
      <c r="N508" s="127">
        <f>D508/D518*100</f>
        <v>1.6479898406655851</v>
      </c>
    </row>
    <row r="509" spans="1:14" ht="14.25" thickBot="1">
      <c r="A509" s="213"/>
      <c r="B509" s="173" t="s">
        <v>22</v>
      </c>
      <c r="C509" s="39">
        <f t="shared" si="122"/>
        <v>29.514042000000003</v>
      </c>
      <c r="D509" s="39">
        <f t="shared" si="123"/>
        <v>362.67545100000001</v>
      </c>
      <c r="E509" s="39">
        <f t="shared" si="124"/>
        <v>308.73860399999995</v>
      </c>
      <c r="F509" s="39">
        <f t="shared" si="119"/>
        <v>17.470068951921565</v>
      </c>
      <c r="G509" s="39">
        <f t="shared" si="125"/>
        <v>31183</v>
      </c>
      <c r="H509" s="39">
        <f t="shared" si="126"/>
        <v>845687.27699999989</v>
      </c>
      <c r="I509" s="39">
        <f t="shared" si="127"/>
        <v>2040</v>
      </c>
      <c r="J509" s="39">
        <f t="shared" si="128"/>
        <v>12.08</v>
      </c>
      <c r="K509" s="39">
        <f t="shared" si="129"/>
        <v>244.46589999999998</v>
      </c>
      <c r="L509" s="39">
        <f t="shared" si="130"/>
        <v>211.04180000000002</v>
      </c>
      <c r="M509" s="39">
        <f t="shared" si="120"/>
        <v>15.837668177583753</v>
      </c>
      <c r="N509" s="127">
        <f>D509/D518*100</f>
        <v>2.8436389382611513</v>
      </c>
    </row>
    <row r="510" spans="1:14" ht="14.25" thickBot="1">
      <c r="A510" s="213"/>
      <c r="B510" s="173" t="s">
        <v>23</v>
      </c>
      <c r="C510" s="39">
        <f t="shared" si="122"/>
        <v>1.0332080000000001</v>
      </c>
      <c r="D510" s="39">
        <f t="shared" si="123"/>
        <v>12.002672</v>
      </c>
      <c r="E510" s="39">
        <f t="shared" si="124"/>
        <v>9.7298460189509566</v>
      </c>
      <c r="F510" s="39">
        <f t="shared" si="119"/>
        <v>23.359321171396022</v>
      </c>
      <c r="G510" s="39">
        <f t="shared" si="125"/>
        <v>336</v>
      </c>
      <c r="H510" s="39">
        <f t="shared" si="126"/>
        <v>7977.67</v>
      </c>
      <c r="I510" s="39">
        <f t="shared" si="127"/>
        <v>9</v>
      </c>
      <c r="J510" s="39">
        <f t="shared" si="128"/>
        <v>0</v>
      </c>
      <c r="K510" s="39">
        <f t="shared" si="129"/>
        <v>15.879999999999999</v>
      </c>
      <c r="L510" s="39">
        <f t="shared" si="130"/>
        <v>11.33</v>
      </c>
      <c r="M510" s="39">
        <f t="shared" si="120"/>
        <v>40.158870255957623</v>
      </c>
      <c r="N510" s="127">
        <f>D510/D518*100</f>
        <v>9.4109665730799222E-2</v>
      </c>
    </row>
    <row r="511" spans="1:14" ht="14.25" thickBot="1">
      <c r="A511" s="213"/>
      <c r="B511" s="173" t="s">
        <v>24</v>
      </c>
      <c r="C511" s="39">
        <f t="shared" si="122"/>
        <v>16.476418999999996</v>
      </c>
      <c r="D511" s="39">
        <f t="shared" si="123"/>
        <v>382.09866199999999</v>
      </c>
      <c r="E511" s="39">
        <f t="shared" si="124"/>
        <v>309.26683600000001</v>
      </c>
      <c r="F511" s="39">
        <f t="shared" si="119"/>
        <v>23.549833839927143</v>
      </c>
      <c r="G511" s="39">
        <f t="shared" si="125"/>
        <v>709</v>
      </c>
      <c r="H511" s="39">
        <f t="shared" si="126"/>
        <v>575919.22530000005</v>
      </c>
      <c r="I511" s="39">
        <f t="shared" si="127"/>
        <v>100</v>
      </c>
      <c r="J511" s="39">
        <f t="shared" si="128"/>
        <v>1.7299999999999998</v>
      </c>
      <c r="K511" s="39">
        <f t="shared" si="129"/>
        <v>123.06</v>
      </c>
      <c r="L511" s="39">
        <f t="shared" si="130"/>
        <v>146.30360000000002</v>
      </c>
      <c r="M511" s="39">
        <f t="shared" si="120"/>
        <v>-15.88723722451123</v>
      </c>
      <c r="N511" s="127">
        <f>D511/D518*100</f>
        <v>2.995931019110214</v>
      </c>
    </row>
    <row r="512" spans="1:14" ht="14.25" thickBot="1">
      <c r="A512" s="213"/>
      <c r="B512" s="173" t="s">
        <v>25</v>
      </c>
      <c r="C512" s="39">
        <f t="shared" si="122"/>
        <v>3.76</v>
      </c>
      <c r="D512" s="39">
        <f t="shared" si="123"/>
        <v>3474.2710999999999</v>
      </c>
      <c r="E512" s="39">
        <f t="shared" si="124"/>
        <v>2274.6614249999998</v>
      </c>
      <c r="F512" s="39">
        <f t="shared" si="119"/>
        <v>52.737944285488567</v>
      </c>
      <c r="G512" s="39">
        <f t="shared" si="125"/>
        <v>1015</v>
      </c>
      <c r="H512" s="39">
        <f t="shared" si="126"/>
        <v>203649.96808000002</v>
      </c>
      <c r="I512" s="39">
        <f t="shared" si="127"/>
        <v>1538</v>
      </c>
      <c r="J512" s="39">
        <f t="shared" si="128"/>
        <v>40.29645</v>
      </c>
      <c r="K512" s="39">
        <f t="shared" si="129"/>
        <v>970.75914999999998</v>
      </c>
      <c r="L512" s="39">
        <f t="shared" si="130"/>
        <v>285.75700000000001</v>
      </c>
      <c r="M512" s="39">
        <f t="shared" si="120"/>
        <v>239.71491512018952</v>
      </c>
      <c r="N512" s="127">
        <f>D512/D518*100</f>
        <v>27.24080870319343</v>
      </c>
    </row>
    <row r="513" spans="1:14" ht="14.25" thickBot="1">
      <c r="A513" s="213"/>
      <c r="B513" s="173" t="s">
        <v>26</v>
      </c>
      <c r="C513" s="39">
        <f t="shared" si="122"/>
        <v>64.132645000000181</v>
      </c>
      <c r="D513" s="39">
        <f t="shared" si="123"/>
        <v>772.20987600000024</v>
      </c>
      <c r="E513" s="39">
        <f t="shared" si="124"/>
        <v>588.10222149044921</v>
      </c>
      <c r="F513" s="39">
        <f t="shared" si="119"/>
        <v>31.305383278940894</v>
      </c>
      <c r="G513" s="39">
        <f t="shared" si="125"/>
        <v>32524</v>
      </c>
      <c r="H513" s="39">
        <f t="shared" si="126"/>
        <v>3234681.8289999999</v>
      </c>
      <c r="I513" s="39">
        <f t="shared" si="127"/>
        <v>348</v>
      </c>
      <c r="J513" s="39">
        <f t="shared" si="128"/>
        <v>25.638574999999996</v>
      </c>
      <c r="K513" s="39">
        <f t="shared" si="129"/>
        <v>220.514702</v>
      </c>
      <c r="L513" s="39">
        <f t="shared" si="130"/>
        <v>138.18452400000001</v>
      </c>
      <c r="M513" s="39">
        <f t="shared" si="120"/>
        <v>59.579883200234484</v>
      </c>
      <c r="N513" s="127">
        <f>D513/D518*100</f>
        <v>6.0546862652234381</v>
      </c>
    </row>
    <row r="514" spans="1:14" ht="14.25" thickBot="1">
      <c r="A514" s="213"/>
      <c r="B514" s="173" t="s">
        <v>27</v>
      </c>
      <c r="C514" s="39">
        <f t="shared" si="122"/>
        <v>0.51245000000000007</v>
      </c>
      <c r="D514" s="39">
        <f t="shared" si="123"/>
        <v>10.267862000000001</v>
      </c>
      <c r="E514" s="39">
        <f t="shared" si="124"/>
        <v>73.006725000000003</v>
      </c>
      <c r="F514" s="39">
        <f t="shared" si="119"/>
        <v>-85.935731263113098</v>
      </c>
      <c r="G514" s="39">
        <f t="shared" si="125"/>
        <v>68</v>
      </c>
      <c r="H514" s="39">
        <f t="shared" si="126"/>
        <v>6456.67</v>
      </c>
      <c r="I514" s="39">
        <f t="shared" si="127"/>
        <v>0</v>
      </c>
      <c r="J514" s="39">
        <f t="shared" si="128"/>
        <v>0</v>
      </c>
      <c r="K514" s="39">
        <f t="shared" si="129"/>
        <v>1.2</v>
      </c>
      <c r="L514" s="39">
        <f t="shared" si="130"/>
        <v>84.314099999999996</v>
      </c>
      <c r="M514" s="39">
        <f t="shared" si="120"/>
        <v>-98.576750507922156</v>
      </c>
      <c r="N514" s="127">
        <f>D514/D518*100</f>
        <v>8.0507495380193306E-2</v>
      </c>
    </row>
    <row r="515" spans="1:14" ht="14.25" thickBot="1">
      <c r="A515" s="213"/>
      <c r="B515" s="18" t="s">
        <v>28</v>
      </c>
      <c r="C515" s="39">
        <f t="shared" si="122"/>
        <v>0</v>
      </c>
      <c r="D515" s="39">
        <f t="shared" si="123"/>
        <v>0</v>
      </c>
      <c r="E515" s="39">
        <f t="shared" si="124"/>
        <v>9.6183230000000002</v>
      </c>
      <c r="F515" s="39">
        <f t="shared" si="119"/>
        <v>-100</v>
      </c>
      <c r="G515" s="39">
        <f t="shared" si="125"/>
        <v>0</v>
      </c>
      <c r="H515" s="39">
        <f t="shared" si="126"/>
        <v>0</v>
      </c>
      <c r="I515" s="39">
        <f t="shared" si="127"/>
        <v>0</v>
      </c>
      <c r="J515" s="39">
        <f t="shared" si="128"/>
        <v>0</v>
      </c>
      <c r="K515" s="39">
        <f t="shared" si="129"/>
        <v>0</v>
      </c>
      <c r="L515" s="39">
        <f t="shared" si="130"/>
        <v>0</v>
      </c>
      <c r="M515" s="39" t="e">
        <f t="shared" si="120"/>
        <v>#DIV/0!</v>
      </c>
      <c r="N515" s="127">
        <f>D515/D518*100</f>
        <v>0</v>
      </c>
    </row>
    <row r="516" spans="1:14" ht="14.25" thickBot="1">
      <c r="A516" s="213"/>
      <c r="B516" s="18" t="s">
        <v>29</v>
      </c>
      <c r="C516" s="39">
        <f t="shared" si="122"/>
        <v>0</v>
      </c>
      <c r="D516" s="39">
        <f t="shared" si="123"/>
        <v>6.13</v>
      </c>
      <c r="E516" s="39">
        <f t="shared" si="124"/>
        <v>56.072907000000001</v>
      </c>
      <c r="F516" s="39">
        <f t="shared" si="119"/>
        <v>-89.067804171451286</v>
      </c>
      <c r="G516" s="39">
        <f t="shared" si="125"/>
        <v>1</v>
      </c>
      <c r="H516" s="39">
        <f t="shared" si="126"/>
        <v>1677.57</v>
      </c>
      <c r="I516" s="39">
        <f t="shared" si="127"/>
        <v>0</v>
      </c>
      <c r="J516" s="39">
        <f t="shared" si="128"/>
        <v>0</v>
      </c>
      <c r="K516" s="39">
        <f t="shared" si="129"/>
        <v>0</v>
      </c>
      <c r="L516" s="39">
        <f t="shared" si="130"/>
        <v>0</v>
      </c>
      <c r="M516" s="39" t="e">
        <f t="shared" si="120"/>
        <v>#DIV/0!</v>
      </c>
      <c r="N516" s="127">
        <f>D516/D518*100</f>
        <v>4.8063652070955462E-2</v>
      </c>
    </row>
    <row r="517" spans="1:14" ht="14.25" thickBot="1">
      <c r="A517" s="213"/>
      <c r="B517" s="18" t="s">
        <v>30</v>
      </c>
      <c r="C517" s="39">
        <f t="shared" si="122"/>
        <v>0</v>
      </c>
      <c r="D517" s="39">
        <f t="shared" si="123"/>
        <v>1.78</v>
      </c>
      <c r="E517" s="39">
        <f t="shared" si="124"/>
        <v>2.8</v>
      </c>
      <c r="F517" s="39">
        <f t="shared" si="119"/>
        <v>-36.428571428571423</v>
      </c>
      <c r="G517" s="39">
        <f t="shared" si="125"/>
        <v>1</v>
      </c>
      <c r="H517" s="39">
        <f t="shared" si="126"/>
        <v>1779.92</v>
      </c>
      <c r="I517" s="39">
        <f t="shared" si="127"/>
        <v>0</v>
      </c>
      <c r="J517" s="39">
        <f t="shared" si="128"/>
        <v>0</v>
      </c>
      <c r="K517" s="39">
        <f t="shared" si="129"/>
        <v>1.2</v>
      </c>
      <c r="L517" s="39">
        <f t="shared" si="130"/>
        <v>83.064099999999996</v>
      </c>
      <c r="M517" s="39">
        <f t="shared" si="120"/>
        <v>-98.555332568462177</v>
      </c>
      <c r="N517" s="127">
        <f>D517/D518*100</f>
        <v>1.3956492771011538E-2</v>
      </c>
    </row>
    <row r="518" spans="1:14" ht="14.25" thickBot="1">
      <c r="A518" s="228"/>
      <c r="B518" s="43" t="s">
        <v>31</v>
      </c>
      <c r="C518" s="44">
        <f t="shared" ref="C518:L518" si="131">C506+C508+C509+C510+C511+C512+C513+C514</f>
        <v>752.33981099999983</v>
      </c>
      <c r="D518" s="44">
        <f t="shared" si="131"/>
        <v>12753.920553000002</v>
      </c>
      <c r="E518" s="44">
        <f t="shared" si="131"/>
        <v>11457.7992645094</v>
      </c>
      <c r="F518" s="44">
        <f t="shared" si="119"/>
        <v>11.312131226677579</v>
      </c>
      <c r="G518" s="44">
        <f t="shared" si="131"/>
        <v>115417</v>
      </c>
      <c r="H518" s="44">
        <f t="shared" si="131"/>
        <v>8026139.4548969995</v>
      </c>
      <c r="I518" s="44">
        <f t="shared" si="131"/>
        <v>9138</v>
      </c>
      <c r="J518" s="44">
        <f t="shared" si="131"/>
        <v>363.51176500000003</v>
      </c>
      <c r="K518" s="44">
        <f t="shared" si="131"/>
        <v>4524.4572650173568</v>
      </c>
      <c r="L518" s="44">
        <f t="shared" si="131"/>
        <v>4463.7008070000002</v>
      </c>
      <c r="M518" s="44">
        <f t="shared" si="120"/>
        <v>1.3611229928779729</v>
      </c>
      <c r="N518" s="133">
        <f>D518/D518*100</f>
        <v>100</v>
      </c>
    </row>
    <row r="522" spans="1:14">
      <c r="A522" s="180" t="s">
        <v>96</v>
      </c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</row>
    <row r="523" spans="1:14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</row>
    <row r="524" spans="1:14" ht="14.25" thickBot="1">
      <c r="A524" s="222" t="str">
        <f>A3</f>
        <v>财字3号表                                             （2020年1-10月）                                           单位：万元</v>
      </c>
      <c r="B524" s="222"/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</row>
    <row r="525" spans="1:14" ht="14.25" thickBot="1">
      <c r="A525" s="223" t="s">
        <v>68</v>
      </c>
      <c r="B525" s="45" t="s">
        <v>3</v>
      </c>
      <c r="C525" s="187" t="s">
        <v>4</v>
      </c>
      <c r="D525" s="187"/>
      <c r="E525" s="187"/>
      <c r="F525" s="216"/>
      <c r="G525" s="182" t="s">
        <v>5</v>
      </c>
      <c r="H525" s="216"/>
      <c r="I525" s="182" t="s">
        <v>6</v>
      </c>
      <c r="J525" s="188"/>
      <c r="K525" s="188"/>
      <c r="L525" s="188"/>
      <c r="M525" s="188"/>
      <c r="N525" s="184" t="s">
        <v>7</v>
      </c>
    </row>
    <row r="526" spans="1:14" ht="14.25" thickBot="1">
      <c r="A526" s="223"/>
      <c r="B526" s="30" t="s">
        <v>8</v>
      </c>
      <c r="C526" s="231" t="s">
        <v>9</v>
      </c>
      <c r="D526" s="189" t="s">
        <v>10</v>
      </c>
      <c r="E526" s="189" t="s">
        <v>11</v>
      </c>
      <c r="F526" s="173" t="s">
        <v>12</v>
      </c>
      <c r="G526" s="189" t="s">
        <v>13</v>
      </c>
      <c r="H526" s="189" t="s">
        <v>14</v>
      </c>
      <c r="I526" s="173" t="s">
        <v>13</v>
      </c>
      <c r="J526" s="217" t="s">
        <v>15</v>
      </c>
      <c r="K526" s="218"/>
      <c r="L526" s="219"/>
      <c r="M526" s="114" t="s">
        <v>12</v>
      </c>
      <c r="N526" s="185"/>
    </row>
    <row r="527" spans="1:14" ht="14.25" thickBot="1">
      <c r="A527" s="223"/>
      <c r="B527" s="46" t="s">
        <v>16</v>
      </c>
      <c r="C527" s="232"/>
      <c r="D527" s="220"/>
      <c r="E527" s="220"/>
      <c r="F527" s="176" t="s">
        <v>17</v>
      </c>
      <c r="G527" s="220"/>
      <c r="H527" s="220"/>
      <c r="I527" s="30" t="s">
        <v>18</v>
      </c>
      <c r="J527" s="174" t="s">
        <v>9</v>
      </c>
      <c r="K527" s="31" t="s">
        <v>10</v>
      </c>
      <c r="L527" s="174" t="s">
        <v>11</v>
      </c>
      <c r="M527" s="173" t="s">
        <v>17</v>
      </c>
      <c r="N527" s="134" t="s">
        <v>17</v>
      </c>
    </row>
    <row r="528" spans="1:14" ht="14.25" thickBot="1">
      <c r="A528" s="223"/>
      <c r="B528" s="173" t="s">
        <v>19</v>
      </c>
      <c r="C528" s="39">
        <f t="shared" ref="C528:L528" si="132">C202</f>
        <v>1668.4184809999995</v>
      </c>
      <c r="D528" s="39">
        <f t="shared" si="132"/>
        <v>21414.654648999996</v>
      </c>
      <c r="E528" s="39">
        <f t="shared" si="132"/>
        <v>21313.817283999997</v>
      </c>
      <c r="F528" s="39">
        <f t="shared" ref="F528:F559" si="133">(D528-E528)/E528*100</f>
        <v>0.47310795460227906</v>
      </c>
      <c r="G528" s="39">
        <f t="shared" si="132"/>
        <v>130645</v>
      </c>
      <c r="H528" s="39">
        <f t="shared" si="132"/>
        <v>7787371.1743289987</v>
      </c>
      <c r="I528" s="39">
        <f t="shared" si="132"/>
        <v>16425</v>
      </c>
      <c r="J528" s="39">
        <f t="shared" si="132"/>
        <v>1063.8676640000001</v>
      </c>
      <c r="K528" s="39">
        <f t="shared" si="132"/>
        <v>11492.197415823683</v>
      </c>
      <c r="L528" s="39">
        <f t="shared" si="132"/>
        <v>11951.392807000002</v>
      </c>
      <c r="M528" s="39">
        <f t="shared" ref="M528:M579" si="134">(K528-L528)/L528*100</f>
        <v>-3.8421914382009592</v>
      </c>
      <c r="N528" s="127">
        <f t="shared" ref="N528:N540" si="135">N202</f>
        <v>59.947884761056756</v>
      </c>
    </row>
    <row r="529" spans="1:14" ht="14.25" thickBot="1">
      <c r="A529" s="223"/>
      <c r="B529" s="173" t="s">
        <v>20</v>
      </c>
      <c r="C529" s="39">
        <f t="shared" ref="C529:L529" si="136">C203</f>
        <v>425.68917499999986</v>
      </c>
      <c r="D529" s="39">
        <f t="shared" si="136"/>
        <v>4724.2784780000002</v>
      </c>
      <c r="E529" s="39">
        <f t="shared" si="136"/>
        <v>5759.225015</v>
      </c>
      <c r="F529" s="39">
        <f t="shared" si="133"/>
        <v>-17.970239646904989</v>
      </c>
      <c r="G529" s="39">
        <f t="shared" si="136"/>
        <v>62847</v>
      </c>
      <c r="H529" s="39">
        <f t="shared" si="136"/>
        <v>792502.48464099993</v>
      </c>
      <c r="I529" s="39">
        <f t="shared" si="136"/>
        <v>8026</v>
      </c>
      <c r="J529" s="39">
        <f t="shared" si="136"/>
        <v>370.20305099999996</v>
      </c>
      <c r="K529" s="39">
        <f t="shared" si="136"/>
        <v>3979.1290010556636</v>
      </c>
      <c r="L529" s="39">
        <f t="shared" si="136"/>
        <v>4804.1895499999991</v>
      </c>
      <c r="M529" s="39">
        <f t="shared" si="134"/>
        <v>-17.173771774769705</v>
      </c>
      <c r="N529" s="127">
        <f t="shared" si="135"/>
        <v>13.225079106821353</v>
      </c>
    </row>
    <row r="530" spans="1:14" ht="14.25" thickBot="1">
      <c r="A530" s="223"/>
      <c r="B530" s="173" t="s">
        <v>21</v>
      </c>
      <c r="C530" s="39">
        <f t="shared" ref="C530:L530" si="137">C204</f>
        <v>20.228671000000002</v>
      </c>
      <c r="D530" s="39">
        <f t="shared" si="137"/>
        <v>917.57142199999998</v>
      </c>
      <c r="E530" s="39">
        <f t="shared" si="137"/>
        <v>576.39603299999987</v>
      </c>
      <c r="F530" s="39">
        <f t="shared" si="133"/>
        <v>59.191141067412623</v>
      </c>
      <c r="G530" s="39">
        <f t="shared" si="137"/>
        <v>1652</v>
      </c>
      <c r="H530" s="39">
        <f t="shared" si="137"/>
        <v>1329897.8848580003</v>
      </c>
      <c r="I530" s="39">
        <f t="shared" si="137"/>
        <v>169</v>
      </c>
      <c r="J530" s="39">
        <f t="shared" si="137"/>
        <v>19.97</v>
      </c>
      <c r="K530" s="39">
        <f t="shared" si="137"/>
        <v>1043.3058819999999</v>
      </c>
      <c r="L530" s="39">
        <f t="shared" si="137"/>
        <v>172.635875</v>
      </c>
      <c r="M530" s="39">
        <f t="shared" si="134"/>
        <v>504.33897763138742</v>
      </c>
      <c r="N530" s="127">
        <f t="shared" si="135"/>
        <v>2.5686366073927611</v>
      </c>
    </row>
    <row r="531" spans="1:14" ht="14.25" thickBot="1">
      <c r="A531" s="223"/>
      <c r="B531" s="173" t="s">
        <v>22</v>
      </c>
      <c r="C531" s="39">
        <f t="shared" ref="C531:L531" si="138">C205</f>
        <v>24.420548000000004</v>
      </c>
      <c r="D531" s="39">
        <f t="shared" si="138"/>
        <v>187.35065399999999</v>
      </c>
      <c r="E531" s="39">
        <f t="shared" si="138"/>
        <v>176.66096799999997</v>
      </c>
      <c r="F531" s="39">
        <f t="shared" si="133"/>
        <v>6.050960843823761</v>
      </c>
      <c r="G531" s="39">
        <f t="shared" si="138"/>
        <v>3620</v>
      </c>
      <c r="H531" s="39">
        <f t="shared" si="138"/>
        <v>240726.7</v>
      </c>
      <c r="I531" s="39">
        <f t="shared" si="138"/>
        <v>1040</v>
      </c>
      <c r="J531" s="39">
        <f t="shared" si="138"/>
        <v>3.86</v>
      </c>
      <c r="K531" s="39">
        <f t="shared" si="138"/>
        <v>88.76</v>
      </c>
      <c r="L531" s="39">
        <f t="shared" si="138"/>
        <v>92.865499999999997</v>
      </c>
      <c r="M531" s="39">
        <f t="shared" si="134"/>
        <v>-4.420909810424746</v>
      </c>
      <c r="N531" s="127">
        <f t="shared" si="135"/>
        <v>0.52446680088885222</v>
      </c>
    </row>
    <row r="532" spans="1:14" ht="14.25" thickBot="1">
      <c r="A532" s="223"/>
      <c r="B532" s="173" t="s">
        <v>23</v>
      </c>
      <c r="C532" s="39">
        <f t="shared" ref="C532:L532" si="139">C206</f>
        <v>7.2908460000000002</v>
      </c>
      <c r="D532" s="39">
        <f t="shared" si="139"/>
        <v>66.432483000000005</v>
      </c>
      <c r="E532" s="39">
        <f t="shared" si="139"/>
        <v>181.80337800000004</v>
      </c>
      <c r="F532" s="39">
        <f t="shared" si="133"/>
        <v>-63.459159158197821</v>
      </c>
      <c r="G532" s="39">
        <f t="shared" si="139"/>
        <v>1924</v>
      </c>
      <c r="H532" s="39">
        <f t="shared" si="139"/>
        <v>211307.12750000003</v>
      </c>
      <c r="I532" s="39">
        <f t="shared" si="139"/>
        <v>7</v>
      </c>
      <c r="J532" s="39">
        <f t="shared" si="139"/>
        <v>0.16</v>
      </c>
      <c r="K532" s="39">
        <f t="shared" si="139"/>
        <v>9.0500000000000007</v>
      </c>
      <c r="L532" s="39">
        <f t="shared" si="139"/>
        <v>9.4600000000000009</v>
      </c>
      <c r="M532" s="39">
        <f t="shared" si="134"/>
        <v>-4.3340380549682891</v>
      </c>
      <c r="N532" s="127">
        <f t="shared" si="135"/>
        <v>0.18597016391580393</v>
      </c>
    </row>
    <row r="533" spans="1:14" ht="14.25" thickBot="1">
      <c r="A533" s="223"/>
      <c r="B533" s="173" t="s">
        <v>24</v>
      </c>
      <c r="C533" s="39">
        <f t="shared" ref="C533:L533" si="140">C207</f>
        <v>128.75090499999999</v>
      </c>
      <c r="D533" s="39">
        <f t="shared" si="140"/>
        <v>2719.4296450000002</v>
      </c>
      <c r="E533" s="39">
        <f t="shared" si="140"/>
        <v>1583.4138320000002</v>
      </c>
      <c r="F533" s="39">
        <f t="shared" si="133"/>
        <v>71.744719544675533</v>
      </c>
      <c r="G533" s="39">
        <f t="shared" si="140"/>
        <v>203646.97</v>
      </c>
      <c r="H533" s="39">
        <f t="shared" si="140"/>
        <v>1707029.0321159998</v>
      </c>
      <c r="I533" s="39">
        <f t="shared" si="140"/>
        <v>356</v>
      </c>
      <c r="J533" s="39">
        <f t="shared" si="140"/>
        <v>253.58678600000002</v>
      </c>
      <c r="K533" s="39">
        <f t="shared" si="140"/>
        <v>794.39884200000017</v>
      </c>
      <c r="L533" s="39">
        <f t="shared" si="140"/>
        <v>662.77905199999987</v>
      </c>
      <c r="M533" s="39">
        <f t="shared" si="134"/>
        <v>19.858773388028013</v>
      </c>
      <c r="N533" s="127">
        <f t="shared" si="135"/>
        <v>7.6127333196043034</v>
      </c>
    </row>
    <row r="534" spans="1:14" ht="14.25" thickBot="1">
      <c r="A534" s="223"/>
      <c r="B534" s="173" t="s">
        <v>25</v>
      </c>
      <c r="C534" s="39">
        <f t="shared" ref="C534:L534" si="141">C208</f>
        <v>75.991200000000006</v>
      </c>
      <c r="D534" s="39">
        <f t="shared" si="141"/>
        <v>8073.6812</v>
      </c>
      <c r="E534" s="39">
        <f t="shared" si="141"/>
        <v>6908.7372999999998</v>
      </c>
      <c r="F534" s="39">
        <f t="shared" si="133"/>
        <v>16.861893127706569</v>
      </c>
      <c r="G534" s="39">
        <f t="shared" si="141"/>
        <v>2577</v>
      </c>
      <c r="H534" s="39">
        <f t="shared" si="141"/>
        <v>109468.4</v>
      </c>
      <c r="I534" s="39">
        <f t="shared" si="141"/>
        <v>3471</v>
      </c>
      <c r="J534" s="39">
        <f t="shared" si="141"/>
        <v>781.74999999999989</v>
      </c>
      <c r="K534" s="39">
        <f t="shared" si="141"/>
        <v>1271.9599999999998</v>
      </c>
      <c r="L534" s="39">
        <f t="shared" si="141"/>
        <v>546.42400000000009</v>
      </c>
      <c r="M534" s="39">
        <f t="shared" si="134"/>
        <v>132.77894089571461</v>
      </c>
      <c r="N534" s="127">
        <f t="shared" si="135"/>
        <v>22.60135024861173</v>
      </c>
    </row>
    <row r="535" spans="1:14" ht="14.25" thickBot="1">
      <c r="A535" s="223"/>
      <c r="B535" s="173" t="s">
        <v>26</v>
      </c>
      <c r="C535" s="39">
        <f t="shared" ref="C535:L535" si="142">C209</f>
        <v>249.73036000000016</v>
      </c>
      <c r="D535" s="39">
        <f t="shared" si="142"/>
        <v>2063.5879180000002</v>
      </c>
      <c r="E535" s="39">
        <f t="shared" si="142"/>
        <v>1388.275944</v>
      </c>
      <c r="F535" s="39">
        <f t="shared" si="133"/>
        <v>48.643929682613603</v>
      </c>
      <c r="G535" s="39">
        <f t="shared" si="142"/>
        <v>111131.39</v>
      </c>
      <c r="H535" s="39">
        <f t="shared" si="142"/>
        <v>8653498.2960289996</v>
      </c>
      <c r="I535" s="39">
        <f t="shared" si="142"/>
        <v>1378</v>
      </c>
      <c r="J535" s="39">
        <f t="shared" si="142"/>
        <v>54.776913000000008</v>
      </c>
      <c r="K535" s="39">
        <f t="shared" si="142"/>
        <v>545.75408400000003</v>
      </c>
      <c r="L535" s="39">
        <f t="shared" si="142"/>
        <v>1235.0816300000001</v>
      </c>
      <c r="M535" s="39">
        <f t="shared" si="134"/>
        <v>-55.81230659223715</v>
      </c>
      <c r="N535" s="127">
        <f t="shared" si="135"/>
        <v>5.7767791603564262</v>
      </c>
    </row>
    <row r="536" spans="1:14" ht="14.25" thickBot="1">
      <c r="A536" s="223"/>
      <c r="B536" s="173" t="s">
        <v>27</v>
      </c>
      <c r="C536" s="39">
        <f t="shared" ref="C536:L536" si="143">C210</f>
        <v>138.440955</v>
      </c>
      <c r="D536" s="39">
        <f t="shared" si="143"/>
        <v>279.41088999999999</v>
      </c>
      <c r="E536" s="39">
        <f t="shared" si="143"/>
        <v>144.81050999999999</v>
      </c>
      <c r="F536" s="39">
        <f t="shared" si="133"/>
        <v>92.949317007446496</v>
      </c>
      <c r="G536" s="39">
        <f t="shared" si="143"/>
        <v>227</v>
      </c>
      <c r="H536" s="39">
        <f t="shared" si="143"/>
        <v>132700.422934</v>
      </c>
      <c r="I536" s="39">
        <f t="shared" si="143"/>
        <v>6</v>
      </c>
      <c r="J536" s="39">
        <f t="shared" si="143"/>
        <v>3.4813999999999998E-2</v>
      </c>
      <c r="K536" s="39">
        <f t="shared" si="143"/>
        <v>3.4813999999999998E-2</v>
      </c>
      <c r="L536" s="39">
        <f t="shared" si="143"/>
        <v>405.34499999999997</v>
      </c>
      <c r="M536" s="39">
        <f t="shared" si="134"/>
        <v>-99.991411266945434</v>
      </c>
      <c r="N536" s="127">
        <f t="shared" si="135"/>
        <v>0.78217893817337303</v>
      </c>
    </row>
    <row r="537" spans="1:14" ht="14.25" thickBot="1">
      <c r="A537" s="223"/>
      <c r="B537" s="18" t="s">
        <v>28</v>
      </c>
      <c r="C537" s="39">
        <f t="shared" ref="C537:L537" si="144">C211</f>
        <v>45.07</v>
      </c>
      <c r="D537" s="39">
        <f t="shared" si="144"/>
        <v>94.79</v>
      </c>
      <c r="E537" s="39">
        <f t="shared" si="144"/>
        <v>36.58</v>
      </c>
      <c r="F537" s="39">
        <f t="shared" si="133"/>
        <v>159.13067249863315</v>
      </c>
      <c r="G537" s="39">
        <f t="shared" si="144"/>
        <v>21</v>
      </c>
      <c r="H537" s="39">
        <f t="shared" si="144"/>
        <v>23177.3</v>
      </c>
      <c r="I537" s="39">
        <f t="shared" si="144"/>
        <v>0</v>
      </c>
      <c r="J537" s="39">
        <f t="shared" si="144"/>
        <v>0</v>
      </c>
      <c r="K537" s="39">
        <f t="shared" si="144"/>
        <v>0</v>
      </c>
      <c r="L537" s="39">
        <f t="shared" si="144"/>
        <v>0</v>
      </c>
      <c r="M537" s="39" t="e">
        <f t="shared" si="134"/>
        <v>#DIV/0!</v>
      </c>
      <c r="N537" s="127">
        <f t="shared" si="135"/>
        <v>0.26535380045299611</v>
      </c>
    </row>
    <row r="538" spans="1:14" ht="14.25" thickBot="1">
      <c r="A538" s="223"/>
      <c r="B538" s="18" t="s">
        <v>29</v>
      </c>
      <c r="C538" s="39">
        <f t="shared" ref="C538:L538" si="145">C212</f>
        <v>79.19</v>
      </c>
      <c r="D538" s="39">
        <f t="shared" si="145"/>
        <v>102.926447</v>
      </c>
      <c r="E538" s="39">
        <f t="shared" si="145"/>
        <v>39.438163000000003</v>
      </c>
      <c r="F538" s="39">
        <f t="shared" si="133"/>
        <v>160.98184897709356</v>
      </c>
      <c r="G538" s="39">
        <f t="shared" si="145"/>
        <v>18</v>
      </c>
      <c r="H538" s="39">
        <f t="shared" si="145"/>
        <v>34470.664433999998</v>
      </c>
      <c r="I538" s="39">
        <f t="shared" si="145"/>
        <v>0</v>
      </c>
      <c r="J538" s="39">
        <f t="shared" si="145"/>
        <v>0</v>
      </c>
      <c r="K538" s="39">
        <f t="shared" si="145"/>
        <v>0</v>
      </c>
      <c r="L538" s="39">
        <f t="shared" si="145"/>
        <v>0.25</v>
      </c>
      <c r="M538" s="39">
        <f t="shared" si="134"/>
        <v>-100</v>
      </c>
      <c r="N538" s="127">
        <f t="shared" si="135"/>
        <v>0.28813085640440844</v>
      </c>
    </row>
    <row r="539" spans="1:14" ht="14.25" thickBot="1">
      <c r="A539" s="223"/>
      <c r="B539" s="18" t="s">
        <v>30</v>
      </c>
      <c r="C539" s="39">
        <f t="shared" ref="C539:L539" si="146">C213</f>
        <v>0</v>
      </c>
      <c r="D539" s="39">
        <f t="shared" si="146"/>
        <v>61.84</v>
      </c>
      <c r="E539" s="39">
        <f t="shared" si="146"/>
        <v>64.94</v>
      </c>
      <c r="F539" s="39">
        <f t="shared" si="133"/>
        <v>-4.7736372035725196</v>
      </c>
      <c r="G539" s="39">
        <f t="shared" si="146"/>
        <v>57</v>
      </c>
      <c r="H539" s="39">
        <f t="shared" si="146"/>
        <v>60817.2</v>
      </c>
      <c r="I539" s="39">
        <f t="shared" si="146"/>
        <v>0</v>
      </c>
      <c r="J539" s="39">
        <f t="shared" si="146"/>
        <v>0</v>
      </c>
      <c r="K539" s="39">
        <f t="shared" si="146"/>
        <v>0</v>
      </c>
      <c r="L539" s="39">
        <f t="shared" si="146"/>
        <v>405.09499999999997</v>
      </c>
      <c r="M539" s="39">
        <f t="shared" si="134"/>
        <v>-100</v>
      </c>
      <c r="N539" s="127">
        <f t="shared" si="135"/>
        <v>0.17311403122706276</v>
      </c>
    </row>
    <row r="540" spans="1:14" ht="14.25" thickBot="1">
      <c r="A540" s="223"/>
      <c r="B540" s="43" t="s">
        <v>31</v>
      </c>
      <c r="C540" s="44">
        <f t="shared" ref="C540:L540" si="147">C528+C530+C531+C532+C533+C534+C535+C536</f>
        <v>2313.2719659999998</v>
      </c>
      <c r="D540" s="44">
        <f t="shared" si="147"/>
        <v>35722.118860999995</v>
      </c>
      <c r="E540" s="44">
        <f t="shared" si="147"/>
        <v>32273.915249000001</v>
      </c>
      <c r="F540" s="44">
        <f t="shared" si="133"/>
        <v>10.684181281993158</v>
      </c>
      <c r="G540" s="44">
        <f t="shared" si="147"/>
        <v>455423.36</v>
      </c>
      <c r="H540" s="44">
        <f t="shared" si="147"/>
        <v>20171999.037765998</v>
      </c>
      <c r="I540" s="44">
        <f t="shared" si="147"/>
        <v>22852</v>
      </c>
      <c r="J540" s="44">
        <f t="shared" si="147"/>
        <v>2178.0061770000002</v>
      </c>
      <c r="K540" s="44">
        <f t="shared" si="147"/>
        <v>15245.461037823683</v>
      </c>
      <c r="L540" s="44">
        <f t="shared" si="147"/>
        <v>15075.983864000002</v>
      </c>
      <c r="M540" s="44">
        <f t="shared" si="134"/>
        <v>1.1241533246024265</v>
      </c>
      <c r="N540" s="133">
        <f t="shared" si="135"/>
        <v>100</v>
      </c>
    </row>
    <row r="541" spans="1:14" ht="14.25" thickBot="1">
      <c r="A541" s="223" t="s">
        <v>69</v>
      </c>
      <c r="B541" s="173" t="s">
        <v>19</v>
      </c>
      <c r="C541" s="39">
        <f t="shared" ref="C541:L541" si="148">C381</f>
        <v>755.51263600000084</v>
      </c>
      <c r="D541" s="39">
        <f t="shared" si="148"/>
        <v>10382.924697999999</v>
      </c>
      <c r="E541" s="39">
        <f t="shared" si="148"/>
        <v>11178.893626999999</v>
      </c>
      <c r="F541" s="39">
        <f t="shared" si="133"/>
        <v>-7.1202835947693792</v>
      </c>
      <c r="G541" s="39">
        <f t="shared" si="148"/>
        <v>62439</v>
      </c>
      <c r="H541" s="39">
        <f t="shared" si="148"/>
        <v>3772615.7265560003</v>
      </c>
      <c r="I541" s="39">
        <f t="shared" si="148"/>
        <v>6973</v>
      </c>
      <c r="J541" s="39">
        <f t="shared" si="148"/>
        <v>-34943.643486000008</v>
      </c>
      <c r="K541" s="39">
        <f t="shared" si="148"/>
        <v>5355.1501982238779</v>
      </c>
      <c r="L541" s="39">
        <f t="shared" si="148"/>
        <v>5427.1215980000006</v>
      </c>
      <c r="M541" s="39">
        <f t="shared" si="134"/>
        <v>-1.3261431216622388</v>
      </c>
      <c r="N541" s="131">
        <f t="shared" ref="N541:N553" si="149">N381</f>
        <v>59.381385877614292</v>
      </c>
    </row>
    <row r="542" spans="1:14" ht="14.25" thickBot="1">
      <c r="A542" s="223"/>
      <c r="B542" s="173" t="s">
        <v>20</v>
      </c>
      <c r="C542" s="39">
        <f t="shared" ref="C542:L542" si="150">C382</f>
        <v>209.72729300000003</v>
      </c>
      <c r="D542" s="39">
        <f t="shared" si="150"/>
        <v>2431.4083249999999</v>
      </c>
      <c r="E542" s="39">
        <f t="shared" si="150"/>
        <v>3280.0226029999999</v>
      </c>
      <c r="F542" s="39">
        <f t="shared" si="133"/>
        <v>-25.872208234901606</v>
      </c>
      <c r="G542" s="39">
        <f t="shared" si="150"/>
        <v>28198</v>
      </c>
      <c r="H542" s="39">
        <f t="shared" si="150"/>
        <v>341295.60000000003</v>
      </c>
      <c r="I542" s="39">
        <f t="shared" si="150"/>
        <v>3329</v>
      </c>
      <c r="J542" s="39">
        <f t="shared" si="150"/>
        <v>-22912.142197000005</v>
      </c>
      <c r="K542" s="39">
        <f t="shared" si="150"/>
        <v>1879.1799489980472</v>
      </c>
      <c r="L542" s="39">
        <f t="shared" si="150"/>
        <v>2130.9114799999998</v>
      </c>
      <c r="M542" s="39">
        <f t="shared" si="134"/>
        <v>-11.813326520815995</v>
      </c>
      <c r="N542" s="127">
        <f t="shared" si="149"/>
        <v>13.905561310743201</v>
      </c>
    </row>
    <row r="543" spans="1:14" ht="14.25" thickBot="1">
      <c r="A543" s="223"/>
      <c r="B543" s="173" t="s">
        <v>21</v>
      </c>
      <c r="C543" s="39">
        <f t="shared" ref="C543:L543" si="151">C383</f>
        <v>8.168037</v>
      </c>
      <c r="D543" s="39">
        <f t="shared" si="151"/>
        <v>266.64071599999994</v>
      </c>
      <c r="E543" s="39">
        <f t="shared" si="151"/>
        <v>185.08586499999996</v>
      </c>
      <c r="F543" s="39">
        <f t="shared" si="133"/>
        <v>44.06325193984965</v>
      </c>
      <c r="G543" s="39">
        <f t="shared" si="151"/>
        <v>798</v>
      </c>
      <c r="H543" s="39">
        <f t="shared" si="151"/>
        <v>403810.02113499999</v>
      </c>
      <c r="I543" s="39">
        <f t="shared" si="151"/>
        <v>35</v>
      </c>
      <c r="J543" s="39">
        <f t="shared" si="151"/>
        <v>0</v>
      </c>
      <c r="K543" s="39">
        <f t="shared" si="151"/>
        <v>33.880000000000003</v>
      </c>
      <c r="L543" s="39">
        <f t="shared" si="151"/>
        <v>22.602</v>
      </c>
      <c r="M543" s="39">
        <f t="shared" si="134"/>
        <v>49.898239093885508</v>
      </c>
      <c r="N543" s="127">
        <f t="shared" si="149"/>
        <v>1.5249552229276275</v>
      </c>
    </row>
    <row r="544" spans="1:14" ht="14.25" thickBot="1">
      <c r="A544" s="223"/>
      <c r="B544" s="173" t="s">
        <v>22</v>
      </c>
      <c r="C544" s="39">
        <f t="shared" ref="C544:L544" si="152">C384</f>
        <v>6.7558539999999994</v>
      </c>
      <c r="D544" s="39">
        <f t="shared" si="152"/>
        <v>108.37685</v>
      </c>
      <c r="E544" s="39">
        <f t="shared" si="152"/>
        <v>84.849307999999994</v>
      </c>
      <c r="F544" s="39">
        <f t="shared" si="133"/>
        <v>27.728619778490138</v>
      </c>
      <c r="G544" s="39">
        <f t="shared" si="152"/>
        <v>5081</v>
      </c>
      <c r="H544" s="39">
        <f t="shared" si="152"/>
        <v>309682.85000000003</v>
      </c>
      <c r="I544" s="39">
        <f t="shared" si="152"/>
        <v>344</v>
      </c>
      <c r="J544" s="39">
        <f t="shared" si="152"/>
        <v>3.38</v>
      </c>
      <c r="K544" s="39">
        <f t="shared" si="152"/>
        <v>40.949200000000005</v>
      </c>
      <c r="L544" s="39">
        <f t="shared" si="152"/>
        <v>80.78</v>
      </c>
      <c r="M544" s="39">
        <f t="shared" si="134"/>
        <v>-49.307749442931417</v>
      </c>
      <c r="N544" s="127">
        <f t="shared" si="149"/>
        <v>0.61982223094519484</v>
      </c>
    </row>
    <row r="545" spans="1:14" ht="14.25" thickBot="1">
      <c r="A545" s="223"/>
      <c r="B545" s="173" t="s">
        <v>23</v>
      </c>
      <c r="C545" s="39">
        <f t="shared" ref="C545:L545" si="153">C385</f>
        <v>5.8232480000000004</v>
      </c>
      <c r="D545" s="39">
        <f t="shared" si="153"/>
        <v>32.181438</v>
      </c>
      <c r="E545" s="39">
        <f t="shared" si="153"/>
        <v>33.42</v>
      </c>
      <c r="F545" s="39">
        <f t="shared" si="133"/>
        <v>-3.706050269299825</v>
      </c>
      <c r="G545" s="39">
        <f t="shared" si="153"/>
        <v>330</v>
      </c>
      <c r="H545" s="39">
        <f t="shared" si="153"/>
        <v>134161.5649</v>
      </c>
      <c r="I545" s="39">
        <f t="shared" si="153"/>
        <v>1</v>
      </c>
      <c r="J545" s="39">
        <f t="shared" si="153"/>
        <v>0</v>
      </c>
      <c r="K545" s="39">
        <f t="shared" si="153"/>
        <v>1.6400000000000001</v>
      </c>
      <c r="L545" s="39">
        <f t="shared" si="153"/>
        <v>7.62</v>
      </c>
      <c r="M545" s="39">
        <f t="shared" si="134"/>
        <v>-78.477690288713916</v>
      </c>
      <c r="N545" s="127">
        <f t="shared" si="149"/>
        <v>0.18405010568386576</v>
      </c>
    </row>
    <row r="546" spans="1:14" ht="14.25" thickBot="1">
      <c r="A546" s="223"/>
      <c r="B546" s="173" t="s">
        <v>24</v>
      </c>
      <c r="C546" s="39">
        <f t="shared" ref="C546:L546" si="154">C386</f>
        <v>31.370436000000005</v>
      </c>
      <c r="D546" s="39">
        <f t="shared" si="154"/>
        <v>681.07177599999989</v>
      </c>
      <c r="E546" s="39">
        <f t="shared" si="154"/>
        <v>565.05143099999998</v>
      </c>
      <c r="F546" s="39">
        <f t="shared" si="133"/>
        <v>20.532705278645672</v>
      </c>
      <c r="G546" s="39">
        <f t="shared" si="154"/>
        <v>1126</v>
      </c>
      <c r="H546" s="39">
        <f t="shared" si="154"/>
        <v>593506.12302399985</v>
      </c>
      <c r="I546" s="39">
        <f t="shared" si="154"/>
        <v>348</v>
      </c>
      <c r="J546" s="39">
        <f t="shared" si="154"/>
        <v>7.7543049999999996</v>
      </c>
      <c r="K546" s="39">
        <f t="shared" si="154"/>
        <v>294.62430499999999</v>
      </c>
      <c r="L546" s="39">
        <f t="shared" si="154"/>
        <v>201.71714300000002</v>
      </c>
      <c r="M546" s="39">
        <f t="shared" si="134"/>
        <v>46.058138945582805</v>
      </c>
      <c r="N546" s="127">
        <f t="shared" si="149"/>
        <v>3.8951439134291679</v>
      </c>
    </row>
    <row r="547" spans="1:14" ht="14.25" thickBot="1">
      <c r="A547" s="223"/>
      <c r="B547" s="173" t="s">
        <v>25</v>
      </c>
      <c r="C547" s="39">
        <f t="shared" ref="C547:L547" si="155">C387</f>
        <v>15.48</v>
      </c>
      <c r="D547" s="39">
        <f t="shared" si="155"/>
        <v>4720.0609999999997</v>
      </c>
      <c r="E547" s="39">
        <f t="shared" si="155"/>
        <v>3148.4241999999999</v>
      </c>
      <c r="F547" s="39">
        <f t="shared" si="133"/>
        <v>49.918203525433448</v>
      </c>
      <c r="G547" s="39">
        <f t="shared" si="155"/>
        <v>1096</v>
      </c>
      <c r="H547" s="39">
        <f t="shared" si="155"/>
        <v>123250.10009399999</v>
      </c>
      <c r="I547" s="39">
        <f t="shared" si="155"/>
        <v>1749</v>
      </c>
      <c r="J547" s="39">
        <f t="shared" si="155"/>
        <v>81.81</v>
      </c>
      <c r="K547" s="39">
        <f t="shared" si="155"/>
        <v>933.90000000000009</v>
      </c>
      <c r="L547" s="39">
        <f t="shared" si="155"/>
        <v>418.33690000000001</v>
      </c>
      <c r="M547" s="39">
        <f t="shared" si="134"/>
        <v>123.24112455774284</v>
      </c>
      <c r="N547" s="127">
        <f t="shared" si="149"/>
        <v>26.994683266928376</v>
      </c>
    </row>
    <row r="548" spans="1:14" ht="14.25" thickBot="1">
      <c r="A548" s="223"/>
      <c r="B548" s="173" t="s">
        <v>26</v>
      </c>
      <c r="C548" s="39">
        <f t="shared" ref="C548:L548" si="156">C388</f>
        <v>115.52569299999936</v>
      </c>
      <c r="D548" s="39">
        <f t="shared" si="156"/>
        <v>1288.6834269999997</v>
      </c>
      <c r="E548" s="39">
        <f t="shared" si="156"/>
        <v>1026.632357</v>
      </c>
      <c r="F548" s="39">
        <f t="shared" si="133"/>
        <v>25.525307887797243</v>
      </c>
      <c r="G548" s="39">
        <f t="shared" si="156"/>
        <v>116016</v>
      </c>
      <c r="H548" s="39">
        <f t="shared" si="156"/>
        <v>4670655.0120009994</v>
      </c>
      <c r="I548" s="39">
        <f t="shared" si="156"/>
        <v>869</v>
      </c>
      <c r="J548" s="39">
        <f t="shared" si="156"/>
        <v>27.062408000000001</v>
      </c>
      <c r="K548" s="39">
        <f t="shared" si="156"/>
        <v>398.90238100000005</v>
      </c>
      <c r="L548" s="39">
        <f t="shared" si="156"/>
        <v>324.07630799999998</v>
      </c>
      <c r="M548" s="39">
        <f t="shared" si="134"/>
        <v>23.089029081385384</v>
      </c>
      <c r="N548" s="127">
        <f t="shared" si="149"/>
        <v>7.3701591871810166</v>
      </c>
    </row>
    <row r="549" spans="1:14" ht="14.25" thickBot="1">
      <c r="A549" s="223"/>
      <c r="B549" s="173" t="s">
        <v>27</v>
      </c>
      <c r="C549" s="39">
        <f t="shared" ref="C549:L549" si="157">C389</f>
        <v>-0.52</v>
      </c>
      <c r="D549" s="39">
        <f t="shared" si="157"/>
        <v>5.2106089999999998</v>
      </c>
      <c r="E549" s="39">
        <f t="shared" si="157"/>
        <v>2.1660940000000002</v>
      </c>
      <c r="F549" s="39">
        <f t="shared" si="133"/>
        <v>140.55322622194601</v>
      </c>
      <c r="G549" s="39">
        <f t="shared" si="157"/>
        <v>47</v>
      </c>
      <c r="H549" s="39">
        <f t="shared" si="157"/>
        <v>2979.1890999999996</v>
      </c>
      <c r="I549" s="39">
        <f t="shared" si="157"/>
        <v>2</v>
      </c>
      <c r="J549" s="39">
        <f t="shared" si="157"/>
        <v>0</v>
      </c>
      <c r="K549" s="39">
        <f t="shared" si="157"/>
        <v>0</v>
      </c>
      <c r="L549" s="39">
        <f t="shared" si="157"/>
        <v>1.04</v>
      </c>
      <c r="M549" s="39">
        <f t="shared" si="134"/>
        <v>-100</v>
      </c>
      <c r="N549" s="127">
        <f t="shared" si="149"/>
        <v>2.980019529044358E-2</v>
      </c>
    </row>
    <row r="550" spans="1:14" ht="14.25" thickBot="1">
      <c r="A550" s="223"/>
      <c r="B550" s="18" t="s">
        <v>28</v>
      </c>
      <c r="C550" s="39">
        <f t="shared" ref="C550:L550" si="158">C390</f>
        <v>0</v>
      </c>
      <c r="D550" s="39">
        <f t="shared" si="158"/>
        <v>0</v>
      </c>
      <c r="E550" s="39">
        <f t="shared" si="158"/>
        <v>0</v>
      </c>
      <c r="F550" s="39" t="e">
        <f t="shared" si="133"/>
        <v>#DIV/0!</v>
      </c>
      <c r="G550" s="39">
        <f t="shared" si="158"/>
        <v>0</v>
      </c>
      <c r="H550" s="39">
        <f t="shared" si="158"/>
        <v>0</v>
      </c>
      <c r="I550" s="39">
        <f t="shared" si="158"/>
        <v>0</v>
      </c>
      <c r="J550" s="39">
        <f t="shared" si="158"/>
        <v>0</v>
      </c>
      <c r="K550" s="39">
        <f t="shared" si="158"/>
        <v>0</v>
      </c>
      <c r="L550" s="39">
        <f t="shared" si="158"/>
        <v>0</v>
      </c>
      <c r="M550" s="39" t="e">
        <f t="shared" si="134"/>
        <v>#DIV/0!</v>
      </c>
      <c r="N550" s="127">
        <f t="shared" si="149"/>
        <v>0</v>
      </c>
    </row>
    <row r="551" spans="1:14" ht="14.25" thickBot="1">
      <c r="A551" s="223"/>
      <c r="B551" s="18" t="s">
        <v>29</v>
      </c>
      <c r="C551" s="39">
        <f t="shared" ref="C551:L551" si="159">C391</f>
        <v>0</v>
      </c>
      <c r="D551" s="39">
        <f t="shared" si="159"/>
        <v>4.03</v>
      </c>
      <c r="E551" s="39">
        <f t="shared" si="159"/>
        <v>0</v>
      </c>
      <c r="F551" s="39" t="e">
        <f t="shared" si="133"/>
        <v>#DIV/0!</v>
      </c>
      <c r="G551" s="39">
        <f t="shared" si="159"/>
        <v>2</v>
      </c>
      <c r="H551" s="39">
        <f t="shared" si="159"/>
        <v>1889.1490999999999</v>
      </c>
      <c r="I551" s="39">
        <f t="shared" si="159"/>
        <v>0</v>
      </c>
      <c r="J551" s="39">
        <f t="shared" si="159"/>
        <v>0</v>
      </c>
      <c r="K551" s="39">
        <f t="shared" si="159"/>
        <v>0</v>
      </c>
      <c r="L551" s="39">
        <f t="shared" si="159"/>
        <v>0</v>
      </c>
      <c r="M551" s="39" t="e">
        <f t="shared" si="134"/>
        <v>#DIV/0!</v>
      </c>
      <c r="N551" s="127">
        <f t="shared" si="149"/>
        <v>2.304812873514164E-2</v>
      </c>
    </row>
    <row r="552" spans="1:14" ht="14.25" thickBot="1">
      <c r="A552" s="223"/>
      <c r="B552" s="18" t="s">
        <v>30</v>
      </c>
      <c r="C552" s="39">
        <f t="shared" ref="C552:L552" si="160">C392</f>
        <v>0</v>
      </c>
      <c r="D552" s="39">
        <f t="shared" si="160"/>
        <v>0</v>
      </c>
      <c r="E552" s="39">
        <f t="shared" si="160"/>
        <v>0.02</v>
      </c>
      <c r="F552" s="39">
        <f t="shared" si="133"/>
        <v>-100</v>
      </c>
      <c r="G552" s="39">
        <f t="shared" si="160"/>
        <v>0</v>
      </c>
      <c r="H552" s="39">
        <f t="shared" si="160"/>
        <v>0</v>
      </c>
      <c r="I552" s="39">
        <f t="shared" si="160"/>
        <v>0</v>
      </c>
      <c r="J552" s="39">
        <f t="shared" si="160"/>
        <v>0</v>
      </c>
      <c r="K552" s="39">
        <f t="shared" si="160"/>
        <v>0</v>
      </c>
      <c r="L552" s="39">
        <f t="shared" si="160"/>
        <v>0</v>
      </c>
      <c r="M552" s="39" t="e">
        <f t="shared" si="134"/>
        <v>#DIV/0!</v>
      </c>
      <c r="N552" s="127">
        <f t="shared" si="149"/>
        <v>0</v>
      </c>
    </row>
    <row r="553" spans="1:14" ht="14.25" thickBot="1">
      <c r="A553" s="223"/>
      <c r="B553" s="43" t="s">
        <v>31</v>
      </c>
      <c r="C553" s="44">
        <f t="shared" ref="C553:L553" si="161">C541+C543+C544+C545+C546+C547+C548+C549</f>
        <v>938.11590400000034</v>
      </c>
      <c r="D553" s="44">
        <f t="shared" si="161"/>
        <v>17485.150514000001</v>
      </c>
      <c r="E553" s="44">
        <f t="shared" si="161"/>
        <v>16224.522881999999</v>
      </c>
      <c r="F553" s="44">
        <f t="shared" si="133"/>
        <v>7.7698903146087694</v>
      </c>
      <c r="G553" s="44">
        <f t="shared" si="161"/>
        <v>186933</v>
      </c>
      <c r="H553" s="44">
        <f t="shared" si="161"/>
        <v>10010660.586809998</v>
      </c>
      <c r="I553" s="44">
        <f t="shared" si="161"/>
        <v>10321</v>
      </c>
      <c r="J553" s="44">
        <f t="shared" si="161"/>
        <v>-34823.636773000013</v>
      </c>
      <c r="K553" s="44">
        <f t="shared" si="161"/>
        <v>7059.046084223879</v>
      </c>
      <c r="L553" s="44">
        <f t="shared" si="161"/>
        <v>6483.2939489999999</v>
      </c>
      <c r="M553" s="44">
        <f t="shared" si="134"/>
        <v>8.8805496056936395</v>
      </c>
      <c r="N553" s="133">
        <f t="shared" si="149"/>
        <v>100</v>
      </c>
    </row>
    <row r="554" spans="1:14">
      <c r="A554" s="229" t="s">
        <v>70</v>
      </c>
      <c r="B554" s="173" t="s">
        <v>19</v>
      </c>
      <c r="C554" s="39">
        <f t="shared" ref="C554:L554" si="162">C506</f>
        <v>621.24529199999984</v>
      </c>
      <c r="D554" s="39">
        <f t="shared" si="162"/>
        <v>7530.2116150000011</v>
      </c>
      <c r="E554" s="39">
        <f t="shared" si="162"/>
        <v>7680.3486220000004</v>
      </c>
      <c r="F554" s="39">
        <f t="shared" si="133"/>
        <v>-1.9548202092016878</v>
      </c>
      <c r="G554" s="39">
        <f t="shared" si="162"/>
        <v>48711</v>
      </c>
      <c r="H554" s="39">
        <f t="shared" si="162"/>
        <v>2961789.6833959999</v>
      </c>
      <c r="I554" s="39">
        <f t="shared" si="162"/>
        <v>5021</v>
      </c>
      <c r="J554" s="39">
        <f t="shared" si="162"/>
        <v>282.56674000000004</v>
      </c>
      <c r="K554" s="39">
        <f t="shared" si="162"/>
        <v>2865.6075130173567</v>
      </c>
      <c r="L554" s="39">
        <f t="shared" si="162"/>
        <v>3519.2987830000002</v>
      </c>
      <c r="M554" s="39">
        <f t="shared" si="134"/>
        <v>-18.57447492495676</v>
      </c>
      <c r="N554" s="131">
        <f t="shared" ref="N554:N566" si="163">N506</f>
        <v>59.04232807243519</v>
      </c>
    </row>
    <row r="555" spans="1:14">
      <c r="A555" s="229"/>
      <c r="B555" s="173" t="s">
        <v>20</v>
      </c>
      <c r="C555" s="39">
        <f t="shared" ref="C555:L555" si="164">C507</f>
        <v>182.51882700000004</v>
      </c>
      <c r="D555" s="39">
        <f t="shared" si="164"/>
        <v>1905.893918</v>
      </c>
      <c r="E555" s="39">
        <f t="shared" si="164"/>
        <v>2312.5913069999997</v>
      </c>
      <c r="F555" s="39">
        <f t="shared" si="133"/>
        <v>-17.586219742717375</v>
      </c>
      <c r="G555" s="39">
        <f t="shared" si="164"/>
        <v>23239</v>
      </c>
      <c r="H555" s="39">
        <f t="shared" si="164"/>
        <v>291077.2</v>
      </c>
      <c r="I555" s="39">
        <f t="shared" si="164"/>
        <v>2405</v>
      </c>
      <c r="J555" s="39">
        <f t="shared" si="164"/>
        <v>92.516139999999993</v>
      </c>
      <c r="K555" s="39">
        <f t="shared" si="164"/>
        <v>1095.19964</v>
      </c>
      <c r="L555" s="39">
        <f t="shared" si="164"/>
        <v>1370.8692830000002</v>
      </c>
      <c r="M555" s="39">
        <f t="shared" si="134"/>
        <v>-20.109112255891151</v>
      </c>
      <c r="N555" s="127">
        <f t="shared" si="163"/>
        <v>14.94359252184374</v>
      </c>
    </row>
    <row r="556" spans="1:14">
      <c r="A556" s="229"/>
      <c r="B556" s="173" t="s">
        <v>21</v>
      </c>
      <c r="C556" s="39">
        <f t="shared" ref="C556:L556" si="165">C508</f>
        <v>15.665755000000003</v>
      </c>
      <c r="D556" s="39">
        <f t="shared" si="165"/>
        <v>210.18331500000002</v>
      </c>
      <c r="E556" s="39">
        <f t="shared" si="165"/>
        <v>213.94498499999995</v>
      </c>
      <c r="F556" s="39">
        <f t="shared" si="133"/>
        <v>-1.7582417274234894</v>
      </c>
      <c r="G556" s="39">
        <f t="shared" si="165"/>
        <v>871</v>
      </c>
      <c r="H556" s="39">
        <f t="shared" si="165"/>
        <v>189977.132121</v>
      </c>
      <c r="I556" s="39">
        <f t="shared" si="165"/>
        <v>82</v>
      </c>
      <c r="J556" s="39">
        <f t="shared" si="165"/>
        <v>1.2</v>
      </c>
      <c r="K556" s="39">
        <f t="shared" si="165"/>
        <v>82.97</v>
      </c>
      <c r="L556" s="39">
        <f t="shared" si="165"/>
        <v>67.471000000000004</v>
      </c>
      <c r="M556" s="39">
        <f t="shared" si="134"/>
        <v>22.971350654355195</v>
      </c>
      <c r="N556" s="127">
        <f t="shared" si="163"/>
        <v>1.6479898406655851</v>
      </c>
    </row>
    <row r="557" spans="1:14">
      <c r="A557" s="229"/>
      <c r="B557" s="173" t="s">
        <v>22</v>
      </c>
      <c r="C557" s="39">
        <f t="shared" ref="C557:L557" si="166">C509</f>
        <v>29.514042000000003</v>
      </c>
      <c r="D557" s="39">
        <f t="shared" si="166"/>
        <v>362.67545100000001</v>
      </c>
      <c r="E557" s="39">
        <f t="shared" si="166"/>
        <v>308.73860399999995</v>
      </c>
      <c r="F557" s="39">
        <f t="shared" si="133"/>
        <v>17.470068951921565</v>
      </c>
      <c r="G557" s="39">
        <f t="shared" si="166"/>
        <v>31183</v>
      </c>
      <c r="H557" s="39">
        <f t="shared" si="166"/>
        <v>845687.27699999989</v>
      </c>
      <c r="I557" s="39">
        <f t="shared" si="166"/>
        <v>2040</v>
      </c>
      <c r="J557" s="39">
        <f t="shared" si="166"/>
        <v>12.08</v>
      </c>
      <c r="K557" s="39">
        <f t="shared" si="166"/>
        <v>244.46589999999998</v>
      </c>
      <c r="L557" s="39">
        <f t="shared" si="166"/>
        <v>211.04180000000002</v>
      </c>
      <c r="M557" s="39">
        <f t="shared" si="134"/>
        <v>15.837668177583753</v>
      </c>
      <c r="N557" s="127">
        <f t="shared" si="163"/>
        <v>2.8436389382611513</v>
      </c>
    </row>
    <row r="558" spans="1:14">
      <c r="A558" s="229"/>
      <c r="B558" s="173" t="s">
        <v>23</v>
      </c>
      <c r="C558" s="39">
        <f t="shared" ref="C558:L558" si="167">C510</f>
        <v>1.0332080000000001</v>
      </c>
      <c r="D558" s="39">
        <f t="shared" si="167"/>
        <v>12.002672</v>
      </c>
      <c r="E558" s="39">
        <f t="shared" si="167"/>
        <v>9.7298460189509566</v>
      </c>
      <c r="F558" s="39">
        <f t="shared" si="133"/>
        <v>23.359321171396022</v>
      </c>
      <c r="G558" s="39">
        <f t="shared" si="167"/>
        <v>336</v>
      </c>
      <c r="H558" s="39">
        <f t="shared" si="167"/>
        <v>7977.67</v>
      </c>
      <c r="I558" s="39">
        <f t="shared" si="167"/>
        <v>9</v>
      </c>
      <c r="J558" s="39">
        <f t="shared" si="167"/>
        <v>0</v>
      </c>
      <c r="K558" s="39">
        <f t="shared" si="167"/>
        <v>15.879999999999999</v>
      </c>
      <c r="L558" s="39">
        <f t="shared" si="167"/>
        <v>11.33</v>
      </c>
      <c r="M558" s="39">
        <f t="shared" si="134"/>
        <v>40.158870255957623</v>
      </c>
      <c r="N558" s="127">
        <f t="shared" si="163"/>
        <v>9.4109665730799222E-2</v>
      </c>
    </row>
    <row r="559" spans="1:14">
      <c r="A559" s="229"/>
      <c r="B559" s="173" t="s">
        <v>24</v>
      </c>
      <c r="C559" s="39">
        <f t="shared" ref="C559:L559" si="168">C511</f>
        <v>16.476418999999996</v>
      </c>
      <c r="D559" s="39">
        <f t="shared" si="168"/>
        <v>382.09866199999999</v>
      </c>
      <c r="E559" s="39">
        <f t="shared" si="168"/>
        <v>309.26683600000001</v>
      </c>
      <c r="F559" s="39">
        <f t="shared" si="133"/>
        <v>23.549833839927143</v>
      </c>
      <c r="G559" s="39">
        <f t="shared" si="168"/>
        <v>709</v>
      </c>
      <c r="H559" s="39">
        <f t="shared" si="168"/>
        <v>575919.22530000005</v>
      </c>
      <c r="I559" s="39">
        <f t="shared" si="168"/>
        <v>100</v>
      </c>
      <c r="J559" s="39">
        <f t="shared" si="168"/>
        <v>1.7299999999999998</v>
      </c>
      <c r="K559" s="39">
        <f t="shared" si="168"/>
        <v>123.06</v>
      </c>
      <c r="L559" s="39">
        <f t="shared" si="168"/>
        <v>146.30360000000002</v>
      </c>
      <c r="M559" s="39">
        <f t="shared" si="134"/>
        <v>-15.88723722451123</v>
      </c>
      <c r="N559" s="127">
        <f t="shared" si="163"/>
        <v>2.995931019110214</v>
      </c>
    </row>
    <row r="560" spans="1:14">
      <c r="A560" s="229"/>
      <c r="B560" s="173" t="s">
        <v>25</v>
      </c>
      <c r="C560" s="39">
        <f t="shared" ref="C560:L560" si="169">C512</f>
        <v>3.76</v>
      </c>
      <c r="D560" s="39">
        <f t="shared" si="169"/>
        <v>3474.2710999999999</v>
      </c>
      <c r="E560" s="39">
        <f t="shared" si="169"/>
        <v>2274.6614249999998</v>
      </c>
      <c r="F560" s="39">
        <f t="shared" ref="F560:F579" si="170">(D560-E560)/E560*100</f>
        <v>52.737944285488567</v>
      </c>
      <c r="G560" s="39">
        <f t="shared" si="169"/>
        <v>1015</v>
      </c>
      <c r="H560" s="39">
        <f t="shared" si="169"/>
        <v>203649.96808000002</v>
      </c>
      <c r="I560" s="39">
        <f t="shared" si="169"/>
        <v>1538</v>
      </c>
      <c r="J560" s="39">
        <f t="shared" si="169"/>
        <v>40.29645</v>
      </c>
      <c r="K560" s="39">
        <f t="shared" si="169"/>
        <v>970.75914999999998</v>
      </c>
      <c r="L560" s="39">
        <f t="shared" si="169"/>
        <v>285.75700000000001</v>
      </c>
      <c r="M560" s="39">
        <f t="shared" si="134"/>
        <v>239.71491512018952</v>
      </c>
      <c r="N560" s="127">
        <f t="shared" si="163"/>
        <v>27.24080870319343</v>
      </c>
    </row>
    <row r="561" spans="1:14">
      <c r="A561" s="229"/>
      <c r="B561" s="173" t="s">
        <v>26</v>
      </c>
      <c r="C561" s="39">
        <f t="shared" ref="C561:L561" si="171">C513</f>
        <v>64.132645000000181</v>
      </c>
      <c r="D561" s="39">
        <f t="shared" si="171"/>
        <v>772.20987600000024</v>
      </c>
      <c r="E561" s="39">
        <f t="shared" si="171"/>
        <v>588.10222149044921</v>
      </c>
      <c r="F561" s="39">
        <f t="shared" si="170"/>
        <v>31.305383278940894</v>
      </c>
      <c r="G561" s="39">
        <f t="shared" si="171"/>
        <v>32524</v>
      </c>
      <c r="H561" s="39">
        <f t="shared" si="171"/>
        <v>3234681.8289999999</v>
      </c>
      <c r="I561" s="39">
        <f t="shared" si="171"/>
        <v>348</v>
      </c>
      <c r="J561" s="39">
        <f t="shared" si="171"/>
        <v>25.638574999999996</v>
      </c>
      <c r="K561" s="39">
        <f t="shared" si="171"/>
        <v>220.514702</v>
      </c>
      <c r="L561" s="39">
        <f t="shared" si="171"/>
        <v>138.18452400000001</v>
      </c>
      <c r="M561" s="39">
        <f t="shared" si="134"/>
        <v>59.579883200234484</v>
      </c>
      <c r="N561" s="127">
        <f t="shared" si="163"/>
        <v>6.0546862652234381</v>
      </c>
    </row>
    <row r="562" spans="1:14">
      <c r="A562" s="229"/>
      <c r="B562" s="173" t="s">
        <v>27</v>
      </c>
      <c r="C562" s="39">
        <f t="shared" ref="C562:L562" si="172">C514</f>
        <v>0.51245000000000007</v>
      </c>
      <c r="D562" s="39">
        <f t="shared" si="172"/>
        <v>10.267862000000001</v>
      </c>
      <c r="E562" s="39">
        <f t="shared" si="172"/>
        <v>73.006725000000003</v>
      </c>
      <c r="F562" s="39">
        <f t="shared" si="170"/>
        <v>-85.935731263113098</v>
      </c>
      <c r="G562" s="39">
        <f t="shared" si="172"/>
        <v>68</v>
      </c>
      <c r="H562" s="39">
        <f t="shared" si="172"/>
        <v>6456.67</v>
      </c>
      <c r="I562" s="39">
        <f t="shared" si="172"/>
        <v>0</v>
      </c>
      <c r="J562" s="39">
        <f t="shared" si="172"/>
        <v>0</v>
      </c>
      <c r="K562" s="39">
        <f t="shared" si="172"/>
        <v>1.2</v>
      </c>
      <c r="L562" s="39">
        <f t="shared" si="172"/>
        <v>84.314099999999996</v>
      </c>
      <c r="M562" s="39">
        <f t="shared" si="134"/>
        <v>-98.576750507922156</v>
      </c>
      <c r="N562" s="127">
        <f t="shared" si="163"/>
        <v>8.0507495380193306E-2</v>
      </c>
    </row>
    <row r="563" spans="1:14">
      <c r="A563" s="229"/>
      <c r="B563" s="18" t="s">
        <v>28</v>
      </c>
      <c r="C563" s="39">
        <f t="shared" ref="C563:L563" si="173">C515</f>
        <v>0</v>
      </c>
      <c r="D563" s="39">
        <f t="shared" si="173"/>
        <v>0</v>
      </c>
      <c r="E563" s="39">
        <f t="shared" si="173"/>
        <v>9.6183230000000002</v>
      </c>
      <c r="F563" s="39">
        <f t="shared" si="170"/>
        <v>-100</v>
      </c>
      <c r="G563" s="39">
        <f t="shared" si="173"/>
        <v>0</v>
      </c>
      <c r="H563" s="39">
        <f t="shared" si="173"/>
        <v>0</v>
      </c>
      <c r="I563" s="39">
        <f t="shared" si="173"/>
        <v>0</v>
      </c>
      <c r="J563" s="39">
        <f t="shared" si="173"/>
        <v>0</v>
      </c>
      <c r="K563" s="39">
        <f t="shared" si="173"/>
        <v>0</v>
      </c>
      <c r="L563" s="39">
        <f t="shared" si="173"/>
        <v>0</v>
      </c>
      <c r="M563" s="39" t="e">
        <f t="shared" si="134"/>
        <v>#DIV/0!</v>
      </c>
      <c r="N563" s="127">
        <f t="shared" si="163"/>
        <v>0</v>
      </c>
    </row>
    <row r="564" spans="1:14">
      <c r="A564" s="229"/>
      <c r="B564" s="18" t="s">
        <v>29</v>
      </c>
      <c r="C564" s="39">
        <f t="shared" ref="C564:L564" si="174">C516</f>
        <v>0</v>
      </c>
      <c r="D564" s="39">
        <f t="shared" si="174"/>
        <v>6.13</v>
      </c>
      <c r="E564" s="39">
        <f t="shared" si="174"/>
        <v>56.072907000000001</v>
      </c>
      <c r="F564" s="39">
        <f t="shared" si="170"/>
        <v>-89.067804171451286</v>
      </c>
      <c r="G564" s="39">
        <f t="shared" si="174"/>
        <v>1</v>
      </c>
      <c r="H564" s="39">
        <f t="shared" si="174"/>
        <v>1677.57</v>
      </c>
      <c r="I564" s="39">
        <f t="shared" si="174"/>
        <v>0</v>
      </c>
      <c r="J564" s="39">
        <f t="shared" si="174"/>
        <v>0</v>
      </c>
      <c r="K564" s="39">
        <f t="shared" si="174"/>
        <v>0</v>
      </c>
      <c r="L564" s="39">
        <f t="shared" si="174"/>
        <v>0</v>
      </c>
      <c r="M564" s="39" t="e">
        <f t="shared" si="134"/>
        <v>#DIV/0!</v>
      </c>
      <c r="N564" s="127">
        <f t="shared" si="163"/>
        <v>4.8063652070955462E-2</v>
      </c>
    </row>
    <row r="565" spans="1:14">
      <c r="A565" s="229"/>
      <c r="B565" s="18" t="s">
        <v>30</v>
      </c>
      <c r="C565" s="39">
        <f t="shared" ref="C565:L565" si="175">C517</f>
        <v>0</v>
      </c>
      <c r="D565" s="39">
        <f t="shared" si="175"/>
        <v>1.78</v>
      </c>
      <c r="E565" s="39">
        <f t="shared" si="175"/>
        <v>2.8</v>
      </c>
      <c r="F565" s="39">
        <f t="shared" si="170"/>
        <v>-36.428571428571423</v>
      </c>
      <c r="G565" s="39">
        <f t="shared" si="175"/>
        <v>1</v>
      </c>
      <c r="H565" s="39">
        <f t="shared" si="175"/>
        <v>1779.92</v>
      </c>
      <c r="I565" s="39">
        <f t="shared" si="175"/>
        <v>0</v>
      </c>
      <c r="J565" s="39">
        <f t="shared" si="175"/>
        <v>0</v>
      </c>
      <c r="K565" s="39">
        <f t="shared" si="175"/>
        <v>1.2</v>
      </c>
      <c r="L565" s="39">
        <f t="shared" si="175"/>
        <v>83.064099999999996</v>
      </c>
      <c r="M565" s="39">
        <f t="shared" si="134"/>
        <v>-98.555332568462177</v>
      </c>
      <c r="N565" s="127">
        <f t="shared" si="163"/>
        <v>1.3956492771011538E-2</v>
      </c>
    </row>
    <row r="566" spans="1:14" ht="14.25" thickBot="1">
      <c r="A566" s="230"/>
      <c r="B566" s="43" t="s">
        <v>31</v>
      </c>
      <c r="C566" s="44">
        <f t="shared" ref="C566:L566" si="176">C554+C556+C557+C558+C559+C560+C561+C562</f>
        <v>752.33981099999983</v>
      </c>
      <c r="D566" s="44">
        <f t="shared" si="176"/>
        <v>12753.920553000002</v>
      </c>
      <c r="E566" s="44">
        <f t="shared" si="176"/>
        <v>11457.7992645094</v>
      </c>
      <c r="F566" s="44">
        <f t="shared" si="170"/>
        <v>11.312131226677579</v>
      </c>
      <c r="G566" s="44">
        <f t="shared" si="176"/>
        <v>115417</v>
      </c>
      <c r="H566" s="44">
        <f t="shared" si="176"/>
        <v>8026139.4548969995</v>
      </c>
      <c r="I566" s="44">
        <f t="shared" si="176"/>
        <v>9138</v>
      </c>
      <c r="J566" s="44">
        <f t="shared" si="176"/>
        <v>363.51176500000003</v>
      </c>
      <c r="K566" s="44">
        <f t="shared" si="176"/>
        <v>4524.4572650173568</v>
      </c>
      <c r="L566" s="44">
        <f t="shared" si="176"/>
        <v>4463.7008070000002</v>
      </c>
      <c r="M566" s="44">
        <f t="shared" si="134"/>
        <v>1.3611229928779729</v>
      </c>
      <c r="N566" s="133">
        <f t="shared" si="163"/>
        <v>100</v>
      </c>
    </row>
    <row r="567" spans="1:14" ht="14.25" thickBot="1">
      <c r="A567" s="213" t="s">
        <v>49</v>
      </c>
      <c r="B567" s="175" t="s">
        <v>19</v>
      </c>
      <c r="C567" s="40">
        <f t="shared" ref="C567:L567" si="177">C528+C541+C554</f>
        <v>3045.1764089999997</v>
      </c>
      <c r="D567" s="40">
        <f t="shared" si="177"/>
        <v>39327.790961999999</v>
      </c>
      <c r="E567" s="40">
        <f t="shared" si="177"/>
        <v>40173.059532999992</v>
      </c>
      <c r="F567" s="40">
        <f t="shared" si="170"/>
        <v>-2.1040682009933818</v>
      </c>
      <c r="G567" s="40">
        <f t="shared" si="177"/>
        <v>241795</v>
      </c>
      <c r="H567" s="40">
        <f t="shared" si="177"/>
        <v>14521776.584280999</v>
      </c>
      <c r="I567" s="40">
        <f t="shared" si="177"/>
        <v>28419</v>
      </c>
      <c r="J567" s="40">
        <f t="shared" si="177"/>
        <v>-33597.209082000008</v>
      </c>
      <c r="K567" s="40">
        <f t="shared" si="177"/>
        <v>19712.955127064917</v>
      </c>
      <c r="L567" s="40">
        <f t="shared" si="177"/>
        <v>20897.813188</v>
      </c>
      <c r="M567" s="40">
        <f t="shared" si="134"/>
        <v>-5.6697705653501362</v>
      </c>
      <c r="N567" s="131">
        <f>D567/D579*100</f>
        <v>59.622622037183227</v>
      </c>
    </row>
    <row r="568" spans="1:14" ht="14.25" thickBot="1">
      <c r="A568" s="213"/>
      <c r="B568" s="173" t="s">
        <v>20</v>
      </c>
      <c r="C568" s="39">
        <f t="shared" ref="C568:L568" si="178">C529+C542+C555</f>
        <v>817.935295</v>
      </c>
      <c r="D568" s="39">
        <f t="shared" si="178"/>
        <v>9061.5807210000003</v>
      </c>
      <c r="E568" s="39">
        <f t="shared" si="178"/>
        <v>11351.838925</v>
      </c>
      <c r="F568" s="39">
        <f t="shared" si="170"/>
        <v>-20.175217593655205</v>
      </c>
      <c r="G568" s="39">
        <f t="shared" si="178"/>
        <v>114284</v>
      </c>
      <c r="H568" s="39">
        <f t="shared" si="178"/>
        <v>1424875.284641</v>
      </c>
      <c r="I568" s="39">
        <f t="shared" si="178"/>
        <v>13760</v>
      </c>
      <c r="J568" s="39">
        <f t="shared" si="178"/>
        <v>-22449.423006000005</v>
      </c>
      <c r="K568" s="39">
        <f t="shared" si="178"/>
        <v>6953.5085900537106</v>
      </c>
      <c r="L568" s="39">
        <f t="shared" si="178"/>
        <v>8305.9703129999998</v>
      </c>
      <c r="M568" s="39">
        <f t="shared" si="134"/>
        <v>-16.283006945371554</v>
      </c>
      <c r="N568" s="127">
        <f>D568/D579*100</f>
        <v>13.737745985012065</v>
      </c>
    </row>
    <row r="569" spans="1:14" ht="14.25" thickBot="1">
      <c r="A569" s="213"/>
      <c r="B569" s="173" t="s">
        <v>21</v>
      </c>
      <c r="C569" s="39">
        <f t="shared" ref="C569:L569" si="179">C530+C543+C556</f>
        <v>44.062463000000008</v>
      </c>
      <c r="D569" s="39">
        <f t="shared" si="179"/>
        <v>1394.3954529999999</v>
      </c>
      <c r="E569" s="39">
        <f t="shared" si="179"/>
        <v>975.42688299999975</v>
      </c>
      <c r="F569" s="39">
        <f t="shared" si="170"/>
        <v>42.952329621204441</v>
      </c>
      <c r="G569" s="39">
        <f t="shared" si="179"/>
        <v>3321</v>
      </c>
      <c r="H569" s="39">
        <f t="shared" si="179"/>
        <v>1923685.0381140003</v>
      </c>
      <c r="I569" s="39">
        <f t="shared" si="179"/>
        <v>286</v>
      </c>
      <c r="J569" s="39">
        <f t="shared" si="179"/>
        <v>21.169999999999998</v>
      </c>
      <c r="K569" s="39">
        <f t="shared" si="179"/>
        <v>1160.155882</v>
      </c>
      <c r="L569" s="39">
        <f t="shared" si="179"/>
        <v>262.70887500000003</v>
      </c>
      <c r="M569" s="39">
        <f t="shared" si="134"/>
        <v>341.61274795151093</v>
      </c>
      <c r="N569" s="127">
        <f>D569/D579*100</f>
        <v>2.1139634602135802</v>
      </c>
    </row>
    <row r="570" spans="1:14" ht="14.25" thickBot="1">
      <c r="A570" s="213"/>
      <c r="B570" s="173" t="s">
        <v>22</v>
      </c>
      <c r="C570" s="39">
        <f t="shared" ref="C570:L570" si="180">C531+C544+C557</f>
        <v>60.690444000000006</v>
      </c>
      <c r="D570" s="39">
        <f t="shared" si="180"/>
        <v>658.40295500000002</v>
      </c>
      <c r="E570" s="39">
        <f t="shared" si="180"/>
        <v>570.24887999999987</v>
      </c>
      <c r="F570" s="39">
        <f t="shared" si="170"/>
        <v>15.458877358952492</v>
      </c>
      <c r="G570" s="39">
        <f t="shared" si="180"/>
        <v>39884</v>
      </c>
      <c r="H570" s="39">
        <f t="shared" si="180"/>
        <v>1396096.827</v>
      </c>
      <c r="I570" s="39">
        <f t="shared" si="180"/>
        <v>3424</v>
      </c>
      <c r="J570" s="39">
        <f t="shared" si="180"/>
        <v>19.32</v>
      </c>
      <c r="K570" s="39">
        <f t="shared" si="180"/>
        <v>374.17509999999999</v>
      </c>
      <c r="L570" s="39">
        <f t="shared" si="180"/>
        <v>384.68730000000005</v>
      </c>
      <c r="M570" s="39">
        <f t="shared" si="134"/>
        <v>-2.7326610470374413</v>
      </c>
      <c r="N570" s="127">
        <f>D570/D579*100</f>
        <v>0.99816718849171859</v>
      </c>
    </row>
    <row r="571" spans="1:14" ht="14.25" thickBot="1">
      <c r="A571" s="213"/>
      <c r="B571" s="173" t="s">
        <v>23</v>
      </c>
      <c r="C571" s="39">
        <f t="shared" ref="C571:L571" si="181">C532+C545+C558</f>
        <v>14.147302000000002</v>
      </c>
      <c r="D571" s="39">
        <f t="shared" si="181"/>
        <v>110.61659300000001</v>
      </c>
      <c r="E571" s="39">
        <f t="shared" si="181"/>
        <v>224.95322401895098</v>
      </c>
      <c r="F571" s="39">
        <f t="shared" si="170"/>
        <v>-50.826847011234108</v>
      </c>
      <c r="G571" s="39">
        <f t="shared" si="181"/>
        <v>2590</v>
      </c>
      <c r="H571" s="39">
        <f t="shared" si="181"/>
        <v>353446.36240000004</v>
      </c>
      <c r="I571" s="39">
        <f t="shared" si="181"/>
        <v>17</v>
      </c>
      <c r="J571" s="39">
        <f t="shared" si="181"/>
        <v>0.16</v>
      </c>
      <c r="K571" s="39">
        <f t="shared" si="181"/>
        <v>26.57</v>
      </c>
      <c r="L571" s="39">
        <f t="shared" si="181"/>
        <v>28.410000000000004</v>
      </c>
      <c r="M571" s="39">
        <f t="shared" si="134"/>
        <v>-6.4765927490320427</v>
      </c>
      <c r="N571" s="127">
        <f>D571/D579*100</f>
        <v>0.16769951106210135</v>
      </c>
    </row>
    <row r="572" spans="1:14" ht="14.25" thickBot="1">
      <c r="A572" s="213"/>
      <c r="B572" s="173" t="s">
        <v>24</v>
      </c>
      <c r="C572" s="39">
        <f t="shared" ref="C572:L572" si="182">C533+C546+C559</f>
        <v>176.59775999999999</v>
      </c>
      <c r="D572" s="39">
        <f t="shared" si="182"/>
        <v>3782.6000829999998</v>
      </c>
      <c r="E572" s="39">
        <f t="shared" si="182"/>
        <v>2457.7320989999998</v>
      </c>
      <c r="F572" s="39">
        <f t="shared" si="170"/>
        <v>53.906118756355148</v>
      </c>
      <c r="G572" s="39">
        <f t="shared" si="182"/>
        <v>205481.97</v>
      </c>
      <c r="H572" s="39">
        <f t="shared" si="182"/>
        <v>2876454.3804399995</v>
      </c>
      <c r="I572" s="39">
        <f t="shared" si="182"/>
        <v>804</v>
      </c>
      <c r="J572" s="39">
        <f t="shared" si="182"/>
        <v>263.07109100000002</v>
      </c>
      <c r="K572" s="39">
        <f t="shared" si="182"/>
        <v>1212.0831470000001</v>
      </c>
      <c r="L572" s="39">
        <f t="shared" si="182"/>
        <v>1010.7997949999999</v>
      </c>
      <c r="M572" s="39">
        <f t="shared" si="134"/>
        <v>19.913275902474847</v>
      </c>
      <c r="N572" s="127">
        <f>D572/D579*100</f>
        <v>5.734584362606105</v>
      </c>
    </row>
    <row r="573" spans="1:14" ht="14.25" thickBot="1">
      <c r="A573" s="213"/>
      <c r="B573" s="173" t="s">
        <v>25</v>
      </c>
      <c r="C573" s="39">
        <f t="shared" ref="C573:L573" si="183">C534+C547+C560</f>
        <v>95.231200000000015</v>
      </c>
      <c r="D573" s="39">
        <f t="shared" si="183"/>
        <v>16268.013300000001</v>
      </c>
      <c r="E573" s="39">
        <f t="shared" si="183"/>
        <v>12331.822925</v>
      </c>
      <c r="F573" s="39">
        <f t="shared" si="170"/>
        <v>31.918966068027611</v>
      </c>
      <c r="G573" s="39">
        <f t="shared" si="183"/>
        <v>4688</v>
      </c>
      <c r="H573" s="39">
        <f t="shared" si="183"/>
        <v>436368.46817400004</v>
      </c>
      <c r="I573" s="39">
        <f t="shared" si="183"/>
        <v>6758</v>
      </c>
      <c r="J573" s="39">
        <f t="shared" si="183"/>
        <v>903.85645</v>
      </c>
      <c r="K573" s="39">
        <f t="shared" si="183"/>
        <v>3176.6191499999995</v>
      </c>
      <c r="L573" s="39">
        <f t="shared" si="183"/>
        <v>1250.5179000000001</v>
      </c>
      <c r="M573" s="39">
        <f t="shared" si="134"/>
        <v>154.02428465838028</v>
      </c>
      <c r="N573" s="127">
        <f>D573/D579*100</f>
        <v>24.663007622751152</v>
      </c>
    </row>
    <row r="574" spans="1:14" ht="14.25" thickBot="1">
      <c r="A574" s="213"/>
      <c r="B574" s="173" t="s">
        <v>26</v>
      </c>
      <c r="C574" s="39">
        <f t="shared" ref="C574:L574" si="184">C535+C548+C561</f>
        <v>429.38869799999969</v>
      </c>
      <c r="D574" s="39">
        <f t="shared" si="184"/>
        <v>4124.481221</v>
      </c>
      <c r="E574" s="39">
        <f t="shared" si="184"/>
        <v>3003.0105224904491</v>
      </c>
      <c r="F574" s="39">
        <f t="shared" si="170"/>
        <v>37.344880749185506</v>
      </c>
      <c r="G574" s="39">
        <f t="shared" si="184"/>
        <v>259671.39</v>
      </c>
      <c r="H574" s="39">
        <f t="shared" si="184"/>
        <v>16558835.137029998</v>
      </c>
      <c r="I574" s="39">
        <f t="shared" si="184"/>
        <v>2595</v>
      </c>
      <c r="J574" s="39">
        <f t="shared" si="184"/>
        <v>107.47789600000002</v>
      </c>
      <c r="K574" s="39">
        <f t="shared" si="184"/>
        <v>1165.171167</v>
      </c>
      <c r="L574" s="39">
        <f t="shared" si="184"/>
        <v>1697.3424620000001</v>
      </c>
      <c r="M574" s="39">
        <f t="shared" si="134"/>
        <v>-31.353206964075824</v>
      </c>
      <c r="N574" s="127">
        <f>D574/D579*100</f>
        <v>6.2528908673449983</v>
      </c>
    </row>
    <row r="575" spans="1:14" ht="14.25" thickBot="1">
      <c r="A575" s="213"/>
      <c r="B575" s="173" t="s">
        <v>27</v>
      </c>
      <c r="C575" s="39">
        <f t="shared" ref="C575:L575" si="185">C536+C549+C562</f>
        <v>138.43340499999999</v>
      </c>
      <c r="D575" s="39">
        <f t="shared" si="185"/>
        <v>294.88936099999995</v>
      </c>
      <c r="E575" s="39">
        <f t="shared" si="185"/>
        <v>219.98332899999997</v>
      </c>
      <c r="F575" s="39">
        <f t="shared" si="170"/>
        <v>34.050776638624278</v>
      </c>
      <c r="G575" s="39">
        <f t="shared" si="185"/>
        <v>342</v>
      </c>
      <c r="H575" s="39">
        <f t="shared" si="185"/>
        <v>142136.282034</v>
      </c>
      <c r="I575" s="39">
        <f t="shared" si="185"/>
        <v>8</v>
      </c>
      <c r="J575" s="39">
        <f t="shared" si="185"/>
        <v>3.4813999999999998E-2</v>
      </c>
      <c r="K575" s="39">
        <f t="shared" si="185"/>
        <v>1.2348139999999999</v>
      </c>
      <c r="L575" s="39">
        <f t="shared" si="185"/>
        <v>490.69909999999999</v>
      </c>
      <c r="M575" s="39">
        <f t="shared" si="134"/>
        <v>-99.748356171837287</v>
      </c>
      <c r="N575" s="127">
        <f>D575/D579*100</f>
        <v>0.44706495034714627</v>
      </c>
    </row>
    <row r="576" spans="1:14" ht="14.25" thickBot="1">
      <c r="A576" s="213"/>
      <c r="B576" s="18" t="s">
        <v>28</v>
      </c>
      <c r="C576" s="39">
        <f t="shared" ref="C576:L576" si="186">C537+C550+C563</f>
        <v>45.07</v>
      </c>
      <c r="D576" s="39">
        <f t="shared" si="186"/>
        <v>94.79</v>
      </c>
      <c r="E576" s="39">
        <f t="shared" si="186"/>
        <v>46.198323000000002</v>
      </c>
      <c r="F576" s="39">
        <f t="shared" si="170"/>
        <v>105.1806079627609</v>
      </c>
      <c r="G576" s="39">
        <f t="shared" si="186"/>
        <v>21</v>
      </c>
      <c r="H576" s="39">
        <f t="shared" si="186"/>
        <v>23177.3</v>
      </c>
      <c r="I576" s="39">
        <f t="shared" si="186"/>
        <v>0</v>
      </c>
      <c r="J576" s="39">
        <f t="shared" si="186"/>
        <v>0</v>
      </c>
      <c r="K576" s="39">
        <f t="shared" si="186"/>
        <v>0</v>
      </c>
      <c r="L576" s="39">
        <f t="shared" si="186"/>
        <v>0</v>
      </c>
      <c r="M576" s="39" t="e">
        <f t="shared" si="134"/>
        <v>#DIV/0!</v>
      </c>
      <c r="N576" s="127">
        <f>D576/D579*100</f>
        <v>0.14370571559346967</v>
      </c>
    </row>
    <row r="577" spans="1:14" ht="14.25" thickBot="1">
      <c r="A577" s="213"/>
      <c r="B577" s="18" t="s">
        <v>29</v>
      </c>
      <c r="C577" s="39">
        <f t="shared" ref="C577:L577" si="187">C538+C551+C564</f>
        <v>79.19</v>
      </c>
      <c r="D577" s="39">
        <f t="shared" si="187"/>
        <v>113.08644699999999</v>
      </c>
      <c r="E577" s="39">
        <f t="shared" si="187"/>
        <v>95.511070000000004</v>
      </c>
      <c r="F577" s="39">
        <f t="shared" si="170"/>
        <v>18.401403104373124</v>
      </c>
      <c r="G577" s="39">
        <f t="shared" si="187"/>
        <v>21</v>
      </c>
      <c r="H577" s="39">
        <f t="shared" si="187"/>
        <v>38037.383534000001</v>
      </c>
      <c r="I577" s="39">
        <f t="shared" si="187"/>
        <v>0</v>
      </c>
      <c r="J577" s="39">
        <f t="shared" si="187"/>
        <v>0</v>
      </c>
      <c r="K577" s="39">
        <f t="shared" si="187"/>
        <v>0</v>
      </c>
      <c r="L577" s="39">
        <f t="shared" si="187"/>
        <v>0.25</v>
      </c>
      <c r="M577" s="39">
        <f t="shared" si="134"/>
        <v>-100</v>
      </c>
      <c r="N577" s="127">
        <f>D577/D579*100</f>
        <v>0.17144391592001243</v>
      </c>
    </row>
    <row r="578" spans="1:14" ht="14.25" thickBot="1">
      <c r="A578" s="213"/>
      <c r="B578" s="18" t="s">
        <v>30</v>
      </c>
      <c r="C578" s="39">
        <f t="shared" ref="C578:L578" si="188">C539+C552+C565</f>
        <v>0</v>
      </c>
      <c r="D578" s="39">
        <f t="shared" si="188"/>
        <v>63.620000000000005</v>
      </c>
      <c r="E578" s="39">
        <f t="shared" si="188"/>
        <v>67.759999999999991</v>
      </c>
      <c r="F578" s="39">
        <f t="shared" si="170"/>
        <v>-6.1097992916174544</v>
      </c>
      <c r="G578" s="39">
        <f t="shared" si="188"/>
        <v>58</v>
      </c>
      <c r="H578" s="39">
        <f t="shared" si="188"/>
        <v>62597.119999999995</v>
      </c>
      <c r="I578" s="39">
        <f t="shared" si="188"/>
        <v>0</v>
      </c>
      <c r="J578" s="39">
        <f t="shared" si="188"/>
        <v>0</v>
      </c>
      <c r="K578" s="39">
        <f t="shared" si="188"/>
        <v>1.2</v>
      </c>
      <c r="L578" s="39">
        <f t="shared" si="188"/>
        <v>488.15909999999997</v>
      </c>
      <c r="M578" s="39">
        <f t="shared" si="134"/>
        <v>-99.754178504508062</v>
      </c>
      <c r="N578" s="127">
        <f>D578/D579*100</f>
        <v>9.6450655407284952E-2</v>
      </c>
    </row>
    <row r="579" spans="1:14" ht="14.25" thickBot="1">
      <c r="A579" s="228"/>
      <c r="B579" s="43" t="s">
        <v>50</v>
      </c>
      <c r="C579" s="44">
        <f t="shared" ref="C579:L579" si="189">C567+C569+C570+C571+C572+C573+C574+C575</f>
        <v>4003.7276809999994</v>
      </c>
      <c r="D579" s="44">
        <f t="shared" si="189"/>
        <v>65961.189927999978</v>
      </c>
      <c r="E579" s="44">
        <f t="shared" si="189"/>
        <v>59956.237395509394</v>
      </c>
      <c r="F579" s="44">
        <f t="shared" si="170"/>
        <v>10.015559336851155</v>
      </c>
      <c r="G579" s="44">
        <f t="shared" si="189"/>
        <v>757773.36</v>
      </c>
      <c r="H579" s="44">
        <f t="shared" si="189"/>
        <v>38208799.079472996</v>
      </c>
      <c r="I579" s="44">
        <f t="shared" si="189"/>
        <v>42311</v>
      </c>
      <c r="J579" s="44">
        <f t="shared" si="189"/>
        <v>-32282.118831000011</v>
      </c>
      <c r="K579" s="44">
        <f t="shared" si="189"/>
        <v>26828.964387064916</v>
      </c>
      <c r="L579" s="44">
        <f t="shared" si="189"/>
        <v>26022.978620000002</v>
      </c>
      <c r="M579" s="44">
        <f t="shared" si="134"/>
        <v>3.0972079669829675</v>
      </c>
      <c r="N579" s="133">
        <f>D579/D579*100</f>
        <v>100</v>
      </c>
    </row>
    <row r="580" spans="1:14">
      <c r="A580" s="51" t="s">
        <v>51</v>
      </c>
      <c r="B580" s="51"/>
      <c r="C580" s="51"/>
      <c r="D580" s="51"/>
      <c r="E580" s="51"/>
      <c r="F580" s="51"/>
      <c r="G580" s="51"/>
      <c r="H580" s="51"/>
      <c r="I580" s="51"/>
    </row>
    <row r="581" spans="1:14">
      <c r="A581" s="51" t="s">
        <v>52</v>
      </c>
      <c r="B581" s="51"/>
      <c r="C581" s="51"/>
      <c r="D581" s="51"/>
      <c r="E581" s="51"/>
      <c r="F581" s="51"/>
      <c r="G581" s="51"/>
      <c r="H581" s="51"/>
      <c r="I581" s="51"/>
    </row>
  </sheetData>
  <mergeCells count="90">
    <mergeCell ref="N4:N5"/>
    <mergeCell ref="N222:N223"/>
    <mergeCell ref="N399:N400"/>
    <mergeCell ref="N525:N526"/>
    <mergeCell ref="A1:N2"/>
    <mergeCell ref="A219:N220"/>
    <mergeCell ref="A396:N397"/>
    <mergeCell ref="A522:N523"/>
    <mergeCell ref="A342:A354"/>
    <mergeCell ref="A355:A367"/>
    <mergeCell ref="A368:A380"/>
    <mergeCell ref="A381:A393"/>
    <mergeCell ref="A399:A414"/>
    <mergeCell ref="A277:A289"/>
    <mergeCell ref="A290:A302"/>
    <mergeCell ref="A303:A315"/>
    <mergeCell ref="A554:A566"/>
    <mergeCell ref="A567:A579"/>
    <mergeCell ref="C5:C6"/>
    <mergeCell ref="C223:C224"/>
    <mergeCell ref="C400:C401"/>
    <mergeCell ref="C526:C527"/>
    <mergeCell ref="A480:A492"/>
    <mergeCell ref="A493:A505"/>
    <mergeCell ref="A506:A518"/>
    <mergeCell ref="A525:A540"/>
    <mergeCell ref="A541:A553"/>
    <mergeCell ref="A415:A427"/>
    <mergeCell ref="A428:A440"/>
    <mergeCell ref="A441:A453"/>
    <mergeCell ref="A454:A466"/>
    <mergeCell ref="A467:A479"/>
    <mergeCell ref="A329:A341"/>
    <mergeCell ref="A202:A214"/>
    <mergeCell ref="A222:A237"/>
    <mergeCell ref="A238:A250"/>
    <mergeCell ref="A251:A263"/>
    <mergeCell ref="A264:A276"/>
    <mergeCell ref="A150:A162"/>
    <mergeCell ref="A163:A175"/>
    <mergeCell ref="A176:A188"/>
    <mergeCell ref="A189:A201"/>
    <mergeCell ref="A316:A328"/>
    <mergeCell ref="A85:A97"/>
    <mergeCell ref="A98:A110"/>
    <mergeCell ref="A111:A123"/>
    <mergeCell ref="A124:A136"/>
    <mergeCell ref="A137:A149"/>
    <mergeCell ref="A398:N398"/>
    <mergeCell ref="C525:F525"/>
    <mergeCell ref="G525:H525"/>
    <mergeCell ref="I525:M525"/>
    <mergeCell ref="J526:L526"/>
    <mergeCell ref="D526:D527"/>
    <mergeCell ref="E526:E527"/>
    <mergeCell ref="G526:G527"/>
    <mergeCell ref="H526:H527"/>
    <mergeCell ref="A524:N524"/>
    <mergeCell ref="C399:F399"/>
    <mergeCell ref="G399:H399"/>
    <mergeCell ref="I399:M399"/>
    <mergeCell ref="J400:L400"/>
    <mergeCell ref="D400:D401"/>
    <mergeCell ref="E400:E401"/>
    <mergeCell ref="G400:G401"/>
    <mergeCell ref="H400:H401"/>
    <mergeCell ref="A3:N3"/>
    <mergeCell ref="C222:F222"/>
    <mergeCell ref="G222:H222"/>
    <mergeCell ref="I222:M222"/>
    <mergeCell ref="J223:L223"/>
    <mergeCell ref="D223:D224"/>
    <mergeCell ref="E223:E224"/>
    <mergeCell ref="G223:G224"/>
    <mergeCell ref="H223:H224"/>
    <mergeCell ref="A221:N221"/>
    <mergeCell ref="A4:A19"/>
    <mergeCell ref="A20:A32"/>
    <mergeCell ref="A33:A45"/>
    <mergeCell ref="A46:A58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</mergeCells>
  <phoneticPr fontId="2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A7" sqref="A7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93</v>
      </c>
      <c r="E1" s="2"/>
      <c r="F1" s="2"/>
      <c r="G1" s="2"/>
      <c r="H1" s="2"/>
      <c r="I1" s="2"/>
      <c r="J1" s="8"/>
      <c r="K1" s="8"/>
    </row>
    <row r="2" spans="1:11">
      <c r="A2" s="2"/>
      <c r="B2" s="2"/>
      <c r="C2" s="2"/>
      <c r="D2" s="235" t="s">
        <v>98</v>
      </c>
      <c r="E2" s="235"/>
      <c r="F2" s="235"/>
      <c r="G2" s="235"/>
      <c r="H2" s="235"/>
      <c r="I2" s="235"/>
      <c r="J2" s="2" t="s">
        <v>71</v>
      </c>
    </row>
    <row r="3" spans="1:11">
      <c r="A3" s="236" t="s">
        <v>72</v>
      </c>
      <c r="B3" s="236" t="s">
        <v>73</v>
      </c>
      <c r="C3" s="236"/>
      <c r="D3" s="236" t="s">
        <v>74</v>
      </c>
      <c r="E3" s="236"/>
      <c r="F3" s="236" t="s">
        <v>68</v>
      </c>
      <c r="G3" s="236"/>
      <c r="H3" s="236" t="s">
        <v>69</v>
      </c>
      <c r="I3" s="236"/>
      <c r="J3" s="236" t="s">
        <v>70</v>
      </c>
      <c r="K3" s="236"/>
    </row>
    <row r="4" spans="1:11">
      <c r="A4" s="236"/>
      <c r="B4" s="3" t="s">
        <v>9</v>
      </c>
      <c r="C4" s="3" t="s">
        <v>50</v>
      </c>
      <c r="D4" s="3" t="s">
        <v>9</v>
      </c>
      <c r="E4" s="3" t="s">
        <v>75</v>
      </c>
      <c r="F4" s="3" t="s">
        <v>9</v>
      </c>
      <c r="G4" s="3" t="s">
        <v>75</v>
      </c>
      <c r="H4" s="3" t="s">
        <v>9</v>
      </c>
      <c r="I4" s="3" t="s">
        <v>75</v>
      </c>
      <c r="J4" s="3" t="s">
        <v>9</v>
      </c>
      <c r="K4" s="3" t="s">
        <v>75</v>
      </c>
    </row>
    <row r="5" spans="1:11">
      <c r="A5" s="172" t="s">
        <v>57</v>
      </c>
      <c r="B5" s="137">
        <v>2354</v>
      </c>
      <c r="C5" s="137">
        <v>29251</v>
      </c>
      <c r="D5" s="137">
        <v>223</v>
      </c>
      <c r="E5" s="137">
        <v>3261</v>
      </c>
      <c r="F5" s="137">
        <v>1610</v>
      </c>
      <c r="G5" s="137">
        <v>18317</v>
      </c>
      <c r="H5" s="137">
        <v>251</v>
      </c>
      <c r="I5" s="137">
        <v>2852</v>
      </c>
      <c r="J5" s="137">
        <v>270</v>
      </c>
      <c r="K5" s="137">
        <v>4821</v>
      </c>
    </row>
    <row r="6" spans="1:11">
      <c r="A6" s="172" t="s">
        <v>76</v>
      </c>
      <c r="B6" s="4">
        <v>18</v>
      </c>
      <c r="C6" s="4">
        <v>227</v>
      </c>
      <c r="D6" s="4">
        <v>18</v>
      </c>
      <c r="E6" s="4">
        <v>224</v>
      </c>
      <c r="F6" s="5">
        <v>0</v>
      </c>
      <c r="G6" s="5">
        <v>0</v>
      </c>
      <c r="H6" s="5">
        <v>0</v>
      </c>
      <c r="I6" s="5">
        <v>3</v>
      </c>
      <c r="J6" s="5">
        <v>0</v>
      </c>
      <c r="K6" s="5">
        <v>0</v>
      </c>
    </row>
    <row r="7" spans="1:11">
      <c r="A7" s="172" t="s">
        <v>59</v>
      </c>
      <c r="B7" s="4">
        <v>2</v>
      </c>
      <c r="C7" s="4">
        <v>18</v>
      </c>
      <c r="D7" s="4">
        <v>2</v>
      </c>
      <c r="E7" s="4">
        <v>17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</row>
    <row r="8" spans="1:11">
      <c r="A8" s="172" t="s">
        <v>77</v>
      </c>
      <c r="B8" s="4">
        <v>7</v>
      </c>
      <c r="C8" s="4">
        <v>214</v>
      </c>
      <c r="D8" s="4">
        <v>3</v>
      </c>
      <c r="E8" s="4">
        <v>99</v>
      </c>
      <c r="F8" s="4">
        <v>3</v>
      </c>
      <c r="G8" s="4">
        <v>25</v>
      </c>
      <c r="H8" s="4">
        <v>1</v>
      </c>
      <c r="I8" s="4">
        <v>90</v>
      </c>
      <c r="J8" s="4">
        <v>0</v>
      </c>
      <c r="K8" s="4">
        <v>0</v>
      </c>
    </row>
    <row r="9" spans="1:11">
      <c r="A9" s="170" t="s">
        <v>78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237" t="s">
        <v>79</v>
      </c>
      <c r="K9" s="237"/>
    </row>
    <row r="10" spans="1:11">
      <c r="A10" s="172" t="s">
        <v>61</v>
      </c>
      <c r="B10" s="4">
        <v>0</v>
      </c>
      <c r="C10" s="4">
        <v>55</v>
      </c>
      <c r="D10" s="4">
        <v>0</v>
      </c>
      <c r="E10" s="4">
        <v>55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>
      <c r="A11" s="170" t="s">
        <v>62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237" t="s">
        <v>79</v>
      </c>
      <c r="K11" s="237"/>
    </row>
    <row r="12" spans="1:11">
      <c r="A12" s="170" t="s">
        <v>95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237" t="s">
        <v>79</v>
      </c>
      <c r="K12" s="237"/>
    </row>
    <row r="13" spans="1:11">
      <c r="A13" s="172" t="s">
        <v>80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237" t="s">
        <v>79</v>
      </c>
      <c r="I13" s="237"/>
      <c r="J13" s="237" t="s">
        <v>79</v>
      </c>
      <c r="K13" s="237"/>
    </row>
    <row r="14" spans="1:11">
      <c r="A14" s="170" t="s">
        <v>81</v>
      </c>
      <c r="B14" s="4">
        <v>0</v>
      </c>
      <c r="C14" s="4">
        <v>0</v>
      </c>
      <c r="D14" s="4">
        <v>0</v>
      </c>
      <c r="E14" s="4">
        <v>0</v>
      </c>
      <c r="F14" s="237" t="s">
        <v>79</v>
      </c>
      <c r="G14" s="237"/>
      <c r="H14" s="237" t="s">
        <v>79</v>
      </c>
      <c r="I14" s="237"/>
      <c r="J14" s="237" t="s">
        <v>79</v>
      </c>
      <c r="K14" s="237"/>
    </row>
    <row r="15" spans="1:11">
      <c r="A15" s="170" t="s">
        <v>63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>
      <c r="A16" s="172" t="s">
        <v>64</v>
      </c>
      <c r="B16" s="136">
        <v>55</v>
      </c>
      <c r="C16" s="136">
        <v>733</v>
      </c>
      <c r="D16" s="136">
        <v>11</v>
      </c>
      <c r="E16" s="136">
        <v>316</v>
      </c>
      <c r="F16" s="136">
        <v>3</v>
      </c>
      <c r="G16" s="136">
        <v>16</v>
      </c>
      <c r="H16" s="136">
        <v>41</v>
      </c>
      <c r="I16" s="136">
        <v>401</v>
      </c>
      <c r="J16" s="6">
        <v>0</v>
      </c>
      <c r="K16" s="6">
        <v>0</v>
      </c>
    </row>
    <row r="17" spans="1:11">
      <c r="A17" s="170" t="s">
        <v>65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>
      <c r="A18" s="170" t="s">
        <v>82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>
      <c r="A19" s="170" t="s">
        <v>83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237" t="s">
        <v>79</v>
      </c>
      <c r="I19" s="237"/>
      <c r="J19" s="237" t="s">
        <v>79</v>
      </c>
      <c r="K19" s="237"/>
    </row>
    <row r="20" spans="1:11">
      <c r="A20" s="170" t="s">
        <v>84</v>
      </c>
      <c r="B20" s="4">
        <v>0</v>
      </c>
      <c r="C20" s="4">
        <v>0</v>
      </c>
      <c r="D20" s="4">
        <v>0</v>
      </c>
      <c r="E20" s="4">
        <v>0</v>
      </c>
      <c r="F20" s="237" t="s">
        <v>79</v>
      </c>
      <c r="G20" s="237"/>
      <c r="H20" s="237" t="s">
        <v>79</v>
      </c>
      <c r="I20" s="237"/>
      <c r="J20" s="237" t="s">
        <v>79</v>
      </c>
      <c r="K20" s="237"/>
    </row>
    <row r="21" spans="1:11">
      <c r="A21" s="170" t="s">
        <v>85</v>
      </c>
      <c r="B21" s="4">
        <v>0</v>
      </c>
      <c r="C21" s="4">
        <v>0</v>
      </c>
      <c r="D21" s="4">
        <v>0</v>
      </c>
      <c r="E21" s="4">
        <v>0</v>
      </c>
      <c r="F21" s="237" t="s">
        <v>79</v>
      </c>
      <c r="G21" s="237"/>
      <c r="H21" s="237" t="s">
        <v>79</v>
      </c>
      <c r="I21" s="237"/>
      <c r="J21" s="237" t="s">
        <v>79</v>
      </c>
      <c r="K21" s="237"/>
    </row>
    <row r="22" spans="1:11">
      <c r="A22" s="170" t="s">
        <v>86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237" t="s">
        <v>79</v>
      </c>
      <c r="I22" s="237"/>
      <c r="J22" s="237" t="s">
        <v>79</v>
      </c>
      <c r="K22" s="237"/>
    </row>
    <row r="23" spans="1:11">
      <c r="A23" s="170" t="s">
        <v>87</v>
      </c>
      <c r="B23" s="4">
        <v>0</v>
      </c>
      <c r="C23" s="4">
        <v>0</v>
      </c>
      <c r="D23" s="4">
        <v>0</v>
      </c>
      <c r="E23" s="4">
        <v>0</v>
      </c>
      <c r="F23" s="237" t="s">
        <v>79</v>
      </c>
      <c r="G23" s="237"/>
      <c r="H23" s="237" t="s">
        <v>79</v>
      </c>
      <c r="I23" s="237"/>
      <c r="J23" s="237" t="s">
        <v>79</v>
      </c>
      <c r="K23" s="237"/>
    </row>
    <row r="24" spans="1:11">
      <c r="A24" s="170" t="s">
        <v>88</v>
      </c>
      <c r="B24" s="4">
        <v>0</v>
      </c>
      <c r="C24" s="4">
        <v>0</v>
      </c>
      <c r="D24" s="4">
        <v>0</v>
      </c>
      <c r="E24" s="4">
        <v>0</v>
      </c>
      <c r="F24" s="237" t="s">
        <v>79</v>
      </c>
      <c r="G24" s="237"/>
      <c r="H24" s="237" t="s">
        <v>79</v>
      </c>
      <c r="I24" s="237"/>
      <c r="J24" s="237" t="s">
        <v>79</v>
      </c>
      <c r="K24" s="237"/>
    </row>
    <row r="25" spans="1:11">
      <c r="A25" s="170" t="s">
        <v>50</v>
      </c>
      <c r="B25" s="4">
        <f>B5+B6+B7+B8+B9+B10+B11+B12+B13+B15+B14+B16+B17+B18+B19+B20+B21+B22+B23+B24</f>
        <v>2436</v>
      </c>
      <c r="C25" s="4">
        <f t="shared" ref="C25:E25" si="0">C5+C6+C7+C8+C9+C10+C11+C12+C13+C15+C14+C16+C17+C18+C19+C20+C21+C22+C23+C24</f>
        <v>30498</v>
      </c>
      <c r="D25" s="4">
        <f t="shared" si="0"/>
        <v>257</v>
      </c>
      <c r="E25" s="4">
        <f t="shared" si="0"/>
        <v>3972</v>
      </c>
      <c r="F25" s="4">
        <f>F5+F6+F7+F8+F9+F10+F11+F12+F13</f>
        <v>1613</v>
      </c>
      <c r="G25" s="4">
        <f>G5+G6+G7+G8+G9+G10+G11+G12+G13</f>
        <v>18342</v>
      </c>
      <c r="H25" s="4">
        <f>H10+H9+H8+H7+H6+H5+H11+H16</f>
        <v>293</v>
      </c>
      <c r="I25" s="4">
        <f>I10+I9+I8+I7+I6+I5+I11+I16</f>
        <v>3346</v>
      </c>
      <c r="J25" s="4">
        <f>J8+J7+J6+J5</f>
        <v>270</v>
      </c>
      <c r="K25" s="4">
        <f>K8+K7+K6+K5</f>
        <v>4822</v>
      </c>
    </row>
    <row r="27" spans="1:11">
      <c r="A27" s="7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财字1号</vt:lpstr>
      <vt:lpstr>财字2号</vt:lpstr>
      <vt:lpstr>财字3号</vt:lpstr>
      <vt:lpstr>财字4号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2020-11-19T02:32:37Z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