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0980"/>
  </bookViews>
  <sheets>
    <sheet name="财字1号" sheetId="1" r:id="rId1"/>
    <sheet name="财字2号" sheetId="2" r:id="rId2"/>
    <sheet name="财字3号" sheetId="3" r:id="rId3"/>
    <sheet name="财字4号" sheetId="4" r:id="rId4"/>
  </sheets>
  <definedNames>
    <definedName name="_xlnm._FilterDatabase" localSheetId="0" hidden="1">财字1号!$B$285:$B$328</definedName>
  </definedNames>
  <calcPr calcId="145621"/>
</workbook>
</file>

<file path=xl/calcChain.xml><?xml version="1.0" encoding="utf-8"?>
<calcChain xmlns="http://schemas.openxmlformats.org/spreadsheetml/2006/main">
  <c r="H138" i="1" l="1"/>
  <c r="H25" i="2" l="1"/>
  <c r="H26" i="2"/>
  <c r="H27" i="2"/>
  <c r="G27" i="2"/>
  <c r="G26" i="2"/>
  <c r="G25" i="2"/>
  <c r="D27" i="2"/>
  <c r="E27" i="2"/>
  <c r="D26" i="2"/>
  <c r="E26" i="2"/>
  <c r="D25" i="2"/>
  <c r="E25" i="2"/>
  <c r="C27" i="2"/>
  <c r="C26" i="2"/>
  <c r="C25" i="2"/>
  <c r="F139" i="3" l="1"/>
  <c r="F141" i="3"/>
  <c r="F142" i="3"/>
  <c r="F144" i="3"/>
  <c r="F148" i="3"/>
  <c r="H159" i="1" l="1"/>
  <c r="F29" i="1" l="1"/>
  <c r="D325" i="1"/>
  <c r="J321" i="1"/>
  <c r="K321" i="1"/>
  <c r="D232" i="1" l="1"/>
  <c r="I172" i="1" l="1"/>
  <c r="C84" i="3"/>
  <c r="D84" i="3"/>
  <c r="E84" i="3"/>
  <c r="F84" i="3" s="1"/>
  <c r="E175" i="3"/>
  <c r="E65" i="1"/>
  <c r="H266" i="1"/>
  <c r="H206" i="1"/>
  <c r="H65" i="1"/>
  <c r="K185" i="1"/>
  <c r="C206" i="1"/>
  <c r="C414" i="3"/>
  <c r="E253" i="1"/>
  <c r="L78" i="1"/>
  <c r="L91" i="1"/>
  <c r="C300" i="1"/>
  <c r="D300" i="1"/>
  <c r="F171" i="3"/>
  <c r="A524" i="3"/>
  <c r="A398" i="3"/>
  <c r="A221" i="3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E206" i="3"/>
  <c r="E532" i="3" s="1"/>
  <c r="E207" i="3"/>
  <c r="E533" i="3" s="1"/>
  <c r="E208" i="3"/>
  <c r="E534" i="3" s="1"/>
  <c r="E209" i="3"/>
  <c r="E535" i="3" s="1"/>
  <c r="E210" i="3"/>
  <c r="E536" i="3" s="1"/>
  <c r="H324" i="1"/>
  <c r="K25" i="4"/>
  <c r="J25" i="4"/>
  <c r="I25" i="4"/>
  <c r="H25" i="4"/>
  <c r="G25" i="4"/>
  <c r="F25" i="4"/>
  <c r="E25" i="4"/>
  <c r="D25" i="4"/>
  <c r="C25" i="4"/>
  <c r="B25" i="4"/>
  <c r="J551" i="3"/>
  <c r="L517" i="3"/>
  <c r="L565" i="3" s="1"/>
  <c r="K517" i="3"/>
  <c r="K565" i="3" s="1"/>
  <c r="J517" i="3"/>
  <c r="J565" i="3" s="1"/>
  <c r="I517" i="3"/>
  <c r="I565" i="3" s="1"/>
  <c r="H517" i="3"/>
  <c r="H565" i="3" s="1"/>
  <c r="G517" i="3"/>
  <c r="G565" i="3" s="1"/>
  <c r="E517" i="3"/>
  <c r="E565" i="3" s="1"/>
  <c r="D517" i="3"/>
  <c r="D565" i="3" s="1"/>
  <c r="C517" i="3"/>
  <c r="C565" i="3" s="1"/>
  <c r="L516" i="3"/>
  <c r="L564" i="3" s="1"/>
  <c r="K516" i="3"/>
  <c r="K564" i="3" s="1"/>
  <c r="J516" i="3"/>
  <c r="J564" i="3" s="1"/>
  <c r="I516" i="3"/>
  <c r="I564" i="3" s="1"/>
  <c r="H516" i="3"/>
  <c r="H564" i="3" s="1"/>
  <c r="G516" i="3"/>
  <c r="G564" i="3" s="1"/>
  <c r="E516" i="3"/>
  <c r="E564" i="3" s="1"/>
  <c r="D516" i="3"/>
  <c r="N412" i="3" s="1"/>
  <c r="C516" i="3"/>
  <c r="C564" i="3" s="1"/>
  <c r="L515" i="3"/>
  <c r="L563" i="3" s="1"/>
  <c r="K515" i="3"/>
  <c r="K563" i="3" s="1"/>
  <c r="J515" i="3"/>
  <c r="J563" i="3" s="1"/>
  <c r="I515" i="3"/>
  <c r="I563" i="3" s="1"/>
  <c r="H515" i="3"/>
  <c r="H563" i="3" s="1"/>
  <c r="G515" i="3"/>
  <c r="G563" i="3" s="1"/>
  <c r="E515" i="3"/>
  <c r="E563" i="3" s="1"/>
  <c r="D515" i="3"/>
  <c r="N450" i="3" s="1"/>
  <c r="C515" i="3"/>
  <c r="C563" i="3" s="1"/>
  <c r="L514" i="3"/>
  <c r="L562" i="3" s="1"/>
  <c r="K514" i="3"/>
  <c r="K562" i="3" s="1"/>
  <c r="J514" i="3"/>
  <c r="J562" i="3" s="1"/>
  <c r="I514" i="3"/>
  <c r="I562" i="3" s="1"/>
  <c r="H514" i="3"/>
  <c r="H562" i="3" s="1"/>
  <c r="G514" i="3"/>
  <c r="G562" i="3" s="1"/>
  <c r="E514" i="3"/>
  <c r="E562" i="3" s="1"/>
  <c r="D514" i="3"/>
  <c r="N488" i="3" s="1"/>
  <c r="C514" i="3"/>
  <c r="C562" i="3" s="1"/>
  <c r="L513" i="3"/>
  <c r="L561" i="3" s="1"/>
  <c r="K513" i="3"/>
  <c r="K561" i="3" s="1"/>
  <c r="J513" i="3"/>
  <c r="J561" i="3" s="1"/>
  <c r="I513" i="3"/>
  <c r="I561" i="3" s="1"/>
  <c r="H513" i="3"/>
  <c r="H561" i="3" s="1"/>
  <c r="G513" i="3"/>
  <c r="G561" i="3" s="1"/>
  <c r="E513" i="3"/>
  <c r="E561" i="3" s="1"/>
  <c r="D513" i="3"/>
  <c r="N500" i="3" s="1"/>
  <c r="C513" i="3"/>
  <c r="C561" i="3" s="1"/>
  <c r="L512" i="3"/>
  <c r="L560" i="3" s="1"/>
  <c r="K512" i="3"/>
  <c r="K560" i="3" s="1"/>
  <c r="J512" i="3"/>
  <c r="J560" i="3" s="1"/>
  <c r="I512" i="3"/>
  <c r="I560" i="3" s="1"/>
  <c r="H512" i="3"/>
  <c r="H560" i="3" s="1"/>
  <c r="G512" i="3"/>
  <c r="G560" i="3" s="1"/>
  <c r="E512" i="3"/>
  <c r="E560" i="3" s="1"/>
  <c r="D512" i="3"/>
  <c r="N408" i="3" s="1"/>
  <c r="C512" i="3"/>
  <c r="C560" i="3" s="1"/>
  <c r="L511" i="3"/>
  <c r="L559" i="3" s="1"/>
  <c r="K511" i="3"/>
  <c r="K559" i="3" s="1"/>
  <c r="J511" i="3"/>
  <c r="J559" i="3" s="1"/>
  <c r="I511" i="3"/>
  <c r="I559" i="3" s="1"/>
  <c r="H511" i="3"/>
  <c r="H559" i="3" s="1"/>
  <c r="G511" i="3"/>
  <c r="G559" i="3" s="1"/>
  <c r="E511" i="3"/>
  <c r="E559" i="3" s="1"/>
  <c r="D511" i="3"/>
  <c r="N446" i="3" s="1"/>
  <c r="C511" i="3"/>
  <c r="C559" i="3" s="1"/>
  <c r="L510" i="3"/>
  <c r="L558" i="3" s="1"/>
  <c r="K510" i="3"/>
  <c r="K558" i="3" s="1"/>
  <c r="J510" i="3"/>
  <c r="J558" i="3" s="1"/>
  <c r="I510" i="3"/>
  <c r="I558" i="3" s="1"/>
  <c r="H510" i="3"/>
  <c r="H558" i="3" s="1"/>
  <c r="G510" i="3"/>
  <c r="G558" i="3" s="1"/>
  <c r="E510" i="3"/>
  <c r="E558" i="3" s="1"/>
  <c r="D510" i="3"/>
  <c r="N406" i="3" s="1"/>
  <c r="C510" i="3"/>
  <c r="C558" i="3" s="1"/>
  <c r="L509" i="3"/>
  <c r="L557" i="3" s="1"/>
  <c r="K509" i="3"/>
  <c r="K557" i="3" s="1"/>
  <c r="J509" i="3"/>
  <c r="J557" i="3" s="1"/>
  <c r="I509" i="3"/>
  <c r="I557" i="3" s="1"/>
  <c r="H509" i="3"/>
  <c r="H557" i="3" s="1"/>
  <c r="G509" i="3"/>
  <c r="G557" i="3" s="1"/>
  <c r="E509" i="3"/>
  <c r="E557" i="3" s="1"/>
  <c r="D509" i="3"/>
  <c r="N496" i="3" s="1"/>
  <c r="C509" i="3"/>
  <c r="C557" i="3" s="1"/>
  <c r="L508" i="3"/>
  <c r="L556" i="3" s="1"/>
  <c r="K508" i="3"/>
  <c r="K556" i="3" s="1"/>
  <c r="J508" i="3"/>
  <c r="J556" i="3" s="1"/>
  <c r="I508" i="3"/>
  <c r="I556" i="3" s="1"/>
  <c r="H508" i="3"/>
  <c r="H556" i="3" s="1"/>
  <c r="G508" i="3"/>
  <c r="G556" i="3" s="1"/>
  <c r="E508" i="3"/>
  <c r="E556" i="3" s="1"/>
  <c r="D508" i="3"/>
  <c r="C508" i="3"/>
  <c r="C556" i="3" s="1"/>
  <c r="L507" i="3"/>
  <c r="L555" i="3" s="1"/>
  <c r="K507" i="3"/>
  <c r="K555" i="3" s="1"/>
  <c r="J507" i="3"/>
  <c r="J555" i="3" s="1"/>
  <c r="I507" i="3"/>
  <c r="I555" i="3" s="1"/>
  <c r="H507" i="3"/>
  <c r="H555" i="3" s="1"/>
  <c r="G507" i="3"/>
  <c r="G555" i="3" s="1"/>
  <c r="E507" i="3"/>
  <c r="E555" i="3" s="1"/>
  <c r="D507" i="3"/>
  <c r="N494" i="3" s="1"/>
  <c r="C507" i="3"/>
  <c r="C555" i="3" s="1"/>
  <c r="L506" i="3"/>
  <c r="L554" i="3" s="1"/>
  <c r="K506" i="3"/>
  <c r="K554" i="3" s="1"/>
  <c r="J506" i="3"/>
  <c r="J554" i="3" s="1"/>
  <c r="I506" i="3"/>
  <c r="I554" i="3" s="1"/>
  <c r="H506" i="3"/>
  <c r="H554" i="3" s="1"/>
  <c r="G506" i="3"/>
  <c r="E506" i="3"/>
  <c r="E554" i="3" s="1"/>
  <c r="D506" i="3"/>
  <c r="N402" i="3" s="1"/>
  <c r="C506" i="3"/>
  <c r="C554" i="3" s="1"/>
  <c r="L505" i="3"/>
  <c r="K505" i="3"/>
  <c r="J505" i="3"/>
  <c r="I505" i="3"/>
  <c r="H505" i="3"/>
  <c r="G505" i="3"/>
  <c r="E505" i="3"/>
  <c r="D505" i="3"/>
  <c r="C505" i="3"/>
  <c r="M500" i="3"/>
  <c r="F500" i="3"/>
  <c r="M499" i="3"/>
  <c r="M498" i="3"/>
  <c r="F498" i="3"/>
  <c r="F496" i="3"/>
  <c r="M494" i="3"/>
  <c r="F494" i="3"/>
  <c r="M493" i="3"/>
  <c r="F493" i="3"/>
  <c r="L492" i="3"/>
  <c r="K492" i="3"/>
  <c r="J492" i="3"/>
  <c r="I492" i="3"/>
  <c r="H492" i="3"/>
  <c r="G492" i="3"/>
  <c r="E492" i="3"/>
  <c r="D492" i="3"/>
  <c r="C492" i="3"/>
  <c r="F487" i="3"/>
  <c r="F485" i="3"/>
  <c r="F483" i="3"/>
  <c r="F482" i="3"/>
  <c r="M481" i="3"/>
  <c r="F481" i="3"/>
  <c r="M480" i="3"/>
  <c r="F480" i="3"/>
  <c r="L479" i="3"/>
  <c r="K479" i="3"/>
  <c r="J479" i="3"/>
  <c r="I479" i="3"/>
  <c r="H479" i="3"/>
  <c r="G479" i="3"/>
  <c r="E479" i="3"/>
  <c r="D479" i="3"/>
  <c r="C479" i="3"/>
  <c r="F477" i="3"/>
  <c r="F475" i="3"/>
  <c r="M474" i="3"/>
  <c r="F474" i="3"/>
  <c r="M472" i="3"/>
  <c r="F472" i="3"/>
  <c r="M471" i="3"/>
  <c r="F471" i="3"/>
  <c r="M470" i="3"/>
  <c r="F470" i="3"/>
  <c r="F469" i="3"/>
  <c r="M468" i="3"/>
  <c r="F468" i="3"/>
  <c r="M467" i="3"/>
  <c r="F467" i="3"/>
  <c r="L466" i="3"/>
  <c r="K466" i="3"/>
  <c r="J466" i="3"/>
  <c r="I466" i="3"/>
  <c r="H466" i="3"/>
  <c r="G466" i="3"/>
  <c r="E466" i="3"/>
  <c r="D466" i="3"/>
  <c r="C466" i="3"/>
  <c r="M462" i="3"/>
  <c r="M461" i="3"/>
  <c r="F461" i="3"/>
  <c r="F459" i="3"/>
  <c r="M457" i="3"/>
  <c r="F457" i="3"/>
  <c r="M455" i="3"/>
  <c r="F455" i="3"/>
  <c r="M454" i="3"/>
  <c r="F454" i="3"/>
  <c r="L453" i="3"/>
  <c r="K453" i="3"/>
  <c r="J453" i="3"/>
  <c r="I453" i="3"/>
  <c r="H453" i="3"/>
  <c r="G453" i="3"/>
  <c r="E453" i="3"/>
  <c r="D453" i="3"/>
  <c r="C453" i="3"/>
  <c r="M452" i="3"/>
  <c r="F450" i="3"/>
  <c r="M449" i="3"/>
  <c r="F449" i="3"/>
  <c r="M448" i="3"/>
  <c r="F448" i="3"/>
  <c r="M447" i="3"/>
  <c r="F447" i="3"/>
  <c r="M446" i="3"/>
  <c r="F446" i="3"/>
  <c r="M444" i="3"/>
  <c r="F444" i="3"/>
  <c r="F443" i="3"/>
  <c r="M442" i="3"/>
  <c r="F442" i="3"/>
  <c r="M441" i="3"/>
  <c r="F441" i="3"/>
  <c r="L440" i="3"/>
  <c r="K440" i="3"/>
  <c r="J440" i="3"/>
  <c r="I440" i="3"/>
  <c r="H440" i="3"/>
  <c r="G440" i="3"/>
  <c r="E440" i="3"/>
  <c r="D440" i="3"/>
  <c r="C440" i="3"/>
  <c r="M435" i="3"/>
  <c r="F435" i="3"/>
  <c r="F433" i="3"/>
  <c r="M431" i="3"/>
  <c r="F431" i="3"/>
  <c r="M430" i="3"/>
  <c r="F430" i="3"/>
  <c r="M429" i="3"/>
  <c r="F429" i="3"/>
  <c r="M428" i="3"/>
  <c r="F428" i="3"/>
  <c r="L427" i="3"/>
  <c r="K427" i="3"/>
  <c r="J427" i="3"/>
  <c r="I427" i="3"/>
  <c r="H427" i="3"/>
  <c r="G427" i="3"/>
  <c r="E427" i="3"/>
  <c r="D427" i="3"/>
  <c r="C427" i="3"/>
  <c r="M422" i="3"/>
  <c r="F422" i="3"/>
  <c r="F421" i="3"/>
  <c r="M420" i="3"/>
  <c r="F420" i="3"/>
  <c r="F418" i="3"/>
  <c r="M417" i="3"/>
  <c r="F417" i="3"/>
  <c r="M416" i="3"/>
  <c r="F416" i="3"/>
  <c r="M415" i="3"/>
  <c r="F415" i="3"/>
  <c r="L414" i="3"/>
  <c r="K414" i="3"/>
  <c r="J414" i="3"/>
  <c r="I414" i="3"/>
  <c r="H414" i="3"/>
  <c r="G414" i="3"/>
  <c r="E414" i="3"/>
  <c r="D414" i="3"/>
  <c r="F412" i="3"/>
  <c r="F410" i="3"/>
  <c r="M409" i="3"/>
  <c r="F409" i="3"/>
  <c r="M408" i="3"/>
  <c r="F408" i="3"/>
  <c r="M407" i="3"/>
  <c r="F407" i="3"/>
  <c r="M406" i="3"/>
  <c r="F406" i="3"/>
  <c r="M405" i="3"/>
  <c r="F405" i="3"/>
  <c r="M404" i="3"/>
  <c r="F404" i="3"/>
  <c r="M403" i="3"/>
  <c r="F403" i="3"/>
  <c r="M402" i="3"/>
  <c r="F402" i="3"/>
  <c r="L392" i="3"/>
  <c r="L552" i="3" s="1"/>
  <c r="K392" i="3"/>
  <c r="K552" i="3" s="1"/>
  <c r="J392" i="3"/>
  <c r="J552" i="3" s="1"/>
  <c r="I392" i="3"/>
  <c r="I552" i="3" s="1"/>
  <c r="H392" i="3"/>
  <c r="H552" i="3" s="1"/>
  <c r="G392" i="3"/>
  <c r="G552" i="3" s="1"/>
  <c r="E392" i="3"/>
  <c r="E552" i="3" s="1"/>
  <c r="D392" i="3"/>
  <c r="N275" i="3" s="1"/>
  <c r="C392" i="3"/>
  <c r="C552" i="3" s="1"/>
  <c r="L391" i="3"/>
  <c r="L551" i="3" s="1"/>
  <c r="K391" i="3"/>
  <c r="K551" i="3" s="1"/>
  <c r="I391" i="3"/>
  <c r="I551" i="3" s="1"/>
  <c r="H391" i="3"/>
  <c r="H551" i="3" s="1"/>
  <c r="G391" i="3"/>
  <c r="G551" i="3" s="1"/>
  <c r="E391" i="3"/>
  <c r="E551" i="3" s="1"/>
  <c r="D391" i="3"/>
  <c r="D551" i="3" s="1"/>
  <c r="C391" i="3"/>
  <c r="C551" i="3" s="1"/>
  <c r="L390" i="3"/>
  <c r="L550" i="3" s="1"/>
  <c r="K390" i="3"/>
  <c r="K550" i="3" s="1"/>
  <c r="J390" i="3"/>
  <c r="J550" i="3" s="1"/>
  <c r="I390" i="3"/>
  <c r="I550" i="3" s="1"/>
  <c r="H390" i="3"/>
  <c r="H550" i="3" s="1"/>
  <c r="G390" i="3"/>
  <c r="G550" i="3" s="1"/>
  <c r="E390" i="3"/>
  <c r="E550" i="3" s="1"/>
  <c r="D390" i="3"/>
  <c r="D550" i="3" s="1"/>
  <c r="C390" i="3"/>
  <c r="C550" i="3" s="1"/>
  <c r="L389" i="3"/>
  <c r="L549" i="3" s="1"/>
  <c r="K389" i="3"/>
  <c r="K549" i="3" s="1"/>
  <c r="J389" i="3"/>
  <c r="J549" i="3" s="1"/>
  <c r="I389" i="3"/>
  <c r="I549" i="3" s="1"/>
  <c r="H389" i="3"/>
  <c r="H549" i="3" s="1"/>
  <c r="G389" i="3"/>
  <c r="G549" i="3" s="1"/>
  <c r="E389" i="3"/>
  <c r="E549" i="3" s="1"/>
  <c r="D389" i="3"/>
  <c r="N233" i="3" s="1"/>
  <c r="C389" i="3"/>
  <c r="C549" i="3" s="1"/>
  <c r="L388" i="3"/>
  <c r="L548" i="3" s="1"/>
  <c r="K388" i="3"/>
  <c r="K548" i="3" s="1"/>
  <c r="J388" i="3"/>
  <c r="J548" i="3" s="1"/>
  <c r="I388" i="3"/>
  <c r="I548" i="3" s="1"/>
  <c r="H388" i="3"/>
  <c r="H548" i="3" s="1"/>
  <c r="G388" i="3"/>
  <c r="G548" i="3" s="1"/>
  <c r="E388" i="3"/>
  <c r="E548" i="3" s="1"/>
  <c r="D388" i="3"/>
  <c r="N362" i="3" s="1"/>
  <c r="C388" i="3"/>
  <c r="C548" i="3" s="1"/>
  <c r="L387" i="3"/>
  <c r="L547" i="3" s="1"/>
  <c r="K387" i="3"/>
  <c r="K547" i="3" s="1"/>
  <c r="J387" i="3"/>
  <c r="J547" i="3" s="1"/>
  <c r="I387" i="3"/>
  <c r="I547" i="3" s="1"/>
  <c r="H387" i="3"/>
  <c r="H547" i="3" s="1"/>
  <c r="G387" i="3"/>
  <c r="G547" i="3" s="1"/>
  <c r="E387" i="3"/>
  <c r="E547" i="3" s="1"/>
  <c r="D387" i="3"/>
  <c r="N374" i="3" s="1"/>
  <c r="C387" i="3"/>
  <c r="C547" i="3" s="1"/>
  <c r="L386" i="3"/>
  <c r="L546" i="3" s="1"/>
  <c r="K386" i="3"/>
  <c r="K546" i="3" s="1"/>
  <c r="J386" i="3"/>
  <c r="J546" i="3" s="1"/>
  <c r="I386" i="3"/>
  <c r="I546" i="3" s="1"/>
  <c r="H386" i="3"/>
  <c r="H546" i="3" s="1"/>
  <c r="G386" i="3"/>
  <c r="G546" i="3" s="1"/>
  <c r="E386" i="3"/>
  <c r="E546" i="3" s="1"/>
  <c r="D386" i="3"/>
  <c r="N230" i="3" s="1"/>
  <c r="C386" i="3"/>
  <c r="C546" i="3" s="1"/>
  <c r="L385" i="3"/>
  <c r="L545" i="3" s="1"/>
  <c r="K385" i="3"/>
  <c r="J385" i="3"/>
  <c r="J545" i="3" s="1"/>
  <c r="I385" i="3"/>
  <c r="I545" i="3" s="1"/>
  <c r="H385" i="3"/>
  <c r="H545" i="3" s="1"/>
  <c r="G385" i="3"/>
  <c r="G545" i="3" s="1"/>
  <c r="E385" i="3"/>
  <c r="E545" i="3" s="1"/>
  <c r="D385" i="3"/>
  <c r="C385" i="3"/>
  <c r="C545" i="3" s="1"/>
  <c r="L384" i="3"/>
  <c r="L544" i="3" s="1"/>
  <c r="K384" i="3"/>
  <c r="K544" i="3" s="1"/>
  <c r="J384" i="3"/>
  <c r="J544" i="3" s="1"/>
  <c r="I384" i="3"/>
  <c r="I544" i="3" s="1"/>
  <c r="H384" i="3"/>
  <c r="H544" i="3" s="1"/>
  <c r="G384" i="3"/>
  <c r="G544" i="3" s="1"/>
  <c r="E384" i="3"/>
  <c r="E544" i="3" s="1"/>
  <c r="D384" i="3"/>
  <c r="N293" i="3" s="1"/>
  <c r="C384" i="3"/>
  <c r="C544" i="3" s="1"/>
  <c r="L383" i="3"/>
  <c r="L543" i="3" s="1"/>
  <c r="K383" i="3"/>
  <c r="K543" i="3" s="1"/>
  <c r="J383" i="3"/>
  <c r="J543" i="3" s="1"/>
  <c r="I383" i="3"/>
  <c r="I543" i="3" s="1"/>
  <c r="H383" i="3"/>
  <c r="H543" i="3" s="1"/>
  <c r="G383" i="3"/>
  <c r="G543" i="3" s="1"/>
  <c r="E383" i="3"/>
  <c r="E543" i="3" s="1"/>
  <c r="D383" i="3"/>
  <c r="N318" i="3" s="1"/>
  <c r="C383" i="3"/>
  <c r="C543" i="3" s="1"/>
  <c r="L382" i="3"/>
  <c r="L542" i="3" s="1"/>
  <c r="K382" i="3"/>
  <c r="K542" i="3" s="1"/>
  <c r="J382" i="3"/>
  <c r="J542" i="3" s="1"/>
  <c r="I382" i="3"/>
  <c r="I542" i="3" s="1"/>
  <c r="H382" i="3"/>
  <c r="H542" i="3" s="1"/>
  <c r="G382" i="3"/>
  <c r="G542" i="3" s="1"/>
  <c r="E382" i="3"/>
  <c r="E542" i="3" s="1"/>
  <c r="D382" i="3"/>
  <c r="N304" i="3" s="1"/>
  <c r="C382" i="3"/>
  <c r="C542" i="3" s="1"/>
  <c r="L381" i="3"/>
  <c r="L541" i="3" s="1"/>
  <c r="K381" i="3"/>
  <c r="K541" i="3" s="1"/>
  <c r="J381" i="3"/>
  <c r="J541" i="3" s="1"/>
  <c r="I381" i="3"/>
  <c r="I541" i="3" s="1"/>
  <c r="H381" i="3"/>
  <c r="H541" i="3" s="1"/>
  <c r="G381" i="3"/>
  <c r="G541" i="3" s="1"/>
  <c r="E381" i="3"/>
  <c r="E541" i="3" s="1"/>
  <c r="D381" i="3"/>
  <c r="N290" i="3" s="1"/>
  <c r="C381" i="3"/>
  <c r="C541" i="3" s="1"/>
  <c r="L380" i="3"/>
  <c r="K380" i="3"/>
  <c r="J380" i="3"/>
  <c r="I380" i="3"/>
  <c r="H380" i="3"/>
  <c r="G380" i="3"/>
  <c r="E380" i="3"/>
  <c r="D380" i="3"/>
  <c r="C380" i="3"/>
  <c r="M374" i="3"/>
  <c r="F374" i="3"/>
  <c r="L367" i="3"/>
  <c r="K367" i="3"/>
  <c r="J367" i="3"/>
  <c r="I367" i="3"/>
  <c r="H367" i="3"/>
  <c r="G367" i="3"/>
  <c r="E367" i="3"/>
  <c r="D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L354" i="3"/>
  <c r="K354" i="3"/>
  <c r="J354" i="3"/>
  <c r="I354" i="3"/>
  <c r="H354" i="3"/>
  <c r="G354" i="3"/>
  <c r="E354" i="3"/>
  <c r="D354" i="3"/>
  <c r="C354" i="3"/>
  <c r="F350" i="3"/>
  <c r="M349" i="3"/>
  <c r="F349" i="3"/>
  <c r="F347" i="3"/>
  <c r="F345" i="3"/>
  <c r="F344" i="3"/>
  <c r="M343" i="3"/>
  <c r="F343" i="3"/>
  <c r="M342" i="3"/>
  <c r="F342" i="3"/>
  <c r="L341" i="3"/>
  <c r="K341" i="3"/>
  <c r="J341" i="3"/>
  <c r="I341" i="3"/>
  <c r="H341" i="3"/>
  <c r="G341" i="3"/>
  <c r="E341" i="3"/>
  <c r="D341" i="3"/>
  <c r="C341" i="3"/>
  <c r="M336" i="3"/>
  <c r="F336" i="3"/>
  <c r="M334" i="3"/>
  <c r="F334" i="3"/>
  <c r="M330" i="3"/>
  <c r="F330" i="3"/>
  <c r="M329" i="3"/>
  <c r="F329" i="3"/>
  <c r="L328" i="3"/>
  <c r="K328" i="3"/>
  <c r="J328" i="3"/>
  <c r="I328" i="3"/>
  <c r="H328" i="3"/>
  <c r="G328" i="3"/>
  <c r="E328" i="3"/>
  <c r="D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L315" i="3"/>
  <c r="K315" i="3"/>
  <c r="J315" i="3"/>
  <c r="I315" i="3"/>
  <c r="H315" i="3"/>
  <c r="G315" i="3"/>
  <c r="E315" i="3"/>
  <c r="D315" i="3"/>
  <c r="C315" i="3"/>
  <c r="F310" i="3"/>
  <c r="M304" i="3"/>
  <c r="F304" i="3"/>
  <c r="M303" i="3"/>
  <c r="F303" i="3"/>
  <c r="L302" i="3"/>
  <c r="K302" i="3"/>
  <c r="J302" i="3"/>
  <c r="I302" i="3"/>
  <c r="H302" i="3"/>
  <c r="G302" i="3"/>
  <c r="E302" i="3"/>
  <c r="D302" i="3"/>
  <c r="C302" i="3"/>
  <c r="M297" i="3"/>
  <c r="F297" i="3"/>
  <c r="F295" i="3"/>
  <c r="F294" i="3"/>
  <c r="F293" i="3"/>
  <c r="M292" i="3"/>
  <c r="F292" i="3"/>
  <c r="M291" i="3"/>
  <c r="F291" i="3"/>
  <c r="M290" i="3"/>
  <c r="F290" i="3"/>
  <c r="L289" i="3"/>
  <c r="K289" i="3"/>
  <c r="J289" i="3"/>
  <c r="I289" i="3"/>
  <c r="H289" i="3"/>
  <c r="G289" i="3"/>
  <c r="E289" i="3"/>
  <c r="D289" i="3"/>
  <c r="C289" i="3"/>
  <c r="M284" i="3"/>
  <c r="F284" i="3"/>
  <c r="F282" i="3"/>
  <c r="M278" i="3"/>
  <c r="F278" i="3"/>
  <c r="M277" i="3"/>
  <c r="F277" i="3"/>
  <c r="L276" i="3"/>
  <c r="K276" i="3"/>
  <c r="J276" i="3"/>
  <c r="I276" i="3"/>
  <c r="H276" i="3"/>
  <c r="G276" i="3"/>
  <c r="E276" i="3"/>
  <c r="D276" i="3"/>
  <c r="C276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L263" i="3"/>
  <c r="K263" i="3"/>
  <c r="J263" i="3"/>
  <c r="I263" i="3"/>
  <c r="H263" i="3"/>
  <c r="G263" i="3"/>
  <c r="E263" i="3"/>
  <c r="D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L250" i="3"/>
  <c r="K250" i="3"/>
  <c r="J250" i="3"/>
  <c r="I250" i="3"/>
  <c r="H250" i="3"/>
  <c r="G250" i="3"/>
  <c r="E250" i="3"/>
  <c r="D250" i="3"/>
  <c r="C250" i="3"/>
  <c r="M245" i="3"/>
  <c r="F245" i="3"/>
  <c r="M243" i="3"/>
  <c r="F243" i="3"/>
  <c r="F241" i="3"/>
  <c r="F240" i="3"/>
  <c r="M239" i="3"/>
  <c r="F239" i="3"/>
  <c r="M238" i="3"/>
  <c r="F238" i="3"/>
  <c r="L237" i="3"/>
  <c r="K237" i="3"/>
  <c r="J237" i="3"/>
  <c r="I237" i="3"/>
  <c r="H237" i="3"/>
  <c r="G237" i="3"/>
  <c r="E237" i="3"/>
  <c r="D237" i="3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L213" i="3"/>
  <c r="L539" i="3" s="1"/>
  <c r="K213" i="3"/>
  <c r="K539" i="3" s="1"/>
  <c r="J213" i="3"/>
  <c r="J539" i="3" s="1"/>
  <c r="I213" i="3"/>
  <c r="I539" i="3" s="1"/>
  <c r="H213" i="3"/>
  <c r="H539" i="3" s="1"/>
  <c r="G213" i="3"/>
  <c r="G539" i="3" s="1"/>
  <c r="E213" i="3"/>
  <c r="E539" i="3" s="1"/>
  <c r="D213" i="3"/>
  <c r="D539" i="3" s="1"/>
  <c r="C213" i="3"/>
  <c r="C539" i="3" s="1"/>
  <c r="L212" i="3"/>
  <c r="L538" i="3" s="1"/>
  <c r="K212" i="3"/>
  <c r="K538" i="3" s="1"/>
  <c r="J212" i="3"/>
  <c r="J538" i="3" s="1"/>
  <c r="I212" i="3"/>
  <c r="I538" i="3" s="1"/>
  <c r="H212" i="3"/>
  <c r="H538" i="3" s="1"/>
  <c r="G212" i="3"/>
  <c r="G538" i="3" s="1"/>
  <c r="E212" i="3"/>
  <c r="E538" i="3" s="1"/>
  <c r="D212" i="3"/>
  <c r="D538" i="3" s="1"/>
  <c r="C212" i="3"/>
  <c r="C538" i="3" s="1"/>
  <c r="L211" i="3"/>
  <c r="L537" i="3" s="1"/>
  <c r="K211" i="3"/>
  <c r="K537" i="3" s="1"/>
  <c r="J211" i="3"/>
  <c r="J537" i="3" s="1"/>
  <c r="I211" i="3"/>
  <c r="I537" i="3" s="1"/>
  <c r="H211" i="3"/>
  <c r="H537" i="3" s="1"/>
  <c r="G211" i="3"/>
  <c r="G537" i="3" s="1"/>
  <c r="E211" i="3"/>
  <c r="E537" i="3" s="1"/>
  <c r="D211" i="3"/>
  <c r="D537" i="3" s="1"/>
  <c r="C211" i="3"/>
  <c r="C537" i="3" s="1"/>
  <c r="L210" i="3"/>
  <c r="L536" i="3" s="1"/>
  <c r="K210" i="3"/>
  <c r="K536" i="3" s="1"/>
  <c r="J210" i="3"/>
  <c r="J536" i="3" s="1"/>
  <c r="I210" i="3"/>
  <c r="I536" i="3" s="1"/>
  <c r="H210" i="3"/>
  <c r="H536" i="3" s="1"/>
  <c r="G210" i="3"/>
  <c r="G536" i="3" s="1"/>
  <c r="D210" i="3"/>
  <c r="D536" i="3" s="1"/>
  <c r="C210" i="3"/>
  <c r="C536" i="3" s="1"/>
  <c r="L209" i="3"/>
  <c r="L535" i="3" s="1"/>
  <c r="K209" i="3"/>
  <c r="K535" i="3" s="1"/>
  <c r="J209" i="3"/>
  <c r="J535" i="3" s="1"/>
  <c r="I209" i="3"/>
  <c r="I535" i="3" s="1"/>
  <c r="H209" i="3"/>
  <c r="H535" i="3" s="1"/>
  <c r="G209" i="3"/>
  <c r="G535" i="3" s="1"/>
  <c r="D209" i="3"/>
  <c r="N66" i="3" s="1"/>
  <c r="C209" i="3"/>
  <c r="C535" i="3" s="1"/>
  <c r="L208" i="3"/>
  <c r="L534" i="3" s="1"/>
  <c r="K208" i="3"/>
  <c r="K534" i="3" s="1"/>
  <c r="J208" i="3"/>
  <c r="J534" i="3" s="1"/>
  <c r="I208" i="3"/>
  <c r="I534" i="3" s="1"/>
  <c r="H208" i="3"/>
  <c r="H534" i="3" s="1"/>
  <c r="G208" i="3"/>
  <c r="G534" i="3" s="1"/>
  <c r="D208" i="3"/>
  <c r="C208" i="3"/>
  <c r="C534" i="3" s="1"/>
  <c r="L207" i="3"/>
  <c r="L533" i="3" s="1"/>
  <c r="K207" i="3"/>
  <c r="K533" i="3" s="1"/>
  <c r="J207" i="3"/>
  <c r="J533" i="3" s="1"/>
  <c r="I207" i="3"/>
  <c r="I533" i="3" s="1"/>
  <c r="H207" i="3"/>
  <c r="H533" i="3" s="1"/>
  <c r="G207" i="3"/>
  <c r="G533" i="3" s="1"/>
  <c r="D207" i="3"/>
  <c r="N116" i="3" s="1"/>
  <c r="C207" i="3"/>
  <c r="C533" i="3" s="1"/>
  <c r="L206" i="3"/>
  <c r="L532" i="3" s="1"/>
  <c r="K206" i="3"/>
  <c r="K532" i="3" s="1"/>
  <c r="J206" i="3"/>
  <c r="J532" i="3" s="1"/>
  <c r="I206" i="3"/>
  <c r="I532" i="3" s="1"/>
  <c r="H206" i="3"/>
  <c r="H532" i="3" s="1"/>
  <c r="G206" i="3"/>
  <c r="G532" i="3" s="1"/>
  <c r="D206" i="3"/>
  <c r="D532" i="3" s="1"/>
  <c r="C206" i="3"/>
  <c r="C532" i="3" s="1"/>
  <c r="L205" i="3"/>
  <c r="L531" i="3" s="1"/>
  <c r="K205" i="3"/>
  <c r="K531" i="3" s="1"/>
  <c r="J205" i="3"/>
  <c r="J531" i="3" s="1"/>
  <c r="I205" i="3"/>
  <c r="I531" i="3" s="1"/>
  <c r="H205" i="3"/>
  <c r="H531" i="3" s="1"/>
  <c r="G205" i="3"/>
  <c r="G531" i="3" s="1"/>
  <c r="E205" i="3"/>
  <c r="E531" i="3" s="1"/>
  <c r="D205" i="3"/>
  <c r="N127" i="3" s="1"/>
  <c r="C205" i="3"/>
  <c r="C531" i="3" s="1"/>
  <c r="L204" i="3"/>
  <c r="L530" i="3" s="1"/>
  <c r="K204" i="3"/>
  <c r="K530" i="3" s="1"/>
  <c r="J204" i="3"/>
  <c r="J530" i="3" s="1"/>
  <c r="I204" i="3"/>
  <c r="I530" i="3" s="1"/>
  <c r="H204" i="3"/>
  <c r="H530" i="3" s="1"/>
  <c r="G204" i="3"/>
  <c r="G530" i="3" s="1"/>
  <c r="E204" i="3"/>
  <c r="E530" i="3" s="1"/>
  <c r="D204" i="3"/>
  <c r="D530" i="3" s="1"/>
  <c r="C204" i="3"/>
  <c r="C530" i="3" s="1"/>
  <c r="L203" i="3"/>
  <c r="L529" i="3" s="1"/>
  <c r="K203" i="3"/>
  <c r="K529" i="3" s="1"/>
  <c r="J203" i="3"/>
  <c r="J529" i="3" s="1"/>
  <c r="I203" i="3"/>
  <c r="I529" i="3" s="1"/>
  <c r="H203" i="3"/>
  <c r="H529" i="3" s="1"/>
  <c r="G203" i="3"/>
  <c r="G529" i="3" s="1"/>
  <c r="E203" i="3"/>
  <c r="E529" i="3" s="1"/>
  <c r="D203" i="3"/>
  <c r="N60" i="3" s="1"/>
  <c r="C203" i="3"/>
  <c r="C529" i="3" s="1"/>
  <c r="L202" i="3"/>
  <c r="L528" i="3" s="1"/>
  <c r="K202" i="3"/>
  <c r="J202" i="3"/>
  <c r="J528" i="3" s="1"/>
  <c r="I202" i="3"/>
  <c r="I528" i="3" s="1"/>
  <c r="H202" i="3"/>
  <c r="H528" i="3" s="1"/>
  <c r="G202" i="3"/>
  <c r="G528" i="3" s="1"/>
  <c r="E202" i="3"/>
  <c r="D202" i="3"/>
  <c r="D528" i="3" s="1"/>
  <c r="C202" i="3"/>
  <c r="C528" i="3" s="1"/>
  <c r="L201" i="3"/>
  <c r="K201" i="3"/>
  <c r="J201" i="3"/>
  <c r="I201" i="3"/>
  <c r="H201" i="3"/>
  <c r="G201" i="3"/>
  <c r="E201" i="3"/>
  <c r="D201" i="3"/>
  <c r="C201" i="3"/>
  <c r="F196" i="3"/>
  <c r="F194" i="3"/>
  <c r="M190" i="3"/>
  <c r="F190" i="3"/>
  <c r="M189" i="3"/>
  <c r="F189" i="3"/>
  <c r="L188" i="3"/>
  <c r="K188" i="3"/>
  <c r="J188" i="3"/>
  <c r="I188" i="3"/>
  <c r="H188" i="3"/>
  <c r="G188" i="3"/>
  <c r="E188" i="3"/>
  <c r="D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L175" i="3"/>
  <c r="K175" i="3"/>
  <c r="J175" i="3"/>
  <c r="I175" i="3"/>
  <c r="H175" i="3"/>
  <c r="G175" i="3"/>
  <c r="D175" i="3"/>
  <c r="C175" i="3"/>
  <c r="M170" i="3"/>
  <c r="F170" i="3"/>
  <c r="F168" i="3"/>
  <c r="M167" i="3"/>
  <c r="F167" i="3"/>
  <c r="F166" i="3"/>
  <c r="F165" i="3"/>
  <c r="M164" i="3"/>
  <c r="F164" i="3"/>
  <c r="M163" i="3"/>
  <c r="F163" i="3"/>
  <c r="L162" i="3"/>
  <c r="K162" i="3"/>
  <c r="J162" i="3"/>
  <c r="I162" i="3"/>
  <c r="H162" i="3"/>
  <c r="G162" i="3"/>
  <c r="E162" i="3"/>
  <c r="D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L149" i="3"/>
  <c r="K149" i="3"/>
  <c r="J149" i="3"/>
  <c r="I149" i="3"/>
  <c r="H149" i="3"/>
  <c r="G149" i="3"/>
  <c r="E149" i="3"/>
  <c r="D149" i="3"/>
  <c r="C149" i="3"/>
  <c r="M138" i="3"/>
  <c r="F138" i="3"/>
  <c r="M137" i="3"/>
  <c r="F137" i="3"/>
  <c r="L136" i="3"/>
  <c r="K136" i="3"/>
  <c r="J136" i="3"/>
  <c r="I136" i="3"/>
  <c r="H136" i="3"/>
  <c r="G136" i="3"/>
  <c r="E136" i="3"/>
  <c r="D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L123" i="3"/>
  <c r="K123" i="3"/>
  <c r="J123" i="3"/>
  <c r="I123" i="3"/>
  <c r="H123" i="3"/>
  <c r="G123" i="3"/>
  <c r="E123" i="3"/>
  <c r="D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L110" i="3"/>
  <c r="K110" i="3"/>
  <c r="J110" i="3"/>
  <c r="I110" i="3"/>
  <c r="H110" i="3"/>
  <c r="G110" i="3"/>
  <c r="E110" i="3"/>
  <c r="D110" i="3"/>
  <c r="C110" i="3"/>
  <c r="F105" i="3"/>
  <c r="M99" i="3"/>
  <c r="F99" i="3"/>
  <c r="M98" i="3"/>
  <c r="F98" i="3"/>
  <c r="L97" i="3"/>
  <c r="K97" i="3"/>
  <c r="J97" i="3"/>
  <c r="I97" i="3"/>
  <c r="H97" i="3"/>
  <c r="G97" i="3"/>
  <c r="E97" i="3"/>
  <c r="D97" i="3"/>
  <c r="C97" i="3"/>
  <c r="M92" i="3"/>
  <c r="F92" i="3"/>
  <c r="M86" i="3"/>
  <c r="F86" i="3"/>
  <c r="M85" i="3"/>
  <c r="F85" i="3"/>
  <c r="L84" i="3"/>
  <c r="K84" i="3"/>
  <c r="J84" i="3"/>
  <c r="I84" i="3"/>
  <c r="H84" i="3"/>
  <c r="G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L71" i="3"/>
  <c r="K71" i="3"/>
  <c r="J71" i="3"/>
  <c r="I71" i="3"/>
  <c r="H71" i="3"/>
  <c r="G71" i="3"/>
  <c r="E71" i="3"/>
  <c r="D71" i="3"/>
  <c r="C71" i="3"/>
  <c r="M66" i="3"/>
  <c r="F66" i="3"/>
  <c r="F64" i="3"/>
  <c r="F61" i="3"/>
  <c r="M60" i="3"/>
  <c r="F60" i="3"/>
  <c r="M59" i="3"/>
  <c r="F59" i="3"/>
  <c r="L58" i="3"/>
  <c r="K58" i="3"/>
  <c r="J58" i="3"/>
  <c r="I58" i="3"/>
  <c r="H58" i="3"/>
  <c r="G58" i="3"/>
  <c r="E58" i="3"/>
  <c r="D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L45" i="3"/>
  <c r="K45" i="3"/>
  <c r="J45" i="3"/>
  <c r="I45" i="3"/>
  <c r="H45" i="3"/>
  <c r="G45" i="3"/>
  <c r="E45" i="3"/>
  <c r="D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L32" i="3"/>
  <c r="K32" i="3"/>
  <c r="J32" i="3"/>
  <c r="I32" i="3"/>
  <c r="H32" i="3"/>
  <c r="G32" i="3"/>
  <c r="E32" i="3"/>
  <c r="D32" i="3"/>
  <c r="C32" i="3"/>
  <c r="M27" i="3"/>
  <c r="F27" i="3"/>
  <c r="M25" i="3"/>
  <c r="F25" i="3"/>
  <c r="F23" i="3"/>
  <c r="M22" i="3"/>
  <c r="F22" i="3"/>
  <c r="M21" i="3"/>
  <c r="F21" i="3"/>
  <c r="M20" i="3"/>
  <c r="F20" i="3"/>
  <c r="L19" i="3"/>
  <c r="K19" i="3"/>
  <c r="J19" i="3"/>
  <c r="I19" i="3"/>
  <c r="H19" i="3"/>
  <c r="G19" i="3"/>
  <c r="E19" i="3"/>
  <c r="D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L325" i="1"/>
  <c r="K325" i="1"/>
  <c r="J325" i="1"/>
  <c r="I325" i="1"/>
  <c r="H325" i="1"/>
  <c r="G325" i="1"/>
  <c r="E325" i="1"/>
  <c r="F325" i="1" s="1"/>
  <c r="N205" i="1"/>
  <c r="C325" i="1"/>
  <c r="L324" i="1"/>
  <c r="K324" i="1"/>
  <c r="J324" i="1"/>
  <c r="I324" i="1"/>
  <c r="G324" i="1"/>
  <c r="E324" i="1"/>
  <c r="D324" i="1"/>
  <c r="N170" i="1" s="1"/>
  <c r="C324" i="1"/>
  <c r="L323" i="1"/>
  <c r="K323" i="1"/>
  <c r="J323" i="1"/>
  <c r="I323" i="1"/>
  <c r="H323" i="1"/>
  <c r="G323" i="1"/>
  <c r="E323" i="1"/>
  <c r="D323" i="1"/>
  <c r="N15" i="1" s="1"/>
  <c r="C323" i="1"/>
  <c r="L322" i="1"/>
  <c r="K322" i="1"/>
  <c r="J322" i="1"/>
  <c r="I322" i="1"/>
  <c r="H322" i="1"/>
  <c r="G322" i="1"/>
  <c r="E322" i="1"/>
  <c r="D322" i="1"/>
  <c r="N168" i="1" s="1"/>
  <c r="C322" i="1"/>
  <c r="L321" i="1"/>
  <c r="I321" i="1"/>
  <c r="H321" i="1"/>
  <c r="G321" i="1"/>
  <c r="E321" i="1"/>
  <c r="D321" i="1"/>
  <c r="N274" i="1" s="1"/>
  <c r="C321" i="1"/>
  <c r="L320" i="1"/>
  <c r="K320" i="1"/>
  <c r="J320" i="1"/>
  <c r="I320" i="1"/>
  <c r="H320" i="1"/>
  <c r="G320" i="1"/>
  <c r="E320" i="1"/>
  <c r="D320" i="1"/>
  <c r="N59" i="1" s="1"/>
  <c r="C320" i="1"/>
  <c r="L319" i="1"/>
  <c r="K319" i="1"/>
  <c r="J319" i="1"/>
  <c r="I319" i="1"/>
  <c r="H319" i="1"/>
  <c r="G319" i="1"/>
  <c r="E319" i="1"/>
  <c r="D319" i="1"/>
  <c r="N24" i="1" s="1"/>
  <c r="C319" i="1"/>
  <c r="L318" i="1"/>
  <c r="K318" i="1"/>
  <c r="J318" i="1"/>
  <c r="I318" i="1"/>
  <c r="H318" i="1"/>
  <c r="G318" i="1"/>
  <c r="E318" i="1"/>
  <c r="D318" i="1"/>
  <c r="N177" i="1" s="1"/>
  <c r="C318" i="1"/>
  <c r="L317" i="1"/>
  <c r="K317" i="1"/>
  <c r="J317" i="1"/>
  <c r="I317" i="1"/>
  <c r="H317" i="1"/>
  <c r="G317" i="1"/>
  <c r="E317" i="1"/>
  <c r="D317" i="1"/>
  <c r="N35" i="1" s="1"/>
  <c r="C317" i="1"/>
  <c r="L316" i="1"/>
  <c r="K316" i="1"/>
  <c r="J316" i="1"/>
  <c r="I316" i="1"/>
  <c r="H316" i="1"/>
  <c r="G316" i="1"/>
  <c r="E316" i="1"/>
  <c r="D316" i="1"/>
  <c r="N128" i="1" s="1"/>
  <c r="C316" i="1"/>
  <c r="L315" i="1"/>
  <c r="K315" i="1"/>
  <c r="J315" i="1"/>
  <c r="I315" i="1"/>
  <c r="H315" i="1"/>
  <c r="G315" i="1"/>
  <c r="E315" i="1"/>
  <c r="D315" i="1"/>
  <c r="N289" i="1" s="1"/>
  <c r="C315" i="1"/>
  <c r="L314" i="1"/>
  <c r="K314" i="1"/>
  <c r="J314" i="1"/>
  <c r="I314" i="1"/>
  <c r="H314" i="1"/>
  <c r="G314" i="1"/>
  <c r="E314" i="1"/>
  <c r="D314" i="1"/>
  <c r="N220" i="1" s="1"/>
  <c r="C314" i="1"/>
  <c r="L313" i="1"/>
  <c r="K313" i="1"/>
  <c r="M313" i="1" s="1"/>
  <c r="J313" i="1"/>
  <c r="I313" i="1"/>
  <c r="H313" i="1"/>
  <c r="G313" i="1"/>
  <c r="E313" i="1"/>
  <c r="D313" i="1"/>
  <c r="C313" i="1"/>
  <c r="F308" i="1"/>
  <c r="F306" i="1"/>
  <c r="F304" i="1"/>
  <c r="F303" i="1"/>
  <c r="M302" i="1"/>
  <c r="F302" i="1"/>
  <c r="M301" i="1"/>
  <c r="F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M272" i="1"/>
  <c r="F272" i="1"/>
  <c r="F271" i="1"/>
  <c r="F270" i="1"/>
  <c r="M269" i="1"/>
  <c r="F269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F253" i="1" s="1"/>
  <c r="C253" i="1"/>
  <c r="F251" i="1"/>
  <c r="F249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F227" i="1"/>
  <c r="M226" i="1"/>
  <c r="F226" i="1"/>
  <c r="M225" i="1"/>
  <c r="F225" i="1"/>
  <c r="F223" i="1"/>
  <c r="F222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J206" i="1"/>
  <c r="I206" i="1"/>
  <c r="G206" i="1"/>
  <c r="E206" i="1"/>
  <c r="D206" i="1"/>
  <c r="M205" i="1"/>
  <c r="F205" i="1"/>
  <c r="F204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D185" i="1"/>
  <c r="C185" i="1"/>
  <c r="M180" i="1"/>
  <c r="F180" i="1"/>
  <c r="M178" i="1"/>
  <c r="F178" i="1"/>
  <c r="F177" i="1"/>
  <c r="F176" i="1"/>
  <c r="M175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G138" i="1"/>
  <c r="E138" i="1"/>
  <c r="D138" i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M91" i="1" s="1"/>
  <c r="J91" i="1"/>
  <c r="I91" i="1"/>
  <c r="H91" i="1"/>
  <c r="G91" i="1"/>
  <c r="E91" i="1"/>
  <c r="D91" i="1"/>
  <c r="F91" i="1" s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M78" i="1" s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F57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M31" i="1" s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M185" i="1"/>
  <c r="M289" i="3"/>
  <c r="F492" i="3"/>
  <c r="F138" i="1"/>
  <c r="F31" i="1"/>
  <c r="M219" i="1"/>
  <c r="F175" i="3"/>
  <c r="M188" i="3"/>
  <c r="M380" i="3"/>
  <c r="F263" i="3"/>
  <c r="N493" i="3"/>
  <c r="N432" i="3"/>
  <c r="N477" i="3"/>
  <c r="F136" i="3"/>
  <c r="D556" i="3"/>
  <c r="N480" i="3"/>
  <c r="M18" i="1"/>
  <c r="N447" i="3"/>
  <c r="N475" i="3"/>
  <c r="F44" i="1" l="1"/>
  <c r="F112" i="1"/>
  <c r="M112" i="1"/>
  <c r="M138" i="1"/>
  <c r="M172" i="1"/>
  <c r="M206" i="1"/>
  <c r="M253" i="1"/>
  <c r="F313" i="1"/>
  <c r="F159" i="1"/>
  <c r="F32" i="3"/>
  <c r="M45" i="3"/>
  <c r="M58" i="3"/>
  <c r="F97" i="3"/>
  <c r="M97" i="3"/>
  <c r="F123" i="3"/>
  <c r="M136" i="3"/>
  <c r="F162" i="3"/>
  <c r="M162" i="3"/>
  <c r="M175" i="3"/>
  <c r="F201" i="3"/>
  <c r="F237" i="3"/>
  <c r="M237" i="3"/>
  <c r="M250" i="3"/>
  <c r="F302" i="3"/>
  <c r="F341" i="3"/>
  <c r="M341" i="3"/>
  <c r="F354" i="3"/>
  <c r="F367" i="3"/>
  <c r="F414" i="3"/>
  <c r="M414" i="3"/>
  <c r="F453" i="3"/>
  <c r="F479" i="3"/>
  <c r="M479" i="3"/>
  <c r="F505" i="3"/>
  <c r="F19" i="3"/>
  <c r="M19" i="3"/>
  <c r="M32" i="3"/>
  <c r="F45" i="3"/>
  <c r="F58" i="3"/>
  <c r="F71" i="3"/>
  <c r="M84" i="3"/>
  <c r="F110" i="3"/>
  <c r="F149" i="3"/>
  <c r="F188" i="3"/>
  <c r="M302" i="3"/>
  <c r="F315" i="3"/>
  <c r="M315" i="3"/>
  <c r="F328" i="3"/>
  <c r="M328" i="3"/>
  <c r="F380" i="3"/>
  <c r="M427" i="3"/>
  <c r="M453" i="3"/>
  <c r="F65" i="1"/>
  <c r="M159" i="1"/>
  <c r="F185" i="1"/>
  <c r="F279" i="1"/>
  <c r="F440" i="3"/>
  <c r="M125" i="1"/>
  <c r="N298" i="1"/>
  <c r="M513" i="3"/>
  <c r="N468" i="3"/>
  <c r="F516" i="3"/>
  <c r="M354" i="3"/>
  <c r="N137" i="3"/>
  <c r="F206" i="1"/>
  <c r="M279" i="1"/>
  <c r="M391" i="3"/>
  <c r="N244" i="3"/>
  <c r="F276" i="3"/>
  <c r="N457" i="3"/>
  <c r="N470" i="3"/>
  <c r="F391" i="3"/>
  <c r="F250" i="3"/>
  <c r="M212" i="3"/>
  <c r="M517" i="3"/>
  <c r="M515" i="3"/>
  <c r="N483" i="3"/>
  <c r="N405" i="3"/>
  <c r="N296" i="1"/>
  <c r="N202" i="1"/>
  <c r="M509" i="3"/>
  <c r="N429" i="3"/>
  <c r="N403" i="3"/>
  <c r="N455" i="3"/>
  <c r="D561" i="3"/>
  <c r="F561" i="3" s="1"/>
  <c r="N227" i="3"/>
  <c r="N264" i="3"/>
  <c r="F219" i="1"/>
  <c r="H518" i="3"/>
  <c r="M512" i="3"/>
  <c r="G518" i="3"/>
  <c r="N459" i="3"/>
  <c r="D555" i="3"/>
  <c r="F555" i="3" s="1"/>
  <c r="N416" i="3"/>
  <c r="N442" i="3"/>
  <c r="N481" i="3"/>
  <c r="F509" i="3"/>
  <c r="N431" i="3"/>
  <c r="N435" i="3"/>
  <c r="N444" i="3"/>
  <c r="D557" i="3"/>
  <c r="F557" i="3" s="1"/>
  <c r="N418" i="3"/>
  <c r="F466" i="3"/>
  <c r="N487" i="3"/>
  <c r="M388" i="3"/>
  <c r="N358" i="3"/>
  <c r="F390" i="3"/>
  <c r="N114" i="3"/>
  <c r="N54" i="3"/>
  <c r="N269" i="3"/>
  <c r="N317" i="3"/>
  <c r="F386" i="3"/>
  <c r="F387" i="3"/>
  <c r="N308" i="3"/>
  <c r="M71" i="3"/>
  <c r="F78" i="1"/>
  <c r="M505" i="3"/>
  <c r="M492" i="3"/>
  <c r="M466" i="3"/>
  <c r="M510" i="3"/>
  <c r="M506" i="3"/>
  <c r="D562" i="3"/>
  <c r="F562" i="3" s="1"/>
  <c r="E518" i="3"/>
  <c r="F507" i="3"/>
  <c r="N458" i="3"/>
  <c r="N428" i="3"/>
  <c r="D558" i="3"/>
  <c r="F558" i="3" s="1"/>
  <c r="F510" i="3"/>
  <c r="D554" i="3"/>
  <c r="F554" i="3" s="1"/>
  <c r="N441" i="3"/>
  <c r="N471" i="3"/>
  <c r="F427" i="3"/>
  <c r="E566" i="3"/>
  <c r="F556" i="3"/>
  <c r="N454" i="3"/>
  <c r="C566" i="3"/>
  <c r="F508" i="3"/>
  <c r="M367" i="3"/>
  <c r="F289" i="3"/>
  <c r="M276" i="3"/>
  <c r="M387" i="3"/>
  <c r="E569" i="3"/>
  <c r="F383" i="3"/>
  <c r="F385" i="3"/>
  <c r="E576" i="3"/>
  <c r="E393" i="3"/>
  <c r="N229" i="3"/>
  <c r="N266" i="3"/>
  <c r="N329" i="3"/>
  <c r="E577" i="3"/>
  <c r="M547" i="3"/>
  <c r="E575" i="3"/>
  <c r="E574" i="3"/>
  <c r="M201" i="3"/>
  <c r="N48" i="3"/>
  <c r="N16" i="3"/>
  <c r="F205" i="3"/>
  <c r="N41" i="3"/>
  <c r="M149" i="3"/>
  <c r="F210" i="3"/>
  <c r="N37" i="3"/>
  <c r="E214" i="3"/>
  <c r="F208" i="3"/>
  <c r="M123" i="3"/>
  <c r="E573" i="3"/>
  <c r="E572" i="3"/>
  <c r="E578" i="3"/>
  <c r="F266" i="1"/>
  <c r="N42" i="1"/>
  <c r="N79" i="1"/>
  <c r="N83" i="1"/>
  <c r="N55" i="1"/>
  <c r="N40" i="1"/>
  <c r="E326" i="1"/>
  <c r="N221" i="1"/>
  <c r="F172" i="1"/>
  <c r="F125" i="1"/>
  <c r="N204" i="1"/>
  <c r="N181" i="1"/>
  <c r="N104" i="1"/>
  <c r="N226" i="1"/>
  <c r="N12" i="1"/>
  <c r="C326" i="1"/>
  <c r="F18" i="1"/>
  <c r="M323" i="1"/>
  <c r="N267" i="1"/>
  <c r="D326" i="1"/>
  <c r="N318" i="1" s="1"/>
  <c r="M44" i="1"/>
  <c r="M65" i="1"/>
  <c r="M232" i="1"/>
  <c r="M266" i="1"/>
  <c r="M300" i="1"/>
  <c r="M320" i="1"/>
  <c r="F300" i="1"/>
  <c r="I214" i="3"/>
  <c r="N183" i="3"/>
  <c r="N88" i="3"/>
  <c r="N23" i="3"/>
  <c r="E568" i="3"/>
  <c r="E570" i="3"/>
  <c r="E553" i="3"/>
  <c r="E571" i="3"/>
  <c r="M110" i="3"/>
  <c r="E528" i="3"/>
  <c r="M263" i="3"/>
  <c r="F550" i="3"/>
  <c r="F551" i="3"/>
  <c r="M552" i="3"/>
  <c r="M440" i="3"/>
  <c r="F565" i="3"/>
  <c r="F532" i="3"/>
  <c r="N136" i="1"/>
  <c r="N63" i="1"/>
  <c r="N217" i="1"/>
  <c r="F322" i="1"/>
  <c r="N61" i="1"/>
  <c r="F314" i="1"/>
  <c r="N160" i="1"/>
  <c r="F320" i="1"/>
  <c r="N113" i="1"/>
  <c r="N21" i="1"/>
  <c r="N213" i="1"/>
  <c r="F324" i="1"/>
  <c r="N36" i="1"/>
  <c r="N64" i="1"/>
  <c r="N209" i="1"/>
  <c r="K326" i="1"/>
  <c r="M548" i="3"/>
  <c r="M543" i="3"/>
  <c r="M549" i="3"/>
  <c r="N310" i="3"/>
  <c r="N90" i="3"/>
  <c r="N51" i="3"/>
  <c r="N152" i="3"/>
  <c r="N7" i="3"/>
  <c r="N154" i="3"/>
  <c r="N10" i="3"/>
  <c r="N190" i="3"/>
  <c r="N179" i="3"/>
  <c r="N128" i="3"/>
  <c r="N36" i="3"/>
  <c r="N11" i="3"/>
  <c r="N161" i="1"/>
  <c r="N9" i="1"/>
  <c r="M392" i="3"/>
  <c r="M384" i="3"/>
  <c r="D548" i="3"/>
  <c r="F548" i="3" s="1"/>
  <c r="M204" i="3"/>
  <c r="M537" i="3"/>
  <c r="M538" i="3"/>
  <c r="N132" i="3"/>
  <c r="F213" i="3"/>
  <c r="N18" i="3"/>
  <c r="M324" i="1"/>
  <c r="N163" i="1"/>
  <c r="F317" i="1"/>
  <c r="N58" i="1"/>
  <c r="M559" i="3"/>
  <c r="M560" i="3"/>
  <c r="M561" i="3"/>
  <c r="M562" i="3"/>
  <c r="M563" i="3"/>
  <c r="M564" i="3"/>
  <c r="M565" i="3"/>
  <c r="M516" i="3"/>
  <c r="K518" i="3"/>
  <c r="I518" i="3"/>
  <c r="M514" i="3"/>
  <c r="M511" i="3"/>
  <c r="G554" i="3"/>
  <c r="G566" i="3" s="1"/>
  <c r="H577" i="3"/>
  <c r="J577" i="3"/>
  <c r="H566" i="3"/>
  <c r="J566" i="3"/>
  <c r="L566" i="3"/>
  <c r="N489" i="3"/>
  <c r="N417" i="3"/>
  <c r="N410" i="3"/>
  <c r="N449" i="3"/>
  <c r="N421" i="3"/>
  <c r="D559" i="3"/>
  <c r="F559" i="3" s="1"/>
  <c r="N420" i="3"/>
  <c r="D564" i="3"/>
  <c r="F564" i="3" s="1"/>
  <c r="L553" i="3"/>
  <c r="M385" i="3"/>
  <c r="J572" i="3"/>
  <c r="L572" i="3"/>
  <c r="L573" i="3"/>
  <c r="H574" i="3"/>
  <c r="J574" i="3"/>
  <c r="L574" i="3"/>
  <c r="H575" i="3"/>
  <c r="J575" i="3"/>
  <c r="H578" i="3"/>
  <c r="J578" i="3"/>
  <c r="M381" i="3"/>
  <c r="M542" i="3"/>
  <c r="M383" i="3"/>
  <c r="G553" i="3"/>
  <c r="M544" i="3"/>
  <c r="N282" i="3"/>
  <c r="N295" i="3"/>
  <c r="D544" i="3"/>
  <c r="F544" i="3" s="1"/>
  <c r="N251" i="3"/>
  <c r="N240" i="3"/>
  <c r="F382" i="3"/>
  <c r="D547" i="3"/>
  <c r="F547" i="3" s="1"/>
  <c r="D545" i="3"/>
  <c r="F545" i="3" s="1"/>
  <c r="N357" i="3"/>
  <c r="N322" i="3"/>
  <c r="N291" i="3"/>
  <c r="C393" i="3"/>
  <c r="N303" i="3"/>
  <c r="N267" i="3"/>
  <c r="M209" i="3"/>
  <c r="K214" i="3"/>
  <c r="F206" i="3"/>
  <c r="N124" i="3"/>
  <c r="N76" i="3"/>
  <c r="N178" i="3"/>
  <c r="N126" i="3"/>
  <c r="N167" i="3"/>
  <c r="N166" i="3"/>
  <c r="N73" i="3"/>
  <c r="N164" i="3"/>
  <c r="N35" i="3"/>
  <c r="N115" i="3"/>
  <c r="N141" i="3"/>
  <c r="N9" i="3"/>
  <c r="N29" i="1"/>
  <c r="N89" i="1"/>
  <c r="N183" i="1"/>
  <c r="N251" i="1"/>
  <c r="N16" i="1"/>
  <c r="N155" i="1"/>
  <c r="N27" i="1"/>
  <c r="N87" i="1"/>
  <c r="N66" i="1"/>
  <c r="N126" i="1"/>
  <c r="N254" i="1"/>
  <c r="N288" i="1"/>
  <c r="N10" i="1"/>
  <c r="N149" i="1"/>
  <c r="N57" i="1"/>
  <c r="N196" i="1"/>
  <c r="N8" i="1"/>
  <c r="N269" i="1"/>
  <c r="M558" i="3"/>
  <c r="I566" i="3"/>
  <c r="M555" i="3"/>
  <c r="M556" i="3"/>
  <c r="M557" i="3"/>
  <c r="D563" i="3"/>
  <c r="F563" i="3" s="1"/>
  <c r="N472" i="3"/>
  <c r="N430" i="3"/>
  <c r="F515" i="3"/>
  <c r="N462" i="3"/>
  <c r="F514" i="3"/>
  <c r="D560" i="3"/>
  <c r="F513" i="3"/>
  <c r="N461" i="3"/>
  <c r="N422" i="3"/>
  <c r="N498" i="3"/>
  <c r="F517" i="3"/>
  <c r="N464" i="3"/>
  <c r="N443" i="3"/>
  <c r="N413" i="3"/>
  <c r="I553" i="3"/>
  <c r="J553" i="3"/>
  <c r="M389" i="3"/>
  <c r="M551" i="3"/>
  <c r="G393" i="3"/>
  <c r="M382" i="3"/>
  <c r="M386" i="3"/>
  <c r="G576" i="3"/>
  <c r="G578" i="3"/>
  <c r="I578" i="3"/>
  <c r="K578" i="3"/>
  <c r="M541" i="3"/>
  <c r="K393" i="3"/>
  <c r="C577" i="3"/>
  <c r="N245" i="3"/>
  <c r="N343" i="3"/>
  <c r="N316" i="3"/>
  <c r="N344" i="3"/>
  <c r="N298" i="3"/>
  <c r="N292" i="3"/>
  <c r="N253" i="3"/>
  <c r="D543" i="3"/>
  <c r="F543" i="3" s="1"/>
  <c r="N252" i="3"/>
  <c r="N265" i="3"/>
  <c r="N277" i="3"/>
  <c r="F381" i="3"/>
  <c r="N226" i="3"/>
  <c r="M211" i="3"/>
  <c r="M207" i="3"/>
  <c r="M203" i="3"/>
  <c r="M210" i="3"/>
  <c r="M213" i="3"/>
  <c r="M202" i="3"/>
  <c r="K576" i="3"/>
  <c r="L577" i="3"/>
  <c r="J568" i="3"/>
  <c r="K577" i="3"/>
  <c r="M577" i="3" s="1"/>
  <c r="C214" i="3"/>
  <c r="N14" i="3"/>
  <c r="N80" i="3"/>
  <c r="N158" i="3"/>
  <c r="N15" i="3"/>
  <c r="N171" i="3"/>
  <c r="C571" i="3"/>
  <c r="F27" i="2"/>
  <c r="F25" i="2"/>
  <c r="F26" i="2"/>
  <c r="H326" i="1"/>
  <c r="M316" i="1"/>
  <c r="G326" i="1"/>
  <c r="M319" i="1"/>
  <c r="M321" i="1"/>
  <c r="M322" i="1"/>
  <c r="M325" i="1"/>
  <c r="N127" i="1"/>
  <c r="N167" i="1"/>
  <c r="N208" i="1"/>
  <c r="N272" i="1"/>
  <c r="N22" i="1"/>
  <c r="M554" i="3"/>
  <c r="K566" i="3"/>
  <c r="I567" i="3"/>
  <c r="H568" i="3"/>
  <c r="I568" i="3"/>
  <c r="K568" i="3"/>
  <c r="I569" i="3"/>
  <c r="G570" i="3"/>
  <c r="I570" i="3"/>
  <c r="K570" i="3"/>
  <c r="G571" i="3"/>
  <c r="I571" i="3"/>
  <c r="G568" i="3"/>
  <c r="M508" i="3"/>
  <c r="J518" i="3"/>
  <c r="L518" i="3"/>
  <c r="M507" i="3"/>
  <c r="H567" i="3"/>
  <c r="H576" i="3"/>
  <c r="J576" i="3"/>
  <c r="N407" i="3"/>
  <c r="N485" i="3"/>
  <c r="N404" i="3"/>
  <c r="N469" i="3"/>
  <c r="N482" i="3"/>
  <c r="N473" i="3"/>
  <c r="F512" i="3"/>
  <c r="N499" i="3"/>
  <c r="F506" i="3"/>
  <c r="F511" i="3"/>
  <c r="N467" i="3"/>
  <c r="D518" i="3"/>
  <c r="C518" i="3"/>
  <c r="N409" i="3"/>
  <c r="N474" i="3"/>
  <c r="N448" i="3"/>
  <c r="N433" i="3"/>
  <c r="N415" i="3"/>
  <c r="C574" i="3"/>
  <c r="H553" i="3"/>
  <c r="M550" i="3"/>
  <c r="M546" i="3"/>
  <c r="H573" i="3"/>
  <c r="J573" i="3"/>
  <c r="L575" i="3"/>
  <c r="I576" i="3"/>
  <c r="L576" i="3"/>
  <c r="G577" i="3"/>
  <c r="I577" i="3"/>
  <c r="L567" i="3"/>
  <c r="K545" i="3"/>
  <c r="M545" i="3" s="1"/>
  <c r="L393" i="3"/>
  <c r="J393" i="3"/>
  <c r="M390" i="3"/>
  <c r="I393" i="3"/>
  <c r="H393" i="3"/>
  <c r="L568" i="3"/>
  <c r="H569" i="3"/>
  <c r="J569" i="3"/>
  <c r="L569" i="3"/>
  <c r="H570" i="3"/>
  <c r="J570" i="3"/>
  <c r="L570" i="3"/>
  <c r="H571" i="3"/>
  <c r="J571" i="3"/>
  <c r="L571" i="3"/>
  <c r="G572" i="3"/>
  <c r="H572" i="3"/>
  <c r="I572" i="3"/>
  <c r="I573" i="3"/>
  <c r="G574" i="3"/>
  <c r="I574" i="3"/>
  <c r="G575" i="3"/>
  <c r="I575" i="3"/>
  <c r="N258" i="3"/>
  <c r="N284" i="3"/>
  <c r="N228" i="3"/>
  <c r="N342" i="3"/>
  <c r="N238" i="3"/>
  <c r="D541" i="3"/>
  <c r="F541" i="3" s="1"/>
  <c r="N294" i="3"/>
  <c r="N272" i="3"/>
  <c r="N268" i="3"/>
  <c r="N236" i="3"/>
  <c r="N336" i="3"/>
  <c r="N225" i="3"/>
  <c r="N355" i="3"/>
  <c r="N345" i="3"/>
  <c r="C576" i="3"/>
  <c r="C553" i="3"/>
  <c r="C573" i="3"/>
  <c r="C575" i="3"/>
  <c r="N349" i="3"/>
  <c r="N297" i="3"/>
  <c r="N232" i="3"/>
  <c r="N271" i="3"/>
  <c r="N321" i="3"/>
  <c r="N347" i="3"/>
  <c r="N256" i="3"/>
  <c r="N360" i="3"/>
  <c r="D546" i="3"/>
  <c r="F546" i="3" s="1"/>
  <c r="N241" i="3"/>
  <c r="N330" i="3"/>
  <c r="N278" i="3"/>
  <c r="D542" i="3"/>
  <c r="F542" i="3" s="1"/>
  <c r="F384" i="3"/>
  <c r="F388" i="3"/>
  <c r="N363" i="3"/>
  <c r="N350" i="3"/>
  <c r="N324" i="3"/>
  <c r="D549" i="3"/>
  <c r="F549" i="3" s="1"/>
  <c r="F392" i="3"/>
  <c r="N254" i="3"/>
  <c r="N319" i="3"/>
  <c r="F389" i="3"/>
  <c r="N239" i="3"/>
  <c r="N356" i="3"/>
  <c r="D552" i="3"/>
  <c r="F552" i="3" s="1"/>
  <c r="N280" i="3"/>
  <c r="N323" i="3"/>
  <c r="C568" i="3"/>
  <c r="C569" i="3"/>
  <c r="C570" i="3"/>
  <c r="C572" i="3"/>
  <c r="C578" i="3"/>
  <c r="N243" i="3"/>
  <c r="N334" i="3"/>
  <c r="M530" i="3"/>
  <c r="K569" i="3"/>
  <c r="L578" i="3"/>
  <c r="M539" i="3"/>
  <c r="K574" i="3"/>
  <c r="M535" i="3"/>
  <c r="M536" i="3"/>
  <c r="K575" i="3"/>
  <c r="M529" i="3"/>
  <c r="M531" i="3"/>
  <c r="L214" i="3"/>
  <c r="G214" i="3"/>
  <c r="M205" i="3"/>
  <c r="K528" i="3"/>
  <c r="M528" i="3" s="1"/>
  <c r="M206" i="3"/>
  <c r="J214" i="3"/>
  <c r="F530" i="3"/>
  <c r="F537" i="3"/>
  <c r="F538" i="3"/>
  <c r="F539" i="3"/>
  <c r="N139" i="3"/>
  <c r="N176" i="3"/>
  <c r="N113" i="3"/>
  <c r="N33" i="3"/>
  <c r="N61" i="3"/>
  <c r="N47" i="3"/>
  <c r="N138" i="3"/>
  <c r="F204" i="3"/>
  <c r="N165" i="3"/>
  <c r="N59" i="3"/>
  <c r="N74" i="3"/>
  <c r="N22" i="3"/>
  <c r="I326" i="1"/>
  <c r="M314" i="1"/>
  <c r="M315" i="1"/>
  <c r="J326" i="1"/>
  <c r="L326" i="1"/>
  <c r="M318" i="1"/>
  <c r="N201" i="1"/>
  <c r="N107" i="1"/>
  <c r="N11" i="1"/>
  <c r="N13" i="1"/>
  <c r="N154" i="1"/>
  <c r="N30" i="1"/>
  <c r="N17" i="1"/>
  <c r="G573" i="3"/>
  <c r="N270" i="3"/>
  <c r="N361" i="3"/>
  <c r="D393" i="3"/>
  <c r="N231" i="3"/>
  <c r="M532" i="3"/>
  <c r="H540" i="3"/>
  <c r="I540" i="3"/>
  <c r="J540" i="3"/>
  <c r="G569" i="3"/>
  <c r="G540" i="3"/>
  <c r="M533" i="3"/>
  <c r="K572" i="3"/>
  <c r="M534" i="3"/>
  <c r="K573" i="3"/>
  <c r="L540" i="3"/>
  <c r="J567" i="3"/>
  <c r="H214" i="3"/>
  <c r="M208" i="3"/>
  <c r="F528" i="3"/>
  <c r="C567" i="3"/>
  <c r="C540" i="3"/>
  <c r="F207" i="3"/>
  <c r="N181" i="3"/>
  <c r="D533" i="3"/>
  <c r="N155" i="3"/>
  <c r="N129" i="3"/>
  <c r="N38" i="3"/>
  <c r="N142" i="3"/>
  <c r="N168" i="3"/>
  <c r="N77" i="3"/>
  <c r="N103" i="3"/>
  <c r="D534" i="3"/>
  <c r="N182" i="3"/>
  <c r="N79" i="3"/>
  <c r="N170" i="3"/>
  <c r="N40" i="3"/>
  <c r="F209" i="3"/>
  <c r="N196" i="3"/>
  <c r="N144" i="3"/>
  <c r="N105" i="3"/>
  <c r="N27" i="3"/>
  <c r="N118" i="3"/>
  <c r="N53" i="3"/>
  <c r="F536" i="3"/>
  <c r="N81" i="3"/>
  <c r="N43" i="3"/>
  <c r="N56" i="3"/>
  <c r="N134" i="3"/>
  <c r="F212" i="3"/>
  <c r="N64" i="3"/>
  <c r="N131" i="3"/>
  <c r="F211" i="3"/>
  <c r="N157" i="3"/>
  <c r="N92" i="3"/>
  <c r="D535" i="3"/>
  <c r="D214" i="3"/>
  <c r="N207" i="3" s="1"/>
  <c r="N533" i="3" s="1"/>
  <c r="N25" i="3"/>
  <c r="N194" i="3"/>
  <c r="N13" i="3"/>
  <c r="N17" i="3"/>
  <c r="N52" i="3"/>
  <c r="N12" i="3"/>
  <c r="N163" i="3"/>
  <c r="N72" i="3"/>
  <c r="N85" i="3"/>
  <c r="N98" i="3"/>
  <c r="N20" i="3"/>
  <c r="N46" i="3"/>
  <c r="N150" i="3"/>
  <c r="N189" i="3"/>
  <c r="N111" i="3"/>
  <c r="F202" i="3"/>
  <c r="D529" i="3"/>
  <c r="N34" i="3"/>
  <c r="N86" i="3"/>
  <c r="N125" i="3"/>
  <c r="N112" i="3"/>
  <c r="N8" i="3"/>
  <c r="N151" i="3"/>
  <c r="N99" i="3"/>
  <c r="N177" i="3"/>
  <c r="N21" i="3"/>
  <c r="F203" i="3"/>
  <c r="D531" i="3"/>
  <c r="N49" i="3"/>
  <c r="N153" i="3"/>
  <c r="N75" i="3"/>
  <c r="M317" i="1"/>
  <c r="N302" i="1"/>
  <c r="N7" i="1"/>
  <c r="N80" i="1"/>
  <c r="N268" i="1"/>
  <c r="N33" i="1"/>
  <c r="N255" i="1"/>
  <c r="N54" i="1"/>
  <c r="N20" i="1"/>
  <c r="N67" i="1"/>
  <c r="N114" i="1"/>
  <c r="N195" i="1"/>
  <c r="N257" i="1"/>
  <c r="N304" i="1"/>
  <c r="N150" i="1"/>
  <c r="N244" i="1"/>
  <c r="N82" i="1"/>
  <c r="N197" i="1"/>
  <c r="N291" i="1"/>
  <c r="N103" i="1"/>
  <c r="N270" i="1"/>
  <c r="N129" i="1"/>
  <c r="N293" i="1"/>
  <c r="N306" i="1"/>
  <c r="N199" i="1"/>
  <c r="N246" i="1"/>
  <c r="N178" i="1"/>
  <c r="N105" i="1"/>
  <c r="N259" i="1"/>
  <c r="N212" i="1"/>
  <c r="N165" i="1"/>
  <c r="N37" i="1"/>
  <c r="N225" i="1"/>
  <c r="N71" i="1"/>
  <c r="F319" i="1"/>
  <c r="N295" i="1"/>
  <c r="N308" i="1"/>
  <c r="N214" i="1"/>
  <c r="N227" i="1"/>
  <c r="N133" i="1"/>
  <c r="N73" i="1"/>
  <c r="N248" i="1"/>
  <c r="N39" i="1"/>
  <c r="N120" i="1"/>
  <c r="F321" i="1"/>
  <c r="N88" i="1"/>
  <c r="N62" i="1"/>
  <c r="F323" i="1"/>
  <c r="F315" i="1"/>
  <c r="N131" i="1"/>
  <c r="N118" i="1"/>
  <c r="N60" i="1"/>
  <c r="N261" i="1"/>
  <c r="N84" i="1"/>
  <c r="N242" i="1"/>
  <c r="N26" i="1"/>
  <c r="N86" i="1"/>
  <c r="N176" i="1"/>
  <c r="N223" i="1"/>
  <c r="N152" i="1"/>
  <c r="N148" i="1"/>
  <c r="N69" i="1"/>
  <c r="N210" i="1"/>
  <c r="N101" i="1"/>
  <c r="N174" i="1"/>
  <c r="N56" i="1"/>
  <c r="N180" i="1"/>
  <c r="N301" i="1"/>
  <c r="N173" i="1"/>
  <c r="N19" i="1"/>
  <c r="N207" i="1"/>
  <c r="N53" i="1"/>
  <c r="N6" i="1"/>
  <c r="N100" i="1"/>
  <c r="N194" i="1"/>
  <c r="N32" i="1"/>
  <c r="N241" i="1"/>
  <c r="N147" i="1"/>
  <c r="N256" i="1"/>
  <c r="N290" i="1"/>
  <c r="N162" i="1"/>
  <c r="N303" i="1"/>
  <c r="N81" i="1"/>
  <c r="N102" i="1"/>
  <c r="N222" i="1"/>
  <c r="N175" i="1"/>
  <c r="N68" i="1"/>
  <c r="N34" i="1"/>
  <c r="N243" i="1"/>
  <c r="F316" i="1"/>
  <c r="N164" i="1"/>
  <c r="N198" i="1"/>
  <c r="N23" i="1"/>
  <c r="N211" i="1"/>
  <c r="N271" i="1"/>
  <c r="N130" i="1"/>
  <c r="F318" i="1"/>
  <c r="N166" i="1"/>
  <c r="N25" i="1"/>
  <c r="N249" i="1"/>
  <c r="N215" i="1"/>
  <c r="N134" i="1"/>
  <c r="N14" i="1"/>
  <c r="M518" i="3" l="1"/>
  <c r="G567" i="3"/>
  <c r="G579" i="3" s="1"/>
  <c r="D577" i="3"/>
  <c r="F577" i="3" s="1"/>
  <c r="D576" i="3"/>
  <c r="F576" i="3" s="1"/>
  <c r="D569" i="3"/>
  <c r="F569" i="3" s="1"/>
  <c r="M568" i="3"/>
  <c r="M569" i="3"/>
  <c r="D571" i="3"/>
  <c r="F571" i="3" s="1"/>
  <c r="M574" i="3"/>
  <c r="N159" i="1"/>
  <c r="N322" i="1"/>
  <c r="F326" i="1"/>
  <c r="N44" i="1"/>
  <c r="M576" i="3"/>
  <c r="M393" i="3"/>
  <c r="E540" i="3"/>
  <c r="E567" i="3"/>
  <c r="E579" i="3" s="1"/>
  <c r="N317" i="1"/>
  <c r="N206" i="1"/>
  <c r="N325" i="1"/>
  <c r="M326" i="1"/>
  <c r="N125" i="1"/>
  <c r="N319" i="1"/>
  <c r="N320" i="1"/>
  <c r="N315" i="1"/>
  <c r="N323" i="1"/>
  <c r="N279" i="1"/>
  <c r="N18" i="1"/>
  <c r="D578" i="3"/>
  <c r="F578" i="3" s="1"/>
  <c r="M572" i="3"/>
  <c r="N313" i="1"/>
  <c r="N112" i="1"/>
  <c r="N232" i="1"/>
  <c r="N31" i="1"/>
  <c r="N138" i="1"/>
  <c r="N321" i="1"/>
  <c r="N219" i="1"/>
  <c r="N324" i="1"/>
  <c r="N65" i="1"/>
  <c r="N300" i="1"/>
  <c r="N185" i="1"/>
  <c r="N253" i="1"/>
  <c r="N316" i="1"/>
  <c r="D553" i="3"/>
  <c r="F553" i="3" s="1"/>
  <c r="M573" i="3"/>
  <c r="M570" i="3"/>
  <c r="M566" i="3"/>
  <c r="K571" i="3"/>
  <c r="M571" i="3" s="1"/>
  <c r="M575" i="3"/>
  <c r="K567" i="3"/>
  <c r="M567" i="3" s="1"/>
  <c r="K540" i="3"/>
  <c r="M540" i="3" s="1"/>
  <c r="M214" i="3"/>
  <c r="N208" i="3"/>
  <c r="N534" i="3" s="1"/>
  <c r="N314" i="1"/>
  <c r="N78" i="1"/>
  <c r="N172" i="1"/>
  <c r="N91" i="1"/>
  <c r="N266" i="1"/>
  <c r="F560" i="3"/>
  <c r="D566" i="3"/>
  <c r="F566" i="3" s="1"/>
  <c r="M578" i="3"/>
  <c r="D567" i="3"/>
  <c r="I579" i="3"/>
  <c r="H579" i="3"/>
  <c r="L579" i="3"/>
  <c r="J579" i="3"/>
  <c r="N505" i="3"/>
  <c r="F518" i="3"/>
  <c r="N515" i="3"/>
  <c r="N563" i="3" s="1"/>
  <c r="N516" i="3"/>
  <c r="N564" i="3" s="1"/>
  <c r="N510" i="3"/>
  <c r="N558" i="3" s="1"/>
  <c r="N518" i="3"/>
  <c r="N566" i="3" s="1"/>
  <c r="N479" i="3"/>
  <c r="N466" i="3"/>
  <c r="N414" i="3"/>
  <c r="N440" i="3"/>
  <c r="N514" i="3"/>
  <c r="N562" i="3" s="1"/>
  <c r="N508" i="3"/>
  <c r="N556" i="3" s="1"/>
  <c r="N506" i="3"/>
  <c r="N554" i="3" s="1"/>
  <c r="N427" i="3"/>
  <c r="N512" i="3"/>
  <c r="N560" i="3" s="1"/>
  <c r="N511" i="3"/>
  <c r="N559" i="3" s="1"/>
  <c r="N507" i="3"/>
  <c r="N555" i="3" s="1"/>
  <c r="N509" i="3"/>
  <c r="N557" i="3" s="1"/>
  <c r="N513" i="3"/>
  <c r="N561" i="3" s="1"/>
  <c r="N517" i="3"/>
  <c r="N565" i="3" s="1"/>
  <c r="N492" i="3"/>
  <c r="N453" i="3"/>
  <c r="K553" i="3"/>
  <c r="M553" i="3" s="1"/>
  <c r="D575" i="3"/>
  <c r="F575" i="3" s="1"/>
  <c r="C579" i="3"/>
  <c r="N212" i="3"/>
  <c r="N538" i="3" s="1"/>
  <c r="N211" i="3"/>
  <c r="N537" i="3" s="1"/>
  <c r="N209" i="3"/>
  <c r="N535" i="3" s="1"/>
  <c r="N392" i="3"/>
  <c r="N552" i="3" s="1"/>
  <c r="N276" i="3"/>
  <c r="N302" i="3"/>
  <c r="N380" i="3"/>
  <c r="N315" i="3"/>
  <c r="N354" i="3"/>
  <c r="N328" i="3"/>
  <c r="N391" i="3"/>
  <c r="N551" i="3" s="1"/>
  <c r="N341" i="3"/>
  <c r="N367" i="3"/>
  <c r="N289" i="3"/>
  <c r="N250" i="3"/>
  <c r="N393" i="3"/>
  <c r="N553" i="3" s="1"/>
  <c r="F393" i="3"/>
  <c r="N390" i="3"/>
  <c r="N550" i="3" s="1"/>
  <c r="N389" i="3"/>
  <c r="N549" i="3" s="1"/>
  <c r="N388" i="3"/>
  <c r="N548" i="3" s="1"/>
  <c r="N387" i="3"/>
  <c r="N547" i="3" s="1"/>
  <c r="N386" i="3"/>
  <c r="N546" i="3" s="1"/>
  <c r="N385" i="3"/>
  <c r="N545" i="3" s="1"/>
  <c r="N384" i="3"/>
  <c r="N544" i="3" s="1"/>
  <c r="N383" i="3"/>
  <c r="N543" i="3" s="1"/>
  <c r="N382" i="3"/>
  <c r="N542" i="3" s="1"/>
  <c r="N381" i="3"/>
  <c r="N541" i="3" s="1"/>
  <c r="N263" i="3"/>
  <c r="N237" i="3"/>
  <c r="F529" i="3"/>
  <c r="D568" i="3"/>
  <c r="F535" i="3"/>
  <c r="D574" i="3"/>
  <c r="F534" i="3"/>
  <c r="D573" i="3"/>
  <c r="D540" i="3"/>
  <c r="F531" i="3"/>
  <c r="D570" i="3"/>
  <c r="N203" i="3"/>
  <c r="N529" i="3" s="1"/>
  <c r="N202" i="3"/>
  <c r="N528" i="3" s="1"/>
  <c r="N206" i="3"/>
  <c r="N532" i="3" s="1"/>
  <c r="N210" i="3"/>
  <c r="N536" i="3" s="1"/>
  <c r="N205" i="3"/>
  <c r="N531" i="3" s="1"/>
  <c r="N204" i="3"/>
  <c r="N530" i="3" s="1"/>
  <c r="N214" i="3"/>
  <c r="N540" i="3" s="1"/>
  <c r="F214" i="3"/>
  <c r="N149" i="3"/>
  <c r="N32" i="3"/>
  <c r="N162" i="3"/>
  <c r="N58" i="3"/>
  <c r="N19" i="3"/>
  <c r="N136" i="3"/>
  <c r="N45" i="3"/>
  <c r="N188" i="3"/>
  <c r="N97" i="3"/>
  <c r="N110" i="3"/>
  <c r="N71" i="3"/>
  <c r="N175" i="3"/>
  <c r="N213" i="3"/>
  <c r="N539" i="3" s="1"/>
  <c r="N201" i="3"/>
  <c r="N123" i="3"/>
  <c r="N84" i="3"/>
  <c r="F533" i="3"/>
  <c r="D572" i="3"/>
  <c r="K579" i="3" l="1"/>
  <c r="F540" i="3"/>
  <c r="M579" i="3"/>
  <c r="F567" i="3"/>
  <c r="F572" i="3"/>
  <c r="F573" i="3"/>
  <c r="F574" i="3"/>
  <c r="F568" i="3"/>
  <c r="D579" i="3"/>
  <c r="N574" i="3" s="1"/>
  <c r="F570" i="3"/>
  <c r="N570" i="3"/>
  <c r="N568" i="3" l="1"/>
  <c r="N579" i="3"/>
  <c r="N571" i="3"/>
  <c r="F579" i="3"/>
  <c r="N578" i="3"/>
  <c r="N569" i="3"/>
  <c r="N577" i="3"/>
  <c r="N576" i="3"/>
  <c r="N575" i="3"/>
  <c r="N567" i="3"/>
  <c r="N573" i="3"/>
  <c r="N572" i="3"/>
</calcChain>
</file>

<file path=xl/sharedStrings.xml><?xml version="1.0" encoding="utf-8"?>
<sst xmlns="http://schemas.openxmlformats.org/spreadsheetml/2006/main" count="1287" uniqueCount="117">
  <si>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</si>
  <si>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</si>
  <si>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</si>
  <si>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</si>
  <si>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</si>
  <si>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</si>
  <si>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</si>
  <si>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</si>
  <si>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</si>
  <si>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</si>
  <si>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</si>
  <si>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</si>
  <si>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</si>
  <si>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</si>
  <si>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</si>
  <si>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</si>
  <si>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</si>
  <si>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</si>
  <si>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</si>
  <si>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</si>
  <si>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</si>
  <si>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</si>
  <si>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</si>
  <si>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</si>
  <si>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</si>
  <si>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</si>
  <si>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</si>
  <si>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</si>
  <si>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</si>
  <si>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</si>
  <si>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</si>
  <si>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</si>
  <si>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</si>
  <si>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</si>
  <si>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</si>
  <si>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</si>
  <si>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</si>
  <si>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</si>
  <si>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</si>
  <si>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</si>
  <si>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</si>
  <si>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</si>
  <si>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</si>
  <si>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</si>
  <si>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</si>
  <si>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</si>
  <si>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</si>
  <si>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</si>
  <si>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</si>
  <si>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</si>
  <si>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</si>
  <si>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</si>
  <si>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</si>
  <si>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</si>
  <si>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</si>
  <si>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</si>
  <si>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</si>
  <si>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</si>
  <si>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</si>
  <si>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</si>
  <si>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</si>
  <si>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</si>
  <si>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</si>
  <si>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</si>
  <si>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</si>
  <si>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</si>
  <si>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</si>
  <si>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</si>
  <si>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</si>
  <si>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</si>
  <si>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</si>
  <si>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</si>
  <si>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</si>
  <si>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</si>
  <si>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</si>
  <si>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</si>
  <si>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</si>
  <si>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</si>
  <si>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</si>
  <si>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</si>
  <si>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</si>
  <si>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</si>
  <si>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</si>
  <si>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</si>
  <si>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</si>
  <si>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</si>
  <si>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</si>
  <si>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</si>
  <si>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</si>
  <si>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</si>
  <si>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1" type="noConversion"/>
  </si>
  <si>
    <t>2020年丹东市电销业务统计表</t>
    <phoneticPr fontId="21" type="noConversion"/>
  </si>
  <si>
    <t>大家财险</t>
    <phoneticPr fontId="21" type="noConversion"/>
  </si>
  <si>
    <t>2020年各财险公司摩托车交强险承保情况表</t>
    <phoneticPr fontId="21" type="noConversion"/>
  </si>
  <si>
    <t>大家财险</t>
    <phoneticPr fontId="21" type="noConversion"/>
  </si>
  <si>
    <t>大家</t>
    <phoneticPr fontId="21" type="noConversion"/>
  </si>
  <si>
    <t>2020年1-9月县域财产保险业务统计表</t>
    <phoneticPr fontId="21" type="noConversion"/>
  </si>
  <si>
    <t>亚太财险</t>
    <phoneticPr fontId="21" type="noConversion"/>
  </si>
  <si>
    <t>2020年1-12月丹东市财产保险业务统计表</t>
    <phoneticPr fontId="21" type="noConversion"/>
  </si>
  <si>
    <t>（2020年1-12月）</t>
    <phoneticPr fontId="21" type="noConversion"/>
  </si>
  <si>
    <t>东港市1-12月财产保险业务统计表</t>
    <phoneticPr fontId="21" type="noConversion"/>
  </si>
  <si>
    <t>财字3号表                                             （2020年1-12月）                                           单位：万元</t>
    <phoneticPr fontId="21" type="noConversion"/>
  </si>
  <si>
    <t>凤城市1-12月财产保险业务统计表</t>
    <phoneticPr fontId="21" type="noConversion"/>
  </si>
  <si>
    <t>宽甸县1-12月财产保险业务统计表</t>
    <phoneticPr fontId="21" type="noConversion"/>
  </si>
  <si>
    <t>（2020年12月）</t>
    <phoneticPr fontId="21" type="noConversion"/>
  </si>
  <si>
    <t>8.21</t>
  </si>
  <si>
    <t>8.20</t>
  </si>
  <si>
    <t>95.78</t>
  </si>
  <si>
    <t>1876560.37</t>
  </si>
  <si>
    <t>70.00</t>
  </si>
  <si>
    <t>0.00</t>
  </si>
  <si>
    <t>38.00</t>
  </si>
  <si>
    <t>639.00</t>
  </si>
  <si>
    <t>65.00</t>
  </si>
  <si>
    <t>300.00</t>
  </si>
  <si>
    <t>37.00</t>
  </si>
  <si>
    <t>51.00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</si>
</sst>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_-* #,##0.00_-;\-* #,##0.00_-;_-* &quot;-&quot;??_-;_-@_-"/>
    <numFmt numFmtId="179" formatCode="0_);[Red]\(0\)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13"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178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2" fillId="0" borderId="0">
      <alignment vertical="center"/>
    </xf>
  </cellStyleXfs>
  <cellXfs count="23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/>
    <xf numFmtId="176" fontId="7" fillId="0" borderId="14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left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/>
    <xf numFmtId="176" fontId="7" fillId="0" borderId="4" xfId="0" applyNumberFormat="1" applyFont="1" applyFill="1" applyBorder="1">
      <alignment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35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2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42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 wrapText="1"/>
    </xf>
    <xf numFmtId="176" fontId="11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176" fontId="12" fillId="0" borderId="39" xfId="0" applyNumberFormat="1" applyFont="1" applyFill="1" applyBorder="1" applyAlignment="1">
      <alignment horizontal="right" vertical="center"/>
    </xf>
    <xf numFmtId="176" fontId="12" fillId="0" borderId="36" xfId="0" applyNumberFormat="1" applyFont="1" applyFill="1" applyBorder="1" applyAlignment="1">
      <alignment horizontal="right" vertical="center"/>
    </xf>
    <xf numFmtId="176" fontId="12" fillId="0" borderId="22" xfId="0" applyNumberFormat="1" applyFont="1" applyFill="1" applyBorder="1" applyAlignment="1">
      <alignment horizontal="right" vertical="center"/>
    </xf>
    <xf numFmtId="176" fontId="12" fillId="0" borderId="5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 wrapText="1"/>
    </xf>
    <xf numFmtId="176" fontId="7" fillId="0" borderId="55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/>
    <xf numFmtId="176" fontId="7" fillId="0" borderId="38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8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vertical="center"/>
    </xf>
    <xf numFmtId="176" fontId="7" fillId="0" borderId="4" xfId="212" applyNumberFormat="1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right" vertical="center"/>
    </xf>
    <xf numFmtId="176" fontId="24" fillId="0" borderId="4" xfId="0" applyNumberFormat="1" applyFont="1" applyFill="1" applyBorder="1" applyAlignment="1">
      <alignment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26" fillId="0" borderId="18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>
      <alignment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6" fillId="0" borderId="18" xfId="0" applyNumberFormat="1" applyFont="1" applyFill="1" applyBorder="1" applyAlignment="1">
      <alignment horizontal="center" vertical="center"/>
    </xf>
    <xf numFmtId="176" fontId="26" fillId="0" borderId="4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/>
    <xf numFmtId="176" fontId="23" fillId="2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Border="1" applyAlignment="1"/>
    <xf numFmtId="176" fontId="23" fillId="0" borderId="39" xfId="0" applyNumberFormat="1" applyFont="1" applyFill="1" applyBorder="1" applyAlignment="1">
      <alignment horizontal="right" vertical="center"/>
    </xf>
    <xf numFmtId="176" fontId="23" fillId="0" borderId="22" xfId="0" applyNumberFormat="1" applyFont="1" applyFill="1" applyBorder="1" applyAlignment="1">
      <alignment horizontal="right" vertical="center"/>
    </xf>
    <xf numFmtId="176" fontId="23" fillId="0" borderId="33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/>
    <xf numFmtId="176" fontId="28" fillId="0" borderId="18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horizontal="right" vertical="center"/>
    </xf>
    <xf numFmtId="176" fontId="23" fillId="0" borderId="12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/>
    <xf numFmtId="176" fontId="7" fillId="0" borderId="33" xfId="0" applyNumberFormat="1" applyFont="1" applyFill="1" applyBorder="1" applyAlignment="1"/>
    <xf numFmtId="176" fontId="7" fillId="0" borderId="24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/>
    <xf numFmtId="176" fontId="7" fillId="0" borderId="39" xfId="0" applyNumberFormat="1" applyFont="1" applyFill="1" applyBorder="1" applyAlignment="1"/>
    <xf numFmtId="176" fontId="7" fillId="0" borderId="40" xfId="0" applyNumberFormat="1" applyFont="1" applyFill="1" applyBorder="1" applyAlignment="1"/>
    <xf numFmtId="176" fontId="7" fillId="0" borderId="13" xfId="0" applyNumberFormat="1" applyFont="1" applyFill="1" applyBorder="1" applyAlignment="1"/>
    <xf numFmtId="176" fontId="7" fillId="0" borderId="4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right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9" fontId="23" fillId="0" borderId="18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horizontal="right" vertical="center"/>
    </xf>
    <xf numFmtId="179" fontId="23" fillId="0" borderId="11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vertical="center"/>
    </xf>
    <xf numFmtId="176" fontId="10" fillId="0" borderId="4" xfId="153" applyNumberFormat="1" applyFont="1" applyFill="1" applyBorder="1" applyAlignment="1" applyProtection="1">
      <alignment horizontal="right" vertical="center"/>
    </xf>
    <xf numFmtId="176" fontId="10" fillId="0" borderId="8" xfId="156" applyNumberFormat="1" applyFont="1" applyFill="1" applyBorder="1" applyAlignment="1" applyProtection="1">
      <alignment horizontal="right" vertical="center"/>
    </xf>
    <xf numFmtId="176" fontId="16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4" xfId="156" applyNumberFormat="1" applyFont="1" applyFill="1" applyBorder="1" applyAlignment="1" applyProtection="1">
      <alignment horizontal="right" vertical="center"/>
    </xf>
    <xf numFmtId="176" fontId="7" fillId="0" borderId="56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28" fillId="0" borderId="11" xfId="0" applyNumberFormat="1" applyFont="1" applyFill="1" applyBorder="1" applyAlignment="1">
      <alignment horizontal="right" vertical="center"/>
    </xf>
    <xf numFmtId="176" fontId="17" fillId="0" borderId="4" xfId="0" applyNumberFormat="1" applyFont="1" applyFill="1" applyBorder="1" applyAlignment="1">
      <alignment horizontal="right" vertical="center"/>
    </xf>
    <xf numFmtId="176" fontId="10" fillId="0" borderId="4" xfId="207" applyNumberFormat="1" applyFont="1" applyFill="1" applyBorder="1" applyAlignment="1">
      <alignment horizontal="right"/>
    </xf>
    <xf numFmtId="176" fontId="10" fillId="0" borderId="4" xfId="209" applyNumberFormat="1" applyFont="1" applyFill="1" applyBorder="1" applyAlignment="1">
      <alignment horizontal="right"/>
    </xf>
    <xf numFmtId="176" fontId="10" fillId="0" borderId="4" xfId="208" applyNumberFormat="1" applyFont="1" applyFill="1" applyBorder="1" applyAlignment="1">
      <alignment horizontal="right"/>
    </xf>
    <xf numFmtId="176" fontId="10" fillId="0" borderId="4" xfId="210" applyNumberFormat="1" applyFont="1" applyFill="1" applyBorder="1" applyAlignment="1">
      <alignment horizontal="right"/>
    </xf>
    <xf numFmtId="176" fontId="17" fillId="0" borderId="11" xfId="0" applyNumberFormat="1" applyFont="1" applyFill="1" applyBorder="1" applyAlignment="1">
      <alignment horizontal="right" vertical="center"/>
    </xf>
    <xf numFmtId="176" fontId="17" fillId="0" borderId="18" xfId="0" applyNumberFormat="1" applyFont="1" applyFill="1" applyBorder="1" applyAlignment="1">
      <alignment horizontal="right" vertical="center"/>
    </xf>
    <xf numFmtId="176" fontId="12" fillId="0" borderId="30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vertical="center"/>
    </xf>
    <xf numFmtId="176" fontId="7" fillId="0" borderId="50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center" vertical="center"/>
    </xf>
    <xf numFmtId="176" fontId="7" fillId="0" borderId="49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176" fontId="7" fillId="0" borderId="54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/>
    <xf numFmtId="176" fontId="11" fillId="0" borderId="11" xfId="0" applyNumberFormat="1" applyFont="1" applyFill="1" applyBorder="1" applyAlignment="1">
      <alignment horizontal="right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10" fillId="0" borderId="8" xfId="153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8" xfId="0" applyNumberFormat="1" applyFont="1" applyFill="1" applyBorder="1" applyAlignment="1">
      <alignment horizontal="center" vertical="center" wrapText="1"/>
    </xf>
    <xf numFmtId="176" fontId="7" fillId="0" borderId="28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8" fillId="0" borderId="38" xfId="0" applyNumberFormat="1" applyFont="1" applyFill="1" applyBorder="1" applyAlignment="1">
      <alignment horizontal="center" vertical="center"/>
    </xf>
    <xf numFmtId="176" fontId="7" fillId="0" borderId="57" xfId="0" applyNumberFormat="1" applyFont="1" applyFill="1" applyBorder="1" applyAlignment="1">
      <alignment horizontal="center" vertical="center" wrapText="1"/>
    </xf>
    <xf numFmtId="176" fontId="7" fillId="0" borderId="47" xfId="0" applyNumberFormat="1" applyFont="1" applyFill="1" applyBorder="1" applyAlignment="1">
      <alignment horizontal="center" vertical="center" wrapText="1"/>
    </xf>
    <xf numFmtId="176" fontId="7" fillId="0" borderId="46" xfId="0" applyNumberFormat="1" applyFont="1" applyFill="1" applyBorder="1" applyAlignment="1">
      <alignment horizontal="center" vertical="center" wrapText="1"/>
    </xf>
    <xf numFmtId="176" fontId="7" fillId="0" borderId="51" xfId="0" applyNumberFormat="1" applyFont="1" applyFill="1" applyBorder="1" applyAlignment="1">
      <alignment horizontal="center" vertical="center" wrapText="1"/>
    </xf>
    <xf numFmtId="176" fontId="7" fillId="0" borderId="4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 wrapText="1"/>
    </xf>
    <xf numFmtId="176" fontId="7" fillId="0" borderId="23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left" vertical="center"/>
    </xf>
    <xf numFmtId="176" fontId="9" fillId="0" borderId="58" xfId="0" applyNumberFormat="1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 wrapText="1"/>
    </xf>
    <xf numFmtId="176" fontId="7" fillId="0" borderId="26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 wrapText="1"/>
    </xf>
    <xf numFmtId="176" fontId="7" fillId="0" borderId="38" xfId="0" applyNumberFormat="1" applyFont="1" applyFill="1" applyBorder="1" applyAlignment="1">
      <alignment horizontal="center" vertical="center" wrapText="1"/>
    </xf>
    <xf numFmtId="176" fontId="7" fillId="0" borderId="41" xfId="0" applyNumberFormat="1" applyFont="1" applyFill="1" applyBorder="1" applyAlignment="1">
      <alignment horizontal="center" vertical="center" wrapText="1"/>
    </xf>
    <xf numFmtId="176" fontId="7" fillId="0" borderId="45" xfId="0" applyNumberFormat="1" applyFont="1" applyFill="1" applyBorder="1" applyAlignment="1">
      <alignment horizontal="center" vertical="center" wrapText="1"/>
    </xf>
    <xf numFmtId="176" fontId="7" fillId="0" borderId="35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4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1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3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1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2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3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6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7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8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9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0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81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2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7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1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8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0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2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3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4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25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8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9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40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41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2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5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6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7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8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49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0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1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2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3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54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5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56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57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8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59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60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6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5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6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7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8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9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0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1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2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73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4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75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84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85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86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9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28"/>
  <sheetViews>
    <sheetView tabSelected="1" workbookViewId="0">
      <pane xSplit="1" ySplit="5" topLeftCell="B311" activePane="bottomRight" state="frozen"/>
      <selection pane="topRight"/>
      <selection pane="bottomLeft"/>
      <selection pane="bottomRight" activeCell="G326" sqref="G326"/>
    </sheetView>
  </sheetViews>
  <sheetFormatPr defaultColWidth="9" defaultRowHeight="13.5"/>
  <cols>
    <col min="1" max="1" width="3.375" style="9" customWidth="1"/>
    <col min="2" max="2" width="17.75" style="9" customWidth="1"/>
    <col min="3" max="5" width="9.125" style="9" customWidth="1"/>
    <col min="6" max="6" width="10" style="9" customWidth="1"/>
    <col min="7" max="7" width="9.125" style="9" customWidth="1"/>
    <col min="8" max="8" width="11" style="9" customWidth="1"/>
    <col min="9" max="12" width="9.125" style="9" customWidth="1"/>
    <col min="13" max="13" width="10.625" style="9" customWidth="1"/>
    <col min="14" max="14" width="9.125" style="9" customWidth="1"/>
    <col min="15" max="16384" width="9" style="9"/>
  </cols>
  <sheetData>
    <row r="1" spans="1:14" s="69" customFormat="1" ht="18.75">
      <c r="A1" s="179" t="s">
        <v>98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s="69" customFormat="1" ht="14.25" thickBot="1">
      <c r="B2" s="71" t="s">
        <v>0</v>
      </c>
      <c r="C2" s="70"/>
      <c r="D2" s="70"/>
      <c r="F2" s="70"/>
      <c r="G2" s="88" t="s">
        <v>99</v>
      </c>
      <c r="H2" s="70"/>
      <c r="I2" s="70"/>
      <c r="J2" s="70"/>
      <c r="K2" s="70"/>
      <c r="L2" s="71" t="s">
        <v>1</v>
      </c>
    </row>
    <row r="3" spans="1:14" s="69" customFormat="1">
      <c r="A3" s="183" t="s">
        <v>2</v>
      </c>
      <c r="B3" s="72" t="s">
        <v>3</v>
      </c>
      <c r="C3" s="180" t="s">
        <v>4</v>
      </c>
      <c r="D3" s="180"/>
      <c r="E3" s="180"/>
      <c r="F3" s="181"/>
      <c r="G3" s="180" t="s">
        <v>5</v>
      </c>
      <c r="H3" s="180"/>
      <c r="I3" s="180" t="s">
        <v>6</v>
      </c>
      <c r="J3" s="180"/>
      <c r="K3" s="180"/>
      <c r="L3" s="180"/>
      <c r="M3" s="180"/>
      <c r="N3" s="186" t="s">
        <v>7</v>
      </c>
    </row>
    <row r="4" spans="1:14" s="69" customFormat="1">
      <c r="A4" s="184"/>
      <c r="B4" s="70" t="s">
        <v>8</v>
      </c>
      <c r="C4" s="182" t="s">
        <v>9</v>
      </c>
      <c r="D4" s="182" t="s">
        <v>10</v>
      </c>
      <c r="E4" s="182" t="s">
        <v>11</v>
      </c>
      <c r="F4" s="177" t="s">
        <v>12</v>
      </c>
      <c r="G4" s="182" t="s">
        <v>13</v>
      </c>
      <c r="H4" s="182" t="s">
        <v>14</v>
      </c>
      <c r="I4" s="175" t="s">
        <v>13</v>
      </c>
      <c r="J4" s="182" t="s">
        <v>15</v>
      </c>
      <c r="K4" s="182"/>
      <c r="L4" s="182"/>
      <c r="M4" s="175" t="s">
        <v>12</v>
      </c>
      <c r="N4" s="187"/>
    </row>
    <row r="5" spans="1:14" s="69" customFormat="1">
      <c r="A5" s="184"/>
      <c r="B5" s="73" t="s">
        <v>16</v>
      </c>
      <c r="C5" s="182"/>
      <c r="D5" s="182"/>
      <c r="E5" s="182"/>
      <c r="F5" s="177" t="s">
        <v>17</v>
      </c>
      <c r="G5" s="182"/>
      <c r="H5" s="182"/>
      <c r="I5" s="40" t="s">
        <v>18</v>
      </c>
      <c r="J5" s="175" t="s">
        <v>9</v>
      </c>
      <c r="K5" s="175" t="s">
        <v>10</v>
      </c>
      <c r="L5" s="175" t="s">
        <v>11</v>
      </c>
      <c r="M5" s="175" t="s">
        <v>17</v>
      </c>
      <c r="N5" s="176" t="s">
        <v>17</v>
      </c>
    </row>
    <row r="6" spans="1:14" s="69" customFormat="1">
      <c r="A6" s="184"/>
      <c r="B6" s="175" t="s">
        <v>19</v>
      </c>
      <c r="C6" s="89">
        <v>2599.94</v>
      </c>
      <c r="D6" s="89">
        <v>33384.769999999997</v>
      </c>
      <c r="E6" s="86">
        <v>34962.870000000003</v>
      </c>
      <c r="F6" s="162">
        <f t="shared" ref="F6:F27" si="0">(D6-E6)/E6*100</f>
        <v>-4.5136454759005931</v>
      </c>
      <c r="G6" s="87">
        <v>214202</v>
      </c>
      <c r="H6" s="87">
        <v>13450653.060000001</v>
      </c>
      <c r="I6" s="87">
        <v>26145</v>
      </c>
      <c r="J6" s="86">
        <v>2769.79</v>
      </c>
      <c r="K6" s="86">
        <v>17514.02</v>
      </c>
      <c r="L6" s="86">
        <v>20203.560000000001</v>
      </c>
      <c r="M6" s="38">
        <f t="shared" ref="M6:M18" si="1">(K6-L6)/L6*100</f>
        <v>-13.312208343480064</v>
      </c>
      <c r="N6" s="164">
        <f t="shared" ref="N6:N18" si="2">D6/D314*100</f>
        <v>36.783737184570384</v>
      </c>
    </row>
    <row r="7" spans="1:14" s="69" customFormat="1">
      <c r="A7" s="184"/>
      <c r="B7" s="175" t="s">
        <v>20</v>
      </c>
      <c r="C7" s="89">
        <v>720.08</v>
      </c>
      <c r="D7" s="89">
        <v>7990.28</v>
      </c>
      <c r="E7" s="87">
        <v>8414.4699999999993</v>
      </c>
      <c r="F7" s="162">
        <f t="shared" si="0"/>
        <v>-5.0411968905944118</v>
      </c>
      <c r="G7" s="87">
        <v>113917</v>
      </c>
      <c r="H7" s="87">
        <v>1625522.4</v>
      </c>
      <c r="I7" s="87">
        <v>12880</v>
      </c>
      <c r="J7" s="86">
        <v>1004.93</v>
      </c>
      <c r="K7" s="86">
        <v>6000.1</v>
      </c>
      <c r="L7" s="86">
        <v>7399.75</v>
      </c>
      <c r="M7" s="38">
        <f t="shared" si="1"/>
        <v>-18.914828203655524</v>
      </c>
      <c r="N7" s="164">
        <f t="shared" si="2"/>
        <v>42.412673951257915</v>
      </c>
    </row>
    <row r="8" spans="1:14" s="69" customFormat="1">
      <c r="A8" s="184"/>
      <c r="B8" s="175" t="s">
        <v>21</v>
      </c>
      <c r="C8" s="89">
        <v>1862.99</v>
      </c>
      <c r="D8" s="89">
        <v>3341.5</v>
      </c>
      <c r="E8" s="87">
        <v>1059.47</v>
      </c>
      <c r="F8" s="162">
        <f t="shared" si="0"/>
        <v>215.3935458295185</v>
      </c>
      <c r="G8" s="87">
        <v>1116</v>
      </c>
      <c r="H8" s="87">
        <v>2628478.4</v>
      </c>
      <c r="I8" s="87">
        <v>256</v>
      </c>
      <c r="J8" s="86">
        <v>30.74</v>
      </c>
      <c r="K8" s="86">
        <v>476.94</v>
      </c>
      <c r="L8" s="86">
        <v>335.55</v>
      </c>
      <c r="M8" s="38">
        <f t="shared" si="1"/>
        <v>42.136790344210986</v>
      </c>
      <c r="N8" s="164">
        <f t="shared" si="2"/>
        <v>71.925256583790443</v>
      </c>
    </row>
    <row r="9" spans="1:14" s="69" customFormat="1">
      <c r="A9" s="184"/>
      <c r="B9" s="175" t="s">
        <v>22</v>
      </c>
      <c r="C9" s="89">
        <v>36.270000000000003</v>
      </c>
      <c r="D9" s="89">
        <v>769.77</v>
      </c>
      <c r="E9" s="87">
        <v>945.45</v>
      </c>
      <c r="F9" s="162">
        <f t="shared" si="0"/>
        <v>-18.581627796287489</v>
      </c>
      <c r="G9" s="87">
        <v>35033</v>
      </c>
      <c r="H9" s="87">
        <v>930697.41</v>
      </c>
      <c r="I9" s="87">
        <v>4774</v>
      </c>
      <c r="J9" s="86">
        <v>52.3</v>
      </c>
      <c r="K9" s="86">
        <v>547.21</v>
      </c>
      <c r="L9" s="86">
        <v>561.54</v>
      </c>
      <c r="M9" s="38">
        <f t="shared" si="1"/>
        <v>-2.5519108166826809</v>
      </c>
      <c r="N9" s="164">
        <f t="shared" si="2"/>
        <v>61.643933309744739</v>
      </c>
    </row>
    <row r="10" spans="1:14" s="69" customFormat="1">
      <c r="A10" s="184"/>
      <c r="B10" s="175" t="s">
        <v>23</v>
      </c>
      <c r="C10" s="89">
        <v>28.23</v>
      </c>
      <c r="D10" s="89">
        <v>175.03</v>
      </c>
      <c r="E10" s="87">
        <v>195.19</v>
      </c>
      <c r="F10" s="162">
        <f t="shared" si="0"/>
        <v>-10.32839797120754</v>
      </c>
      <c r="G10" s="87">
        <v>2199</v>
      </c>
      <c r="H10" s="87">
        <v>123059.5</v>
      </c>
      <c r="I10" s="87">
        <v>49</v>
      </c>
      <c r="J10" s="86">
        <v>7.73</v>
      </c>
      <c r="K10" s="86">
        <v>80.47</v>
      </c>
      <c r="L10" s="86">
        <v>53.45</v>
      </c>
      <c r="M10" s="38">
        <f t="shared" si="1"/>
        <v>50.55191768007483</v>
      </c>
      <c r="N10" s="164">
        <f t="shared" si="2"/>
        <v>54.112348507490502</v>
      </c>
    </row>
    <row r="11" spans="1:14" s="69" customFormat="1">
      <c r="A11" s="184"/>
      <c r="B11" s="175" t="s">
        <v>24</v>
      </c>
      <c r="C11" s="89">
        <v>64.73</v>
      </c>
      <c r="D11" s="89">
        <v>2973.64</v>
      </c>
      <c r="E11" s="87">
        <v>2182.38</v>
      </c>
      <c r="F11" s="162">
        <f t="shared" si="0"/>
        <v>36.256747220923934</v>
      </c>
      <c r="G11" s="87">
        <v>4693</v>
      </c>
      <c r="H11" s="87">
        <v>3594922.58</v>
      </c>
      <c r="I11" s="87">
        <v>771</v>
      </c>
      <c r="J11" s="86">
        <v>181.84</v>
      </c>
      <c r="K11" s="86">
        <v>1046.04</v>
      </c>
      <c r="L11" s="86">
        <v>1226.18</v>
      </c>
      <c r="M11" s="38">
        <f t="shared" si="1"/>
        <v>-14.691154642874626</v>
      </c>
      <c r="N11" s="164">
        <f t="shared" si="2"/>
        <v>44.493560588780099</v>
      </c>
    </row>
    <row r="12" spans="1:14" s="69" customFormat="1">
      <c r="A12" s="184"/>
      <c r="B12" s="175" t="s">
        <v>25</v>
      </c>
      <c r="C12" s="89">
        <v>7.78</v>
      </c>
      <c r="D12" s="89">
        <v>6872.39</v>
      </c>
      <c r="E12" s="89">
        <v>5197.3999999999996</v>
      </c>
      <c r="F12" s="162">
        <f t="shared" si="0"/>
        <v>32.227459883788065</v>
      </c>
      <c r="G12" s="89">
        <v>2977</v>
      </c>
      <c r="H12" s="89">
        <v>234167.43</v>
      </c>
      <c r="I12" s="89">
        <v>5712</v>
      </c>
      <c r="J12" s="86">
        <v>2222.71</v>
      </c>
      <c r="K12" s="86">
        <v>3978.56</v>
      </c>
      <c r="L12" s="86">
        <v>2593.15</v>
      </c>
      <c r="M12" s="38">
        <f t="shared" si="1"/>
        <v>53.425756319534145</v>
      </c>
      <c r="N12" s="164">
        <f t="shared" si="2"/>
        <v>38.655880007207628</v>
      </c>
    </row>
    <row r="13" spans="1:14" s="70" customFormat="1">
      <c r="A13" s="184"/>
      <c r="B13" s="175" t="s">
        <v>26</v>
      </c>
      <c r="C13" s="89">
        <v>-6.45</v>
      </c>
      <c r="D13" s="89">
        <v>5454.01</v>
      </c>
      <c r="E13" s="87">
        <v>3361.83</v>
      </c>
      <c r="F13" s="162">
        <f t="shared" si="0"/>
        <v>62.233366945978844</v>
      </c>
      <c r="G13" s="87">
        <v>74285</v>
      </c>
      <c r="H13" s="87">
        <v>7840698.3899999997</v>
      </c>
      <c r="I13" s="87">
        <v>44063</v>
      </c>
      <c r="J13" s="86">
        <v>522.45000000000005</v>
      </c>
      <c r="K13" s="86">
        <v>2743.33</v>
      </c>
      <c r="L13" s="86">
        <v>2646.08</v>
      </c>
      <c r="M13" s="38">
        <f t="shared" si="1"/>
        <v>3.6752479138952716</v>
      </c>
      <c r="N13" s="164">
        <f t="shared" si="2"/>
        <v>35.326137840082829</v>
      </c>
    </row>
    <row r="14" spans="1:14" s="70" customFormat="1">
      <c r="A14" s="184"/>
      <c r="B14" s="175" t="s">
        <v>27</v>
      </c>
      <c r="C14" s="89">
        <v>-46.04</v>
      </c>
      <c r="D14" s="89">
        <v>127.17</v>
      </c>
      <c r="E14" s="87">
        <v>2352.8200000000002</v>
      </c>
      <c r="F14" s="162">
        <f t="shared" si="0"/>
        <v>-94.594996642327075</v>
      </c>
      <c r="G14" s="87">
        <v>52</v>
      </c>
      <c r="H14" s="87">
        <v>118395.8</v>
      </c>
      <c r="I14" s="87">
        <v>241</v>
      </c>
      <c r="J14" s="91">
        <v>42.65</v>
      </c>
      <c r="K14" s="86">
        <v>1023.28</v>
      </c>
      <c r="L14" s="86">
        <v>918.98</v>
      </c>
      <c r="M14" s="38">
        <f t="shared" si="1"/>
        <v>11.349539707066524</v>
      </c>
      <c r="N14" s="164">
        <f t="shared" si="2"/>
        <v>4.239806908744721</v>
      </c>
    </row>
    <row r="15" spans="1:14" s="70" customFormat="1">
      <c r="A15" s="184"/>
      <c r="B15" s="17" t="s">
        <v>28</v>
      </c>
      <c r="C15" s="89">
        <v>5.63</v>
      </c>
      <c r="D15" s="89">
        <v>130.4</v>
      </c>
      <c r="E15" s="90">
        <v>113.85</v>
      </c>
      <c r="F15" s="162">
        <f t="shared" si="0"/>
        <v>14.536671058410199</v>
      </c>
      <c r="G15" s="90">
        <v>31</v>
      </c>
      <c r="H15" s="90">
        <v>25931.82</v>
      </c>
      <c r="I15" s="90">
        <v>0</v>
      </c>
      <c r="J15" s="91">
        <v>0</v>
      </c>
      <c r="K15" s="86">
        <v>0</v>
      </c>
      <c r="L15" s="86">
        <v>0</v>
      </c>
      <c r="M15" s="38"/>
      <c r="N15" s="164">
        <f t="shared" si="2"/>
        <v>44.094064650798757</v>
      </c>
    </row>
    <row r="16" spans="1:14" s="70" customFormat="1">
      <c r="A16" s="184"/>
      <c r="B16" s="17" t="s">
        <v>29</v>
      </c>
      <c r="C16" s="89">
        <v>0</v>
      </c>
      <c r="D16" s="89">
        <v>8.6199999999999992</v>
      </c>
      <c r="E16" s="90">
        <v>63.22</v>
      </c>
      <c r="F16" s="162">
        <f t="shared" si="0"/>
        <v>-86.365074343562171</v>
      </c>
      <c r="G16" s="90">
        <v>3</v>
      </c>
      <c r="H16" s="90">
        <v>2523.38</v>
      </c>
      <c r="I16" s="90">
        <v>0</v>
      </c>
      <c r="J16" s="91">
        <v>0</v>
      </c>
      <c r="K16" s="86">
        <v>0</v>
      </c>
      <c r="L16" s="86">
        <v>0.25</v>
      </c>
      <c r="M16" s="38">
        <f>(K16-L16)/L16*100</f>
        <v>-100</v>
      </c>
      <c r="N16" s="164">
        <f t="shared" si="2"/>
        <v>5.2859385211132439</v>
      </c>
    </row>
    <row r="17" spans="1:14" s="70" customFormat="1">
      <c r="A17" s="184"/>
      <c r="B17" s="17" t="s">
        <v>30</v>
      </c>
      <c r="C17" s="89">
        <v>-51.67</v>
      </c>
      <c r="D17" s="89">
        <v>-12.56</v>
      </c>
      <c r="E17" s="90">
        <v>2175.38</v>
      </c>
      <c r="F17" s="162">
        <f t="shared" si="0"/>
        <v>-100.5773703904605</v>
      </c>
      <c r="G17" s="90">
        <v>-66</v>
      </c>
      <c r="H17" s="90">
        <v>89839.12</v>
      </c>
      <c r="I17" s="90">
        <v>239</v>
      </c>
      <c r="J17" s="91">
        <v>42.65</v>
      </c>
      <c r="K17" s="86">
        <v>1023.28</v>
      </c>
      <c r="L17" s="86">
        <v>918.72</v>
      </c>
      <c r="M17" s="38">
        <f t="shared" si="1"/>
        <v>11.38105189829327</v>
      </c>
      <c r="N17" s="164">
        <f t="shared" si="2"/>
        <v>-0.60126308945676687</v>
      </c>
    </row>
    <row r="18" spans="1:14" s="70" customFormat="1" ht="14.25" thickBot="1">
      <c r="A18" s="185"/>
      <c r="B18" s="18" t="s">
        <v>31</v>
      </c>
      <c r="C18" s="19">
        <f>C6+C8+C9+C10+C11+C12+C13+C14</f>
        <v>4547.45</v>
      </c>
      <c r="D18" s="19">
        <f t="shared" ref="D18:L18" si="3">D6+D8+D9+D10+D11+D12+D13+D14</f>
        <v>53098.279999999992</v>
      </c>
      <c r="E18" s="19">
        <f t="shared" si="3"/>
        <v>50257.41</v>
      </c>
      <c r="F18" s="159">
        <f t="shared" si="0"/>
        <v>5.6526390834704534</v>
      </c>
      <c r="G18" s="19">
        <f t="shared" si="3"/>
        <v>334557</v>
      </c>
      <c r="H18" s="19">
        <f t="shared" si="3"/>
        <v>28921072.570000004</v>
      </c>
      <c r="I18" s="19">
        <f t="shared" si="3"/>
        <v>82011</v>
      </c>
      <c r="J18" s="19">
        <f t="shared" si="3"/>
        <v>5830.21</v>
      </c>
      <c r="K18" s="19">
        <f t="shared" si="3"/>
        <v>27409.85</v>
      </c>
      <c r="L18" s="19">
        <f t="shared" si="3"/>
        <v>28538.49</v>
      </c>
      <c r="M18" s="19">
        <f t="shared" si="1"/>
        <v>-3.9547992903619047</v>
      </c>
      <c r="N18" s="165">
        <f t="shared" si="2"/>
        <v>37.960499467875799</v>
      </c>
    </row>
    <row r="19" spans="1:14" s="69" customFormat="1" ht="14.25" thickTop="1">
      <c r="A19" s="198" t="s">
        <v>32</v>
      </c>
      <c r="B19" s="21" t="s">
        <v>19</v>
      </c>
      <c r="C19" s="24">
        <v>1013.940954</v>
      </c>
      <c r="D19" s="24">
        <v>10129.702255</v>
      </c>
      <c r="E19" s="23">
        <v>10218.076665000001</v>
      </c>
      <c r="F19" s="166">
        <f t="shared" si="0"/>
        <v>-0.8648830195481837</v>
      </c>
      <c r="G19" s="23">
        <v>51367</v>
      </c>
      <c r="H19" s="23">
        <v>3797179.3589320001</v>
      </c>
      <c r="I19" s="23">
        <v>5949</v>
      </c>
      <c r="J19" s="23">
        <v>408.47757300000001</v>
      </c>
      <c r="K19" s="23">
        <v>4850.6235669999996</v>
      </c>
      <c r="L19" s="25">
        <v>4490.9580290000004</v>
      </c>
      <c r="M19" s="128">
        <f t="shared" ref="M19:M31" si="4">(K19-L19)/L19*100</f>
        <v>8.0086595260407254</v>
      </c>
      <c r="N19" s="167">
        <f t="shared" ref="N19:N27" si="5">D19/D314*100</f>
        <v>11.161026585052705</v>
      </c>
    </row>
    <row r="20" spans="1:14" s="69" customFormat="1">
      <c r="A20" s="184"/>
      <c r="B20" s="175" t="s">
        <v>20</v>
      </c>
      <c r="C20" s="24">
        <v>206.75895</v>
      </c>
      <c r="D20" s="24">
        <v>1977.0447610000001</v>
      </c>
      <c r="E20" s="23">
        <v>2724.2927399999999</v>
      </c>
      <c r="F20" s="162">
        <f t="shared" si="0"/>
        <v>-27.429063258451432</v>
      </c>
      <c r="G20" s="23">
        <v>18001</v>
      </c>
      <c r="H20" s="23">
        <v>251752.8</v>
      </c>
      <c r="I20" s="23">
        <v>3059</v>
      </c>
      <c r="J20" s="23">
        <v>108.678186</v>
      </c>
      <c r="K20" s="23">
        <v>1518.259366</v>
      </c>
      <c r="L20" s="25">
        <v>1937.2790239999999</v>
      </c>
      <c r="M20" s="38">
        <f t="shared" si="4"/>
        <v>-21.629287924401744</v>
      </c>
      <c r="N20" s="164">
        <f t="shared" si="5"/>
        <v>10.494219831512241</v>
      </c>
    </row>
    <row r="21" spans="1:14" s="69" customFormat="1">
      <c r="A21" s="184"/>
      <c r="B21" s="175" t="s">
        <v>21</v>
      </c>
      <c r="C21" s="24">
        <v>3.411292</v>
      </c>
      <c r="D21" s="24">
        <v>128.709903</v>
      </c>
      <c r="E21" s="23">
        <v>227.13273699999999</v>
      </c>
      <c r="F21" s="162">
        <f t="shared" si="0"/>
        <v>-43.332738072011168</v>
      </c>
      <c r="G21" s="23">
        <v>139</v>
      </c>
      <c r="H21" s="23">
        <v>193062.395277</v>
      </c>
      <c r="I21" s="23">
        <v>10</v>
      </c>
      <c r="J21" s="23"/>
      <c r="K21" s="23">
        <v>10.733608</v>
      </c>
      <c r="L21" s="25">
        <v>72.224757999999994</v>
      </c>
      <c r="M21" s="38">
        <f t="shared" si="4"/>
        <v>-85.138603025848838</v>
      </c>
      <c r="N21" s="164">
        <f t="shared" si="5"/>
        <v>2.770460211925716</v>
      </c>
    </row>
    <row r="22" spans="1:14" s="69" customFormat="1">
      <c r="A22" s="184"/>
      <c r="B22" s="175" t="s">
        <v>22</v>
      </c>
      <c r="C22" s="24">
        <v>1.8316950000000001</v>
      </c>
      <c r="D22" s="24">
        <v>82.015018999999995</v>
      </c>
      <c r="E22" s="23">
        <v>16.109732999999999</v>
      </c>
      <c r="F22" s="162">
        <f t="shared" si="0"/>
        <v>409.10228617693411</v>
      </c>
      <c r="G22" s="23">
        <v>7971</v>
      </c>
      <c r="H22" s="23">
        <v>301806.80499999999</v>
      </c>
      <c r="I22" s="23">
        <v>170</v>
      </c>
      <c r="J22" s="23">
        <v>14.750416</v>
      </c>
      <c r="K22" s="23">
        <v>29.124680000000001</v>
      </c>
      <c r="L22" s="25">
        <v>11.322393999999999</v>
      </c>
      <c r="M22" s="38">
        <f t="shared" si="4"/>
        <v>157.23075879535727</v>
      </c>
      <c r="N22" s="164">
        <f t="shared" si="5"/>
        <v>6.5678428123120511</v>
      </c>
    </row>
    <row r="23" spans="1:14" s="69" customFormat="1">
      <c r="A23" s="184"/>
      <c r="B23" s="175" t="s">
        <v>23</v>
      </c>
      <c r="C23" s="24">
        <v>3.2008489999999998</v>
      </c>
      <c r="D23" s="24">
        <v>18.265153000000002</v>
      </c>
      <c r="E23" s="23">
        <v>11.775582999999999</v>
      </c>
      <c r="F23" s="162">
        <f t="shared" si="0"/>
        <v>55.110392411144339</v>
      </c>
      <c r="G23" s="23">
        <v>859</v>
      </c>
      <c r="H23" s="23">
        <v>34218.800000000003</v>
      </c>
      <c r="I23" s="23">
        <v>1</v>
      </c>
      <c r="J23" s="23"/>
      <c r="K23" s="23">
        <v>0.141509</v>
      </c>
      <c r="L23" s="25">
        <v>6.5351439999999998</v>
      </c>
      <c r="M23" s="38">
        <f t="shared" si="4"/>
        <v>-97.834646030753106</v>
      </c>
      <c r="N23" s="164">
        <f t="shared" si="5"/>
        <v>5.6468623931819453</v>
      </c>
    </row>
    <row r="24" spans="1:14" s="69" customFormat="1">
      <c r="A24" s="184"/>
      <c r="B24" s="175" t="s">
        <v>24</v>
      </c>
      <c r="C24" s="24">
        <v>50.435046</v>
      </c>
      <c r="D24" s="24">
        <v>315.057884</v>
      </c>
      <c r="E24" s="23">
        <v>316.27350300000001</v>
      </c>
      <c r="F24" s="162">
        <f t="shared" si="0"/>
        <v>-0.38435688999214196</v>
      </c>
      <c r="G24" s="23">
        <v>710</v>
      </c>
      <c r="H24" s="23">
        <v>902004.99907200004</v>
      </c>
      <c r="I24" s="23">
        <v>60</v>
      </c>
      <c r="J24" s="23">
        <v>13.648963999999999</v>
      </c>
      <c r="K24" s="23">
        <v>63.039211000000002</v>
      </c>
      <c r="L24" s="25">
        <v>159.051626</v>
      </c>
      <c r="M24" s="38">
        <f t="shared" si="4"/>
        <v>-60.365566460791797</v>
      </c>
      <c r="N24" s="164">
        <f t="shared" si="5"/>
        <v>4.7141036072715101</v>
      </c>
    </row>
    <row r="25" spans="1:14" s="69" customFormat="1">
      <c r="A25" s="184"/>
      <c r="B25" s="175" t="s">
        <v>25</v>
      </c>
      <c r="C25" s="23"/>
      <c r="D25" s="23">
        <v>314.50298800000002</v>
      </c>
      <c r="E25" s="23">
        <v>259.47387600000002</v>
      </c>
      <c r="F25" s="162">
        <f t="shared" si="0"/>
        <v>21.207958522961285</v>
      </c>
      <c r="G25" s="25">
        <v>493</v>
      </c>
      <c r="H25" s="25">
        <v>9288.1154540000007</v>
      </c>
      <c r="I25" s="25">
        <v>81</v>
      </c>
      <c r="J25" s="25">
        <v>87.437545</v>
      </c>
      <c r="K25" s="25">
        <v>162.239767</v>
      </c>
      <c r="L25" s="25">
        <v>121.313886</v>
      </c>
      <c r="M25" s="38"/>
      <c r="N25" s="164">
        <f t="shared" si="5"/>
        <v>1.7690191863436535</v>
      </c>
    </row>
    <row r="26" spans="1:14" s="70" customFormat="1">
      <c r="A26" s="184"/>
      <c r="B26" s="175" t="s">
        <v>26</v>
      </c>
      <c r="C26" s="23">
        <v>109.87</v>
      </c>
      <c r="D26" s="23">
        <v>5339.47</v>
      </c>
      <c r="E26" s="23">
        <v>391.02</v>
      </c>
      <c r="F26" s="162">
        <f t="shared" si="0"/>
        <v>1265.5235026341365</v>
      </c>
      <c r="G26" s="23">
        <v>170123</v>
      </c>
      <c r="H26" s="23">
        <v>2908220.3249998102</v>
      </c>
      <c r="I26" s="23">
        <v>13090</v>
      </c>
      <c r="J26" s="23">
        <v>715.49054500000102</v>
      </c>
      <c r="K26" s="23">
        <v>3603.008382</v>
      </c>
      <c r="L26" s="25">
        <v>183.91161099999999</v>
      </c>
      <c r="M26" s="38">
        <f t="shared" si="4"/>
        <v>1859.0978309683778</v>
      </c>
      <c r="N26" s="164">
        <f t="shared" si="5"/>
        <v>34.584251443064289</v>
      </c>
    </row>
    <row r="27" spans="1:14" s="70" customFormat="1">
      <c r="A27" s="184"/>
      <c r="B27" s="175" t="s">
        <v>27</v>
      </c>
      <c r="C27" s="169">
        <v>1.33</v>
      </c>
      <c r="D27" s="169">
        <v>10.6</v>
      </c>
      <c r="E27" s="23">
        <v>24.17</v>
      </c>
      <c r="F27" s="162">
        <f t="shared" si="0"/>
        <v>-56.143980140670259</v>
      </c>
      <c r="G27" s="23">
        <v>17</v>
      </c>
      <c r="H27" s="23">
        <v>2904.5354170000001</v>
      </c>
      <c r="I27" s="23"/>
      <c r="J27" s="23"/>
      <c r="K27" s="23"/>
      <c r="L27" s="23"/>
      <c r="M27" s="38"/>
      <c r="N27" s="164">
        <f t="shared" si="5"/>
        <v>0.35340059159152348</v>
      </c>
    </row>
    <row r="28" spans="1:14" s="70" customFormat="1">
      <c r="A28" s="184"/>
      <c r="B28" s="17" t="s">
        <v>28</v>
      </c>
      <c r="C28" s="47"/>
      <c r="D28" s="47">
        <v>1.1320760000000001</v>
      </c>
      <c r="E28" s="47"/>
      <c r="F28" s="162"/>
      <c r="G28" s="47">
        <v>2</v>
      </c>
      <c r="H28" s="47">
        <v>60</v>
      </c>
      <c r="I28" s="47"/>
      <c r="J28" s="47"/>
      <c r="K28" s="47"/>
      <c r="L28" s="47"/>
      <c r="M28" s="38"/>
      <c r="N28" s="164"/>
    </row>
    <row r="29" spans="1:14" s="70" customFormat="1">
      <c r="A29" s="184"/>
      <c r="B29" s="17" t="s">
        <v>29</v>
      </c>
      <c r="C29" s="47"/>
      <c r="D29" s="47">
        <v>4.2242160000000002</v>
      </c>
      <c r="E29" s="47">
        <v>19.696601000000001</v>
      </c>
      <c r="F29" s="162">
        <f>(D29-E29)/E29*100</f>
        <v>-78.553578863683128</v>
      </c>
      <c r="G29" s="47">
        <v>3</v>
      </c>
      <c r="H29" s="47">
        <v>2400.7073</v>
      </c>
      <c r="I29" s="47"/>
      <c r="J29" s="47"/>
      <c r="K29" s="47"/>
      <c r="L29" s="47"/>
      <c r="M29" s="38"/>
      <c r="N29" s="164">
        <f>D29/D324*100</f>
        <v>2.5903649740026573</v>
      </c>
    </row>
    <row r="30" spans="1:14" s="70" customFormat="1">
      <c r="A30" s="184"/>
      <c r="B30" s="17" t="s">
        <v>30</v>
      </c>
      <c r="C30" s="169">
        <v>1.33</v>
      </c>
      <c r="D30" s="169">
        <v>5.24</v>
      </c>
      <c r="E30" s="47">
        <v>4.4774658150000004</v>
      </c>
      <c r="F30" s="162"/>
      <c r="G30" s="47">
        <v>12</v>
      </c>
      <c r="H30" s="23">
        <v>443.82811700000002</v>
      </c>
      <c r="I30" s="47"/>
      <c r="J30" s="47"/>
      <c r="K30" s="47"/>
      <c r="L30" s="47"/>
      <c r="M30" s="38"/>
      <c r="N30" s="164">
        <f>D30/D325*100</f>
        <v>0.25084542904088042</v>
      </c>
    </row>
    <row r="31" spans="1:14" s="70" customFormat="1" ht="14.25" thickBot="1">
      <c r="A31" s="185"/>
      <c r="B31" s="18" t="s">
        <v>31</v>
      </c>
      <c r="C31" s="19">
        <f>C19+C21+C22+C23+C24+C25+C26+C27</f>
        <v>1184.0198359999999</v>
      </c>
      <c r="D31" s="19">
        <f>D19+D21+D22+D23+D24+D25+D26+D27</f>
        <v>16338.323202000001</v>
      </c>
      <c r="E31" s="19">
        <f>E19+E21+E22+E23+E24+E25+E26+E27</f>
        <v>11464.032097000001</v>
      </c>
      <c r="F31" s="159">
        <f t="shared" ref="F31:F37" si="6">(D31-E31)/E31*100</f>
        <v>42.518121580238279</v>
      </c>
      <c r="G31" s="19">
        <f t="shared" ref="G31:L31" si="7">G19+G21+G22+G23+G24+G25+G26+G27</f>
        <v>231679</v>
      </c>
      <c r="H31" s="19">
        <f t="shared" si="7"/>
        <v>8148685.334151811</v>
      </c>
      <c r="I31" s="19">
        <f t="shared" si="7"/>
        <v>19361</v>
      </c>
      <c r="J31" s="19">
        <f t="shared" si="7"/>
        <v>1239.805043000001</v>
      </c>
      <c r="K31" s="19">
        <f t="shared" si="7"/>
        <v>8718.9107239999994</v>
      </c>
      <c r="L31" s="19">
        <f t="shared" si="7"/>
        <v>5045.3174480000016</v>
      </c>
      <c r="M31" s="19">
        <f t="shared" si="4"/>
        <v>72.811935301637661</v>
      </c>
      <c r="N31" s="165">
        <f>D31/D326*100</f>
        <v>11.680433136732566</v>
      </c>
    </row>
    <row r="32" spans="1:14" s="69" customFormat="1" ht="14.25" thickTop="1">
      <c r="A32" s="198" t="s">
        <v>33</v>
      </c>
      <c r="B32" s="175" t="s">
        <v>19</v>
      </c>
      <c r="C32" s="115">
        <v>1928.7399909999997</v>
      </c>
      <c r="D32" s="115">
        <v>20477.171075999999</v>
      </c>
      <c r="E32" s="106">
        <v>21828.579160000001</v>
      </c>
      <c r="F32" s="39">
        <f t="shared" si="6"/>
        <v>-6.1910034276367547</v>
      </c>
      <c r="G32" s="87">
        <v>116792</v>
      </c>
      <c r="H32" s="115">
        <v>9638421.5483090002</v>
      </c>
      <c r="I32" s="87">
        <v>17771</v>
      </c>
      <c r="J32" s="115">
        <v>729.52879900000096</v>
      </c>
      <c r="K32" s="115">
        <v>10914.725918</v>
      </c>
      <c r="L32" s="115">
        <v>10446.779433</v>
      </c>
      <c r="M32" s="38">
        <f t="shared" ref="M32:M40" si="8">(K32-L32)/L32*100</f>
        <v>4.4793372732827024</v>
      </c>
      <c r="N32" s="164">
        <f t="shared" ref="N32:N37" si="9">D32/D314*100</f>
        <v>22.561990966032425</v>
      </c>
    </row>
    <row r="33" spans="1:14" s="69" customFormat="1">
      <c r="A33" s="184"/>
      <c r="B33" s="175" t="s">
        <v>20</v>
      </c>
      <c r="C33" s="115">
        <v>367.61555999999979</v>
      </c>
      <c r="D33" s="115">
        <v>3293.0053619999999</v>
      </c>
      <c r="E33" s="106">
        <v>5522.9406710000003</v>
      </c>
      <c r="F33" s="39">
        <f t="shared" si="6"/>
        <v>-40.375869339118601</v>
      </c>
      <c r="G33" s="87">
        <v>35588</v>
      </c>
      <c r="H33" s="115">
        <v>511401.4</v>
      </c>
      <c r="I33" s="87">
        <v>6781</v>
      </c>
      <c r="J33" s="115">
        <v>235.92364500000031</v>
      </c>
      <c r="K33" s="115">
        <v>3242.5437000000002</v>
      </c>
      <c r="L33" s="115">
        <v>3839.716868</v>
      </c>
      <c r="M33" s="38">
        <f t="shared" si="8"/>
        <v>-15.55253130710782</v>
      </c>
      <c r="N33" s="164">
        <f t="shared" si="9"/>
        <v>17.479382792373986</v>
      </c>
    </row>
    <row r="34" spans="1:14" s="69" customFormat="1">
      <c r="A34" s="184"/>
      <c r="B34" s="175" t="s">
        <v>21</v>
      </c>
      <c r="C34" s="115">
        <v>20.725691000000015</v>
      </c>
      <c r="D34" s="115">
        <v>222.72358500000001</v>
      </c>
      <c r="E34" s="106">
        <v>205.563602</v>
      </c>
      <c r="F34" s="39">
        <f t="shared" si="6"/>
        <v>8.3477730653892763</v>
      </c>
      <c r="G34" s="87">
        <v>763</v>
      </c>
      <c r="H34" s="115">
        <v>328953.74874200003</v>
      </c>
      <c r="I34" s="87">
        <v>129</v>
      </c>
      <c r="J34" s="115">
        <v>31.097184999999996</v>
      </c>
      <c r="K34" s="115">
        <v>48.429279000000001</v>
      </c>
      <c r="L34" s="115">
        <v>127.499955</v>
      </c>
      <c r="M34" s="38">
        <f t="shared" si="8"/>
        <v>-62.016238358672361</v>
      </c>
      <c r="N34" s="164">
        <f t="shared" si="9"/>
        <v>4.794089779556086</v>
      </c>
    </row>
    <row r="35" spans="1:14" s="69" customFormat="1">
      <c r="A35" s="184"/>
      <c r="B35" s="175" t="s">
        <v>22</v>
      </c>
      <c r="C35" s="115">
        <v>8.7116460000000195</v>
      </c>
      <c r="D35" s="115">
        <v>115.45826100000001</v>
      </c>
      <c r="E35" s="106">
        <v>77.642415</v>
      </c>
      <c r="F35" s="39">
        <f t="shared" si="6"/>
        <v>48.705138808472157</v>
      </c>
      <c r="G35" s="87">
        <v>7724</v>
      </c>
      <c r="H35" s="115">
        <v>693987.49</v>
      </c>
      <c r="I35" s="87">
        <v>888</v>
      </c>
      <c r="J35" s="115">
        <v>6.6528299999999989</v>
      </c>
      <c r="K35" s="115">
        <v>38.284587000000002</v>
      </c>
      <c r="L35" s="115">
        <v>25.359655</v>
      </c>
      <c r="M35" s="38">
        <f t="shared" si="8"/>
        <v>50.966513542869571</v>
      </c>
      <c r="N35" s="164">
        <f t="shared" si="9"/>
        <v>9.2460102902725527</v>
      </c>
    </row>
    <row r="36" spans="1:14" s="69" customFormat="1">
      <c r="A36" s="184"/>
      <c r="B36" s="175" t="s">
        <v>23</v>
      </c>
      <c r="C36" s="115">
        <v>2.4662349999999975</v>
      </c>
      <c r="D36" s="115">
        <v>38.889753999999996</v>
      </c>
      <c r="E36" s="106">
        <v>28.730135999999998</v>
      </c>
      <c r="F36" s="39">
        <f t="shared" si="6"/>
        <v>35.36223427553562</v>
      </c>
      <c r="G36" s="87">
        <v>2378</v>
      </c>
      <c r="H36" s="115">
        <v>68092.180559</v>
      </c>
      <c r="I36" s="87">
        <v>5</v>
      </c>
      <c r="J36" s="115">
        <v>0.13062300000000032</v>
      </c>
      <c r="K36" s="115">
        <v>6.0800109999999998</v>
      </c>
      <c r="L36" s="115">
        <v>9.6235389999999992</v>
      </c>
      <c r="M36" s="38">
        <f t="shared" si="8"/>
        <v>-36.821464536071389</v>
      </c>
      <c r="N36" s="164">
        <f t="shared" si="9"/>
        <v>12.02317272363922</v>
      </c>
    </row>
    <row r="37" spans="1:14" s="69" customFormat="1">
      <c r="A37" s="184"/>
      <c r="B37" s="175" t="s">
        <v>24</v>
      </c>
      <c r="C37" s="115">
        <v>106.30010200000005</v>
      </c>
      <c r="D37" s="115">
        <v>944.660076</v>
      </c>
      <c r="E37" s="106">
        <v>558.93090599999994</v>
      </c>
      <c r="F37" s="39">
        <f t="shared" si="6"/>
        <v>69.011959413817081</v>
      </c>
      <c r="G37" s="87">
        <v>5610</v>
      </c>
      <c r="H37" s="115">
        <v>1357980.125518</v>
      </c>
      <c r="I37" s="87">
        <v>257</v>
      </c>
      <c r="J37" s="115">
        <v>7.6024580000000075</v>
      </c>
      <c r="K37" s="115">
        <v>315.30418100000003</v>
      </c>
      <c r="L37" s="115">
        <v>250.20959100000002</v>
      </c>
      <c r="M37" s="38">
        <f t="shared" si="8"/>
        <v>26.016025101132119</v>
      </c>
      <c r="N37" s="164">
        <f t="shared" si="9"/>
        <v>14.134626359380295</v>
      </c>
    </row>
    <row r="38" spans="1:14" s="69" customFormat="1">
      <c r="A38" s="184"/>
      <c r="B38" s="175" t="s">
        <v>25</v>
      </c>
      <c r="C38" s="115">
        <v>0</v>
      </c>
      <c r="D38" s="115">
        <v>0</v>
      </c>
      <c r="E38" s="106">
        <v>0</v>
      </c>
      <c r="F38" s="39"/>
      <c r="G38" s="89">
        <v>0</v>
      </c>
      <c r="H38" s="115">
        <v>0</v>
      </c>
      <c r="I38" s="89"/>
      <c r="J38" s="115">
        <v>0</v>
      </c>
      <c r="K38" s="115">
        <v>0</v>
      </c>
      <c r="L38" s="115">
        <v>0</v>
      </c>
      <c r="M38" s="38"/>
      <c r="N38" s="164"/>
    </row>
    <row r="39" spans="1:14" s="70" customFormat="1">
      <c r="A39" s="184"/>
      <c r="B39" s="175" t="s">
        <v>26</v>
      </c>
      <c r="C39" s="115">
        <v>170.14348000000194</v>
      </c>
      <c r="D39" s="115">
        <v>1882.0110490000009</v>
      </c>
      <c r="E39" s="106">
        <v>1252.0941679999985</v>
      </c>
      <c r="F39" s="39">
        <f>(D39-E39)/E39*100</f>
        <v>50.309065971146914</v>
      </c>
      <c r="G39" s="87">
        <v>149508</v>
      </c>
      <c r="H39" s="115">
        <v>22079291.720000003</v>
      </c>
      <c r="I39" s="87">
        <v>282</v>
      </c>
      <c r="J39" s="115">
        <v>28.195165999998338</v>
      </c>
      <c r="K39" s="115">
        <v>269.95686399999875</v>
      </c>
      <c r="L39" s="115">
        <v>216.14775400000005</v>
      </c>
      <c r="M39" s="38">
        <f t="shared" si="8"/>
        <v>24.894595943846209</v>
      </c>
      <c r="N39" s="164">
        <f>D39/D321*100</f>
        <v>12.189963299211573</v>
      </c>
    </row>
    <row r="40" spans="1:14" s="70" customFormat="1">
      <c r="A40" s="184"/>
      <c r="B40" s="175" t="s">
        <v>27</v>
      </c>
      <c r="C40" s="115">
        <v>55.532909999999966</v>
      </c>
      <c r="D40" s="115">
        <v>537.31939299999999</v>
      </c>
      <c r="E40" s="106">
        <v>4.8750749999999998</v>
      </c>
      <c r="F40" s="39">
        <f>(D40-E40)/E40*100</f>
        <v>10921.766701025112</v>
      </c>
      <c r="G40" s="87">
        <v>13221</v>
      </c>
      <c r="H40" s="115">
        <v>190281.59223099999</v>
      </c>
      <c r="I40" s="87">
        <v>13</v>
      </c>
      <c r="J40" s="115">
        <v>10.962921000000001</v>
      </c>
      <c r="K40" s="115">
        <v>13.385773</v>
      </c>
      <c r="L40" s="115">
        <v>25.299430999999998</v>
      </c>
      <c r="M40" s="38">
        <f t="shared" si="8"/>
        <v>-47.090616385799343</v>
      </c>
      <c r="N40" s="164">
        <f>D40/D322*100</f>
        <v>17.914055788660217</v>
      </c>
    </row>
    <row r="41" spans="1:14" s="70" customFormat="1">
      <c r="A41" s="184"/>
      <c r="B41" s="17" t="s">
        <v>28</v>
      </c>
      <c r="C41" s="115">
        <v>0</v>
      </c>
      <c r="D41" s="115">
        <v>108.32896100000001</v>
      </c>
      <c r="E41" s="106">
        <v>0</v>
      </c>
      <c r="F41" s="39"/>
      <c r="G41" s="87">
        <v>10</v>
      </c>
      <c r="H41" s="115">
        <v>43045.679182</v>
      </c>
      <c r="I41" s="90"/>
      <c r="J41" s="115">
        <v>0</v>
      </c>
      <c r="K41" s="115">
        <v>0</v>
      </c>
      <c r="L41" s="115">
        <v>0</v>
      </c>
      <c r="M41" s="38"/>
      <c r="N41" s="164"/>
    </row>
    <row r="42" spans="1:14" s="70" customFormat="1">
      <c r="A42" s="184"/>
      <c r="B42" s="17" t="s">
        <v>29</v>
      </c>
      <c r="C42" s="115">
        <v>0.11320799999999945</v>
      </c>
      <c r="D42" s="115">
        <v>4.4105059999999998</v>
      </c>
      <c r="E42" s="106">
        <v>4.8750749999999998</v>
      </c>
      <c r="F42" s="39">
        <f>(D42-E42)/E42*100</f>
        <v>-9.5294739055296596</v>
      </c>
      <c r="G42" s="87">
        <v>2</v>
      </c>
      <c r="H42" s="115">
        <v>22895.6754</v>
      </c>
      <c r="I42" s="90">
        <v>2</v>
      </c>
      <c r="J42" s="115">
        <v>1.1548999999999978E-2</v>
      </c>
      <c r="K42" s="115">
        <v>0.53041000000000005</v>
      </c>
      <c r="L42" s="115">
        <v>0.17556300000000002</v>
      </c>
      <c r="M42" s="38">
        <f>(K42-L42)/L42*100</f>
        <v>202.11946708588937</v>
      </c>
      <c r="N42" s="164">
        <f>D42/D324*100</f>
        <v>2.7046013414154397</v>
      </c>
    </row>
    <row r="43" spans="1:14" s="70" customFormat="1">
      <c r="A43" s="184"/>
      <c r="B43" s="17" t="s">
        <v>30</v>
      </c>
      <c r="C43" s="115">
        <v>0</v>
      </c>
      <c r="D43" s="115">
        <v>0</v>
      </c>
      <c r="E43" s="106">
        <v>0</v>
      </c>
      <c r="F43" s="39"/>
      <c r="G43" s="87">
        <v>0</v>
      </c>
      <c r="H43" s="115">
        <v>-151.67635100000001</v>
      </c>
      <c r="I43" s="90">
        <v>0</v>
      </c>
      <c r="J43" s="115">
        <v>0</v>
      </c>
      <c r="K43" s="115">
        <v>0</v>
      </c>
      <c r="L43" s="115">
        <v>25.123867999999998</v>
      </c>
      <c r="M43" s="38">
        <f>(K43-L43)/L43*100</f>
        <v>-100</v>
      </c>
      <c r="N43" s="164"/>
    </row>
    <row r="44" spans="1:14" s="70" customFormat="1" ht="14.25" thickBot="1">
      <c r="A44" s="185"/>
      <c r="B44" s="18" t="s">
        <v>31</v>
      </c>
      <c r="C44" s="19">
        <f t="shared" ref="C44:L44" si="10">C32+C34+C35+C36+C37+C38+C39+C40</f>
        <v>2292.6200550000017</v>
      </c>
      <c r="D44" s="19">
        <f t="shared" si="10"/>
        <v>24218.233194</v>
      </c>
      <c r="E44" s="19">
        <f t="shared" si="10"/>
        <v>23956.415461999997</v>
      </c>
      <c r="F44" s="159">
        <f>(D44-E44)/E44*100</f>
        <v>1.0928919329158493</v>
      </c>
      <c r="G44" s="19">
        <f t="shared" si="10"/>
        <v>295996</v>
      </c>
      <c r="H44" s="19">
        <f t="shared" si="10"/>
        <v>34357008.405359</v>
      </c>
      <c r="I44" s="19">
        <f t="shared" si="10"/>
        <v>19345</v>
      </c>
      <c r="J44" s="19">
        <f t="shared" si="10"/>
        <v>814.16998199999932</v>
      </c>
      <c r="K44" s="19">
        <f t="shared" si="10"/>
        <v>11606.166612999998</v>
      </c>
      <c r="L44" s="19">
        <f t="shared" si="10"/>
        <v>11100.919357999999</v>
      </c>
      <c r="M44" s="19">
        <f t="shared" ref="M44" si="11">(K44-L44)/L44*100</f>
        <v>4.551400102153579</v>
      </c>
      <c r="N44" s="165">
        <f>D44/D326*100</f>
        <v>17.31386079311287</v>
      </c>
    </row>
    <row r="45" spans="1:14" s="69" customFormat="1" ht="14.25" thickTop="1">
      <c r="A45" s="74"/>
      <c r="B45" s="8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</row>
    <row r="46" spans="1:14" s="69" customFormat="1">
      <c r="A46" s="74"/>
      <c r="B46" s="8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</row>
    <row r="48" spans="1:14" s="69" customFormat="1" ht="18.75">
      <c r="A48" s="179" t="str">
        <f>A1</f>
        <v>2020年1-12月丹东市财产保险业务统计表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</row>
    <row r="49" spans="1:14" s="69" customFormat="1" ht="14.25" thickBot="1">
      <c r="B49" s="71" t="s">
        <v>0</v>
      </c>
      <c r="C49" s="70"/>
      <c r="D49" s="70"/>
      <c r="F49" s="70"/>
      <c r="G49" s="88" t="str">
        <f>G2</f>
        <v>（2020年1-12月）</v>
      </c>
      <c r="H49" s="70"/>
      <c r="I49" s="70"/>
      <c r="J49" s="70"/>
      <c r="K49" s="70"/>
      <c r="L49" s="71" t="s">
        <v>1</v>
      </c>
    </row>
    <row r="50" spans="1:14">
      <c r="A50" s="183" t="s">
        <v>34</v>
      </c>
      <c r="B50" s="10" t="s">
        <v>3</v>
      </c>
      <c r="C50" s="188" t="s">
        <v>4</v>
      </c>
      <c r="D50" s="189"/>
      <c r="E50" s="189"/>
      <c r="F50" s="190"/>
      <c r="G50" s="180" t="s">
        <v>5</v>
      </c>
      <c r="H50" s="180"/>
      <c r="I50" s="180" t="s">
        <v>6</v>
      </c>
      <c r="J50" s="180"/>
      <c r="K50" s="180"/>
      <c r="L50" s="180"/>
      <c r="M50" s="180"/>
      <c r="N50" s="186" t="s">
        <v>7</v>
      </c>
    </row>
    <row r="51" spans="1:14">
      <c r="A51" s="184"/>
      <c r="B51" s="11" t="s">
        <v>8</v>
      </c>
      <c r="C51" s="191" t="s">
        <v>9</v>
      </c>
      <c r="D51" s="191" t="s">
        <v>10</v>
      </c>
      <c r="E51" s="191" t="s">
        <v>11</v>
      </c>
      <c r="F51" s="175" t="s">
        <v>12</v>
      </c>
      <c r="G51" s="182" t="s">
        <v>13</v>
      </c>
      <c r="H51" s="182" t="s">
        <v>14</v>
      </c>
      <c r="I51" s="175" t="s">
        <v>13</v>
      </c>
      <c r="J51" s="182" t="s">
        <v>15</v>
      </c>
      <c r="K51" s="182"/>
      <c r="L51" s="182"/>
      <c r="M51" s="175" t="s">
        <v>12</v>
      </c>
      <c r="N51" s="187"/>
    </row>
    <row r="52" spans="1:14">
      <c r="A52" s="184"/>
      <c r="B52" s="75" t="s">
        <v>16</v>
      </c>
      <c r="C52" s="192"/>
      <c r="D52" s="192"/>
      <c r="E52" s="192"/>
      <c r="F52" s="160" t="s">
        <v>17</v>
      </c>
      <c r="G52" s="182"/>
      <c r="H52" s="182"/>
      <c r="I52" s="40" t="s">
        <v>18</v>
      </c>
      <c r="J52" s="175" t="s">
        <v>9</v>
      </c>
      <c r="K52" s="175" t="s">
        <v>10</v>
      </c>
      <c r="L52" s="175" t="s">
        <v>11</v>
      </c>
      <c r="M52" s="175" t="s">
        <v>17</v>
      </c>
      <c r="N52" s="176" t="s">
        <v>17</v>
      </c>
    </row>
    <row r="53" spans="1:14">
      <c r="A53" s="184"/>
      <c r="B53" s="175" t="s">
        <v>19</v>
      </c>
      <c r="C53" s="86">
        <v>474.18</v>
      </c>
      <c r="D53" s="86">
        <v>5512.98</v>
      </c>
      <c r="E53" s="86">
        <v>5608.6133</v>
      </c>
      <c r="F53" s="162">
        <f t="shared" ref="F53:F69" si="12">(D53-E53)/E53*100</f>
        <v>-1.705114881070521</v>
      </c>
      <c r="G53" s="87">
        <v>29062</v>
      </c>
      <c r="H53" s="87">
        <v>6524614</v>
      </c>
      <c r="I53" s="87">
        <v>4558</v>
      </c>
      <c r="J53" s="87">
        <v>404.72</v>
      </c>
      <c r="K53" s="87">
        <v>3781.47</v>
      </c>
      <c r="L53" s="87">
        <v>3253.9753999999998</v>
      </c>
      <c r="M53" s="38">
        <f t="shared" ref="M53:M65" si="13">(K53-L53)/L53*100</f>
        <v>16.210774058095215</v>
      </c>
      <c r="N53" s="164">
        <f t="shared" ref="N53:N65" si="14">D53/D314*100</f>
        <v>6.0742670212732577</v>
      </c>
    </row>
    <row r="54" spans="1:14">
      <c r="A54" s="184"/>
      <c r="B54" s="175" t="s">
        <v>20</v>
      </c>
      <c r="C54" s="87">
        <v>127.03</v>
      </c>
      <c r="D54" s="87">
        <v>1233.57</v>
      </c>
      <c r="E54" s="87">
        <v>1419.7971</v>
      </c>
      <c r="F54" s="162">
        <f t="shared" si="12"/>
        <v>-13.116458682723051</v>
      </c>
      <c r="G54" s="87">
        <v>11136</v>
      </c>
      <c r="H54" s="87">
        <v>2500106</v>
      </c>
      <c r="I54" s="87">
        <v>1991</v>
      </c>
      <c r="J54" s="87">
        <v>95.88</v>
      </c>
      <c r="K54" s="87">
        <v>1132.05</v>
      </c>
      <c r="L54" s="87">
        <v>1220.8371999999999</v>
      </c>
      <c r="M54" s="38">
        <f t="shared" si="13"/>
        <v>-7.2726486381640392</v>
      </c>
      <c r="N54" s="164">
        <f t="shared" si="14"/>
        <v>6.5478308902883526</v>
      </c>
    </row>
    <row r="55" spans="1:14">
      <c r="A55" s="184"/>
      <c r="B55" s="175" t="s">
        <v>21</v>
      </c>
      <c r="C55" s="87">
        <v>20.67</v>
      </c>
      <c r="D55" s="87">
        <v>347.75</v>
      </c>
      <c r="E55" s="87">
        <v>427.0804</v>
      </c>
      <c r="F55" s="162">
        <f t="shared" si="12"/>
        <v>-18.575050505712742</v>
      </c>
      <c r="G55" s="87">
        <v>417</v>
      </c>
      <c r="H55" s="87">
        <v>623419</v>
      </c>
      <c r="I55" s="87">
        <v>91</v>
      </c>
      <c r="J55" s="87">
        <v>60.4</v>
      </c>
      <c r="K55" s="87">
        <v>826.89</v>
      </c>
      <c r="L55" s="87">
        <v>148.2321</v>
      </c>
      <c r="M55" s="38">
        <f t="shared" si="13"/>
        <v>457.83463905591299</v>
      </c>
      <c r="N55" s="164">
        <f t="shared" si="14"/>
        <v>7.4852634975349774</v>
      </c>
    </row>
    <row r="56" spans="1:14">
      <c r="A56" s="184"/>
      <c r="B56" s="175" t="s">
        <v>22</v>
      </c>
      <c r="C56" s="87">
        <v>11.62</v>
      </c>
      <c r="D56" s="87">
        <v>95</v>
      </c>
      <c r="E56" s="87">
        <v>206.08959999999999</v>
      </c>
      <c r="F56" s="162">
        <f t="shared" si="12"/>
        <v>-53.903544865922392</v>
      </c>
      <c r="G56" s="87">
        <v>2812</v>
      </c>
      <c r="H56" s="87">
        <v>377380</v>
      </c>
      <c r="I56" s="87">
        <v>747</v>
      </c>
      <c r="J56" s="87">
        <v>2.94</v>
      </c>
      <c r="K56" s="87">
        <v>75.430000000000007</v>
      </c>
      <c r="L56" s="87">
        <v>86.640199999999993</v>
      </c>
      <c r="M56" s="38">
        <f t="shared" si="13"/>
        <v>-12.938797463533081</v>
      </c>
      <c r="N56" s="164">
        <f t="shared" si="14"/>
        <v>7.6076927711209192</v>
      </c>
    </row>
    <row r="57" spans="1:14">
      <c r="A57" s="184"/>
      <c r="B57" s="175" t="s">
        <v>23</v>
      </c>
      <c r="C57" s="87">
        <v>0</v>
      </c>
      <c r="D57" s="87">
        <v>0</v>
      </c>
      <c r="E57" s="87">
        <v>1.3179000000000001</v>
      </c>
      <c r="F57" s="162">
        <f t="shared" si="12"/>
        <v>-100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38"/>
      <c r="N57" s="164">
        <f t="shared" si="14"/>
        <v>0</v>
      </c>
    </row>
    <row r="58" spans="1:14">
      <c r="A58" s="184"/>
      <c r="B58" s="175" t="s">
        <v>24</v>
      </c>
      <c r="C58" s="87">
        <v>61.11</v>
      </c>
      <c r="D58" s="87">
        <v>686.98</v>
      </c>
      <c r="E58" s="87">
        <v>577.66480000000001</v>
      </c>
      <c r="F58" s="162">
        <f t="shared" si="12"/>
        <v>18.92363876074845</v>
      </c>
      <c r="G58" s="87">
        <v>974</v>
      </c>
      <c r="H58" s="87">
        <v>1023133</v>
      </c>
      <c r="I58" s="87">
        <v>280</v>
      </c>
      <c r="J58" s="87">
        <v>40.729999999999997</v>
      </c>
      <c r="K58" s="87">
        <v>367.77</v>
      </c>
      <c r="L58" s="87">
        <v>372.36099999999999</v>
      </c>
      <c r="M58" s="38">
        <f t="shared" si="13"/>
        <v>-1.2329432996473872</v>
      </c>
      <c r="N58" s="164">
        <f t="shared" si="14"/>
        <v>10.279047313487899</v>
      </c>
    </row>
    <row r="59" spans="1:14">
      <c r="A59" s="184"/>
      <c r="B59" s="175" t="s">
        <v>25</v>
      </c>
      <c r="C59" s="89">
        <v>160.21</v>
      </c>
      <c r="D59" s="89">
        <v>5271.6</v>
      </c>
      <c r="E59" s="89">
        <v>4027.0918999999999</v>
      </c>
      <c r="F59" s="162">
        <f t="shared" si="12"/>
        <v>30.903394581087174</v>
      </c>
      <c r="G59" s="89">
        <v>1300</v>
      </c>
      <c r="H59" s="89">
        <v>160112</v>
      </c>
      <c r="I59" s="89">
        <v>4371</v>
      </c>
      <c r="J59" s="87">
        <v>1646.13</v>
      </c>
      <c r="K59" s="89">
        <v>2527.89</v>
      </c>
      <c r="L59" s="89">
        <v>1667.7798</v>
      </c>
      <c r="M59" s="38">
        <f t="shared" si="13"/>
        <v>51.572167980449215</v>
      </c>
      <c r="N59" s="164">
        <f t="shared" si="14"/>
        <v>29.651742268118618</v>
      </c>
    </row>
    <row r="60" spans="1:14">
      <c r="A60" s="184"/>
      <c r="B60" s="175" t="s">
        <v>26</v>
      </c>
      <c r="C60" s="87">
        <v>55.11</v>
      </c>
      <c r="D60" s="87">
        <v>538.59</v>
      </c>
      <c r="E60" s="87">
        <v>467.68220000000002</v>
      </c>
      <c r="F60" s="162">
        <f t="shared" si="12"/>
        <v>15.161534905540558</v>
      </c>
      <c r="G60" s="87">
        <v>5855</v>
      </c>
      <c r="H60" s="87">
        <v>2122240</v>
      </c>
      <c r="I60" s="87">
        <v>361</v>
      </c>
      <c r="J60" s="87">
        <v>63.8</v>
      </c>
      <c r="K60" s="87">
        <v>328.96</v>
      </c>
      <c r="L60" s="87">
        <v>190.56700000000001</v>
      </c>
      <c r="M60" s="38">
        <f t="shared" si="13"/>
        <v>72.621702603283865</v>
      </c>
      <c r="N60" s="164">
        <f t="shared" si="14"/>
        <v>3.4884982937857121</v>
      </c>
    </row>
    <row r="61" spans="1:14">
      <c r="A61" s="184"/>
      <c r="B61" s="175" t="s">
        <v>27</v>
      </c>
      <c r="C61" s="87" t="s">
        <v>105</v>
      </c>
      <c r="D61" s="87">
        <v>51.9</v>
      </c>
      <c r="E61" s="87">
        <v>291.93290000000002</v>
      </c>
      <c r="F61" s="162">
        <f t="shared" si="12"/>
        <v>-82.221942096968164</v>
      </c>
      <c r="G61" s="87">
        <v>46</v>
      </c>
      <c r="H61" s="87">
        <v>31449</v>
      </c>
      <c r="I61" s="87">
        <v>8</v>
      </c>
      <c r="J61" s="87">
        <v>72.78</v>
      </c>
      <c r="K61" s="87">
        <v>327.33</v>
      </c>
      <c r="L61" s="87">
        <v>235.2458</v>
      </c>
      <c r="M61" s="38">
        <f t="shared" si="13"/>
        <v>39.143823184090841</v>
      </c>
      <c r="N61" s="164">
        <f t="shared" si="14"/>
        <v>1.730329311660384</v>
      </c>
    </row>
    <row r="62" spans="1:14">
      <c r="A62" s="184"/>
      <c r="B62" s="17" t="s">
        <v>28</v>
      </c>
      <c r="C62" s="90" t="s">
        <v>106</v>
      </c>
      <c r="D62" s="90">
        <v>25.21</v>
      </c>
      <c r="E62" s="90">
        <v>33.348700000000001</v>
      </c>
      <c r="F62" s="162">
        <f t="shared" si="12"/>
        <v>-24.404849364442992</v>
      </c>
      <c r="G62" s="90">
        <v>31</v>
      </c>
      <c r="H62" s="90">
        <v>3241</v>
      </c>
      <c r="I62" s="90">
        <v>6</v>
      </c>
      <c r="J62" s="87">
        <v>0</v>
      </c>
      <c r="K62" s="90">
        <v>6.63</v>
      </c>
      <c r="L62" s="90">
        <v>0</v>
      </c>
      <c r="M62" s="38"/>
      <c r="N62" s="164">
        <f t="shared" si="14"/>
        <v>8.5246270693760469</v>
      </c>
    </row>
    <row r="63" spans="1:14">
      <c r="A63" s="184"/>
      <c r="B63" s="17" t="s">
        <v>29</v>
      </c>
      <c r="C63" s="90">
        <v>0</v>
      </c>
      <c r="D63" s="90">
        <v>100.49</v>
      </c>
      <c r="E63" s="90">
        <v>122.84829999999999</v>
      </c>
      <c r="F63" s="162">
        <f t="shared" si="12"/>
        <v>-18.199926250505705</v>
      </c>
      <c r="G63" s="90">
        <v>15</v>
      </c>
      <c r="H63" s="90">
        <v>32668</v>
      </c>
      <c r="I63" s="90">
        <v>2</v>
      </c>
      <c r="J63" s="87">
        <v>0</v>
      </c>
      <c r="K63" s="90">
        <v>10.24</v>
      </c>
      <c r="L63" s="90">
        <v>3.403</v>
      </c>
      <c r="M63" s="38">
        <f>(K63-L63)/L63*100</f>
        <v>200.91096091683806</v>
      </c>
      <c r="N63" s="164">
        <f t="shared" si="14"/>
        <v>61.622269372003466</v>
      </c>
    </row>
    <row r="64" spans="1:14">
      <c r="A64" s="184"/>
      <c r="B64" s="17" t="s">
        <v>30</v>
      </c>
      <c r="C64" s="90">
        <v>0</v>
      </c>
      <c r="D64" s="90">
        <v>-73.8</v>
      </c>
      <c r="E64" s="90">
        <v>135.73580000000001</v>
      </c>
      <c r="F64" s="162">
        <f t="shared" si="12"/>
        <v>-154.37032824059679</v>
      </c>
      <c r="G64" s="90">
        <v>0</v>
      </c>
      <c r="H64" s="90">
        <v>-4460</v>
      </c>
      <c r="I64" s="90">
        <v>0</v>
      </c>
      <c r="J64" s="87">
        <v>72.78</v>
      </c>
      <c r="K64" s="87">
        <v>310.45999999999998</v>
      </c>
      <c r="L64" s="90">
        <v>231.84280000000001</v>
      </c>
      <c r="M64" s="38">
        <f>(K64-L64)/L64*100</f>
        <v>33.909700883529688</v>
      </c>
      <c r="N64" s="164">
        <f t="shared" si="14"/>
        <v>-3.5328993632093466</v>
      </c>
    </row>
    <row r="65" spans="1:14" ht="14.25" thickBot="1">
      <c r="A65" s="185"/>
      <c r="B65" s="18" t="s">
        <v>31</v>
      </c>
      <c r="C65" s="19">
        <f t="shared" ref="C65:L65" si="15">C53+C55+C56+C57+C58+C59+C60+C61</f>
        <v>791.11000000000013</v>
      </c>
      <c r="D65" s="19">
        <f t="shared" si="15"/>
        <v>12504.8</v>
      </c>
      <c r="E65" s="19">
        <f>E53+E55+E56+E57+E58+E59+E60+E61</f>
        <v>11607.472999999998</v>
      </c>
      <c r="F65" s="159">
        <f t="shared" si="12"/>
        <v>7.7305973487941877</v>
      </c>
      <c r="G65" s="19">
        <f t="shared" si="15"/>
        <v>40466</v>
      </c>
      <c r="H65" s="19">
        <f>H53+H55+H56+H57+H58+H59+H60+H61</f>
        <v>10862347</v>
      </c>
      <c r="I65" s="19">
        <f t="shared" si="15"/>
        <v>10416</v>
      </c>
      <c r="J65" s="19">
        <f t="shared" si="15"/>
        <v>2291.5000000000005</v>
      </c>
      <c r="K65" s="19">
        <f t="shared" si="15"/>
        <v>8235.74</v>
      </c>
      <c r="L65" s="19">
        <f t="shared" si="15"/>
        <v>5954.8012999999992</v>
      </c>
      <c r="M65" s="19">
        <f t="shared" si="13"/>
        <v>38.304194969528218</v>
      </c>
      <c r="N65" s="165">
        <f t="shared" si="14"/>
        <v>8.9398084786530436</v>
      </c>
    </row>
    <row r="66" spans="1:14" ht="14.25" thickTop="1">
      <c r="A66" s="184" t="s">
        <v>35</v>
      </c>
      <c r="B66" s="175" t="s">
        <v>19</v>
      </c>
      <c r="C66" s="39">
        <v>85.801580999999999</v>
      </c>
      <c r="D66" s="39">
        <v>765.94231200000002</v>
      </c>
      <c r="E66" s="39">
        <v>929.30654000000004</v>
      </c>
      <c r="F66" s="162">
        <f t="shared" si="12"/>
        <v>-17.579154021664369</v>
      </c>
      <c r="G66" s="38">
        <v>6407</v>
      </c>
      <c r="H66" s="38">
        <v>459137.29111300001</v>
      </c>
      <c r="I66" s="38">
        <v>632</v>
      </c>
      <c r="J66" s="38">
        <v>34.610368000000001</v>
      </c>
      <c r="K66" s="38">
        <v>523.80165099999999</v>
      </c>
      <c r="L66" s="83">
        <v>681.37012700000002</v>
      </c>
      <c r="M66" s="38">
        <f t="shared" ref="M66:M82" si="16">(K66-L66)/L66*100</f>
        <v>-23.125239830187041</v>
      </c>
      <c r="N66" s="164">
        <f>D66/D314*100</f>
        <v>0.84392436141241078</v>
      </c>
    </row>
    <row r="67" spans="1:14">
      <c r="A67" s="184"/>
      <c r="B67" s="175" t="s">
        <v>20</v>
      </c>
      <c r="C67" s="38">
        <v>9.3952969999999993</v>
      </c>
      <c r="D67" s="38">
        <v>122.54</v>
      </c>
      <c r="E67" s="38">
        <v>239.19996699999999</v>
      </c>
      <c r="F67" s="162">
        <f t="shared" si="12"/>
        <v>-48.770895942473096</v>
      </c>
      <c r="G67" s="38">
        <v>2203</v>
      </c>
      <c r="H67" s="38">
        <v>30001.4</v>
      </c>
      <c r="I67" s="38">
        <v>246</v>
      </c>
      <c r="J67" s="38">
        <v>8.8940000000000001</v>
      </c>
      <c r="K67" s="38">
        <v>185.68680000000001</v>
      </c>
      <c r="L67" s="83">
        <v>193.67075399999999</v>
      </c>
      <c r="M67" s="38">
        <f t="shared" si="16"/>
        <v>-4.1224365760459545</v>
      </c>
      <c r="N67" s="164">
        <f>D67/D315*100</f>
        <v>0.65044642565556465</v>
      </c>
    </row>
    <row r="68" spans="1:14">
      <c r="A68" s="184"/>
      <c r="B68" s="175" t="s">
        <v>21</v>
      </c>
      <c r="C68" s="38"/>
      <c r="D68" s="38">
        <v>28.987010999999999</v>
      </c>
      <c r="E68" s="38">
        <v>9.826492</v>
      </c>
      <c r="F68" s="162">
        <f t="shared" si="12"/>
        <v>194.98839463767945</v>
      </c>
      <c r="G68" s="38">
        <v>12</v>
      </c>
      <c r="H68" s="38">
        <v>26518.687886</v>
      </c>
      <c r="I68" s="38"/>
      <c r="J68" s="38"/>
      <c r="K68" s="38"/>
      <c r="L68" s="83">
        <v>15.83863</v>
      </c>
      <c r="M68" s="38"/>
      <c r="N68" s="164">
        <f>D68/D316*100</f>
        <v>0.62394080615656322</v>
      </c>
    </row>
    <row r="69" spans="1:14">
      <c r="A69" s="184"/>
      <c r="B69" s="175" t="s">
        <v>22</v>
      </c>
      <c r="C69" s="38">
        <v>8.4899999999999993E-3</v>
      </c>
      <c r="D69" s="38">
        <v>0.62192099999999995</v>
      </c>
      <c r="E69" s="38">
        <v>3.5772400000000002</v>
      </c>
      <c r="F69" s="162">
        <f t="shared" si="12"/>
        <v>-82.614501682861658</v>
      </c>
      <c r="G69" s="38">
        <v>63</v>
      </c>
      <c r="H69" s="38">
        <v>10298.5</v>
      </c>
      <c r="I69" s="38">
        <v>1</v>
      </c>
      <c r="J69" s="38"/>
      <c r="K69" s="38">
        <v>0.180255</v>
      </c>
      <c r="L69" s="83"/>
      <c r="M69" s="38"/>
      <c r="N69" s="164">
        <f>D69/D317*100</f>
        <v>4.9804041009560977E-2</v>
      </c>
    </row>
    <row r="70" spans="1:14">
      <c r="A70" s="184"/>
      <c r="B70" s="175" t="s">
        <v>23</v>
      </c>
      <c r="C70" s="38">
        <v>1.887E-3</v>
      </c>
      <c r="D70" s="38">
        <v>3.774E-3</v>
      </c>
      <c r="E70" s="38"/>
      <c r="F70" s="162"/>
      <c r="G70" s="38">
        <v>2</v>
      </c>
      <c r="H70" s="38">
        <v>0.2</v>
      </c>
      <c r="I70" s="38"/>
      <c r="J70" s="38"/>
      <c r="K70" s="38"/>
      <c r="L70" s="83"/>
      <c r="M70" s="38"/>
      <c r="N70" s="164"/>
    </row>
    <row r="71" spans="1:14">
      <c r="A71" s="184"/>
      <c r="B71" s="175" t="s">
        <v>24</v>
      </c>
      <c r="C71" s="38">
        <v>3.9245190000000001</v>
      </c>
      <c r="D71" s="38">
        <v>115.78755</v>
      </c>
      <c r="E71" s="38">
        <v>59.32</v>
      </c>
      <c r="F71" s="162">
        <f>(D71-E71)/E71*100</f>
        <v>95.191419420094391</v>
      </c>
      <c r="G71" s="38">
        <v>196</v>
      </c>
      <c r="H71" s="38">
        <v>264749.99</v>
      </c>
      <c r="I71" s="38">
        <v>11</v>
      </c>
      <c r="J71" s="38">
        <v>5.8325000000000002E-2</v>
      </c>
      <c r="K71" s="38">
        <v>9.1683979999999998</v>
      </c>
      <c r="L71" s="83">
        <v>12.183</v>
      </c>
      <c r="M71" s="38">
        <f>(K71-L71)/L71*100</f>
        <v>-24.744332266272675</v>
      </c>
      <c r="N71" s="164">
        <f>D71/D319*100</f>
        <v>1.7324895990608835</v>
      </c>
    </row>
    <row r="72" spans="1:14">
      <c r="A72" s="184"/>
      <c r="B72" s="175" t="s">
        <v>25</v>
      </c>
      <c r="C72" s="40"/>
      <c r="D72" s="40"/>
      <c r="E72" s="40"/>
      <c r="F72" s="162"/>
      <c r="G72" s="40"/>
      <c r="H72" s="40"/>
      <c r="I72" s="40"/>
      <c r="J72" s="40"/>
      <c r="K72" s="40"/>
      <c r="L72" s="84"/>
      <c r="M72" s="38"/>
      <c r="N72" s="164"/>
    </row>
    <row r="73" spans="1:14">
      <c r="A73" s="184"/>
      <c r="B73" s="175" t="s">
        <v>26</v>
      </c>
      <c r="C73" s="38">
        <v>4.7820359999999997</v>
      </c>
      <c r="D73" s="38">
        <v>259.59818300000001</v>
      </c>
      <c r="E73" s="38">
        <v>150.65091799999999</v>
      </c>
      <c r="F73" s="162">
        <f>(D73-E73)/E73*100</f>
        <v>72.317690755790835</v>
      </c>
      <c r="G73" s="38">
        <v>23801</v>
      </c>
      <c r="H73" s="38">
        <v>1600880.88</v>
      </c>
      <c r="I73" s="38">
        <v>144</v>
      </c>
      <c r="J73" s="38">
        <v>11.861573999999999</v>
      </c>
      <c r="K73" s="38">
        <v>46.447105000000001</v>
      </c>
      <c r="L73" s="83">
        <v>28.425263999999999</v>
      </c>
      <c r="M73" s="38">
        <f t="shared" si="16"/>
        <v>63.400786708612465</v>
      </c>
      <c r="N73" s="164">
        <f>D73/D321*100</f>
        <v>1.6814419474282312</v>
      </c>
    </row>
    <row r="74" spans="1:14">
      <c r="A74" s="184"/>
      <c r="B74" s="175" t="s">
        <v>27</v>
      </c>
      <c r="C74" s="38"/>
      <c r="D74" s="38"/>
      <c r="E74" s="38"/>
      <c r="F74" s="162"/>
      <c r="G74" s="38"/>
      <c r="H74" s="38"/>
      <c r="I74" s="38"/>
      <c r="J74" s="38"/>
      <c r="K74" s="38"/>
      <c r="L74" s="38"/>
      <c r="M74" s="38"/>
      <c r="N74" s="164"/>
    </row>
    <row r="75" spans="1:14">
      <c r="A75" s="184"/>
      <c r="B75" s="17" t="s">
        <v>28</v>
      </c>
      <c r="C75" s="41"/>
      <c r="D75" s="41"/>
      <c r="E75" s="41"/>
      <c r="F75" s="162"/>
      <c r="G75" s="41"/>
      <c r="H75" s="41"/>
      <c r="I75" s="41"/>
      <c r="J75" s="41"/>
      <c r="K75" s="41"/>
      <c r="L75" s="41"/>
      <c r="M75" s="38"/>
      <c r="N75" s="164"/>
    </row>
    <row r="76" spans="1:14">
      <c r="A76" s="184"/>
      <c r="B76" s="17" t="s">
        <v>29</v>
      </c>
      <c r="C76" s="41"/>
      <c r="D76" s="41"/>
      <c r="E76" s="38"/>
      <c r="F76" s="162"/>
      <c r="G76" s="38"/>
      <c r="H76" s="38"/>
      <c r="I76" s="41"/>
      <c r="J76" s="41"/>
      <c r="K76" s="41"/>
      <c r="L76" s="41"/>
      <c r="M76" s="38"/>
      <c r="N76" s="164"/>
    </row>
    <row r="77" spans="1:14">
      <c r="A77" s="184"/>
      <c r="B77" s="17" t="s">
        <v>30</v>
      </c>
      <c r="C77" s="38"/>
      <c r="D77" s="38"/>
      <c r="E77" s="38"/>
      <c r="F77" s="162"/>
      <c r="G77" s="41"/>
      <c r="H77" s="41"/>
      <c r="I77" s="41"/>
      <c r="J77" s="41"/>
      <c r="K77" s="41"/>
      <c r="L77" s="41"/>
      <c r="M77" s="38"/>
      <c r="N77" s="164"/>
    </row>
    <row r="78" spans="1:14" ht="14.25" thickBot="1">
      <c r="A78" s="185"/>
      <c r="B78" s="18" t="s">
        <v>31</v>
      </c>
      <c r="C78" s="19">
        <f t="shared" ref="C78:K78" si="17">C66+C68+C69+C70+C71+C72+C73+C74</f>
        <v>94.518512999999999</v>
      </c>
      <c r="D78" s="19">
        <f t="shared" si="17"/>
        <v>1170.9407510000001</v>
      </c>
      <c r="E78" s="19">
        <f t="shared" si="17"/>
        <v>1152.68119</v>
      </c>
      <c r="F78" s="159">
        <f t="shared" ref="F78:F84" si="18">(D78-E78)/E78*100</f>
        <v>1.5840946445911965</v>
      </c>
      <c r="G78" s="19">
        <f t="shared" si="17"/>
        <v>30481</v>
      </c>
      <c r="H78" s="19">
        <f t="shared" si="17"/>
        <v>2361585.5489989999</v>
      </c>
      <c r="I78" s="19">
        <f t="shared" si="17"/>
        <v>788</v>
      </c>
      <c r="J78" s="19">
        <f t="shared" si="17"/>
        <v>46.530267000000002</v>
      </c>
      <c r="K78" s="19">
        <f t="shared" si="17"/>
        <v>579.59740899999997</v>
      </c>
      <c r="L78" s="19">
        <f>L66+L68+L69+L70+L71+L72+L73+L74</f>
        <v>737.81702099999995</v>
      </c>
      <c r="M78" s="19">
        <f t="shared" si="16"/>
        <v>-21.444288691735128</v>
      </c>
      <c r="N78" s="165">
        <f>D78/D326*100</f>
        <v>0.83711743120962867</v>
      </c>
    </row>
    <row r="79" spans="1:14" ht="14.25" thickTop="1">
      <c r="A79" s="197" t="s">
        <v>36</v>
      </c>
      <c r="B79" s="175" t="s">
        <v>19</v>
      </c>
      <c r="C79" s="27">
        <v>103.68049999999999</v>
      </c>
      <c r="D79" s="27">
        <v>1491.7511</v>
      </c>
      <c r="E79" s="14">
        <v>2355.5461999999998</v>
      </c>
      <c r="F79" s="162">
        <f t="shared" si="18"/>
        <v>-36.67069234303279</v>
      </c>
      <c r="G79" s="27">
        <v>12426</v>
      </c>
      <c r="H79" s="27">
        <v>788590.91590000002</v>
      </c>
      <c r="I79" s="27">
        <v>1418</v>
      </c>
      <c r="J79" s="27">
        <v>273.86990000000003</v>
      </c>
      <c r="K79" s="27">
        <v>1307.2774999999999</v>
      </c>
      <c r="L79" s="27">
        <v>1821.2664</v>
      </c>
      <c r="M79" s="38">
        <f t="shared" si="16"/>
        <v>-28.221511141917517</v>
      </c>
      <c r="N79" s="164">
        <f t="shared" ref="N79:N84" si="19">D79/D314*100</f>
        <v>1.6436291281082296</v>
      </c>
    </row>
    <row r="80" spans="1:14">
      <c r="A80" s="195"/>
      <c r="B80" s="175" t="s">
        <v>20</v>
      </c>
      <c r="C80" s="27">
        <v>18.159199999999998</v>
      </c>
      <c r="D80" s="27">
        <v>415.11540000000002</v>
      </c>
      <c r="E80" s="27">
        <v>885.34860000000003</v>
      </c>
      <c r="F80" s="162">
        <f t="shared" si="18"/>
        <v>-53.112773883643115</v>
      </c>
      <c r="G80" s="27">
        <v>4950</v>
      </c>
      <c r="H80" s="27">
        <v>66552</v>
      </c>
      <c r="I80" s="27">
        <v>805</v>
      </c>
      <c r="J80" s="27">
        <v>87.721599999999995</v>
      </c>
      <c r="K80" s="27">
        <v>549.21529999999996</v>
      </c>
      <c r="L80" s="27">
        <v>911.9692</v>
      </c>
      <c r="M80" s="38">
        <f t="shared" si="16"/>
        <v>-39.776990275548783</v>
      </c>
      <c r="N80" s="164">
        <f t="shared" si="19"/>
        <v>2.2034464514818017</v>
      </c>
    </row>
    <row r="81" spans="1:14">
      <c r="A81" s="195"/>
      <c r="B81" s="175" t="s">
        <v>21</v>
      </c>
      <c r="C81" s="27">
        <v>0</v>
      </c>
      <c r="D81" s="27">
        <v>28.779299999999999</v>
      </c>
      <c r="E81" s="27">
        <v>73.390600000000006</v>
      </c>
      <c r="F81" s="162">
        <f t="shared" si="18"/>
        <v>-60.786122473450291</v>
      </c>
      <c r="G81" s="27">
        <v>39</v>
      </c>
      <c r="H81" s="27">
        <v>50334.396000000001</v>
      </c>
      <c r="I81" s="27">
        <v>6</v>
      </c>
      <c r="J81" s="27">
        <v>0</v>
      </c>
      <c r="K81" s="27">
        <v>1.9053</v>
      </c>
      <c r="L81" s="27">
        <v>539.76769999999999</v>
      </c>
      <c r="M81" s="38">
        <f t="shared" si="16"/>
        <v>-99.647014817670637</v>
      </c>
      <c r="N81" s="164">
        <f t="shared" si="19"/>
        <v>0.61946985988384873</v>
      </c>
    </row>
    <row r="82" spans="1:14">
      <c r="A82" s="195"/>
      <c r="B82" s="175" t="s">
        <v>22</v>
      </c>
      <c r="C82" s="27">
        <v>0.19</v>
      </c>
      <c r="D82" s="27">
        <v>6.0984999999999996</v>
      </c>
      <c r="E82" s="27">
        <v>11.540900000000001</v>
      </c>
      <c r="F82" s="162">
        <f t="shared" si="18"/>
        <v>-47.157500714848929</v>
      </c>
      <c r="G82" s="27">
        <v>485</v>
      </c>
      <c r="H82" s="27">
        <v>34768.557000000001</v>
      </c>
      <c r="I82" s="27">
        <v>13</v>
      </c>
      <c r="J82" s="27">
        <v>0.45</v>
      </c>
      <c r="K82" s="27">
        <v>9.1410999999999998</v>
      </c>
      <c r="L82" s="27">
        <v>1.9654</v>
      </c>
      <c r="M82" s="38">
        <f t="shared" si="16"/>
        <v>365.10125165360739</v>
      </c>
      <c r="N82" s="164">
        <f t="shared" si="19"/>
        <v>0.48837383541769391</v>
      </c>
    </row>
    <row r="83" spans="1:14">
      <c r="A83" s="195"/>
      <c r="B83" s="175" t="s">
        <v>23</v>
      </c>
      <c r="C83" s="27">
        <v>4.2991000000000001</v>
      </c>
      <c r="D83" s="27">
        <v>35.035400000000003</v>
      </c>
      <c r="E83" s="27">
        <v>168.62350000000001</v>
      </c>
      <c r="F83" s="162">
        <f t="shared" si="18"/>
        <v>-79.222706206430288</v>
      </c>
      <c r="G83" s="27">
        <v>316</v>
      </c>
      <c r="H83" s="27">
        <v>317346.50109999999</v>
      </c>
      <c r="I83" s="27">
        <v>1</v>
      </c>
      <c r="J83" s="27">
        <v>0</v>
      </c>
      <c r="K83" s="27">
        <v>13.0547</v>
      </c>
      <c r="L83" s="27">
        <v>0</v>
      </c>
      <c r="M83" s="38"/>
      <c r="N83" s="164">
        <f t="shared" si="19"/>
        <v>10.831559017878838</v>
      </c>
    </row>
    <row r="84" spans="1:14">
      <c r="A84" s="195"/>
      <c r="B84" s="175" t="s">
        <v>24</v>
      </c>
      <c r="C84" s="27">
        <v>0.71789999999999998</v>
      </c>
      <c r="D84" s="27">
        <v>78.672200000000004</v>
      </c>
      <c r="E84" s="27">
        <v>166.547</v>
      </c>
      <c r="F84" s="162">
        <f t="shared" si="18"/>
        <v>-52.762763664310974</v>
      </c>
      <c r="G84" s="27">
        <v>156</v>
      </c>
      <c r="H84" s="27">
        <v>80604.982999999993</v>
      </c>
      <c r="I84" s="27">
        <v>23</v>
      </c>
      <c r="J84" s="27">
        <v>0.20080000000000001</v>
      </c>
      <c r="K84" s="27">
        <v>357.08510000000001</v>
      </c>
      <c r="L84" s="27">
        <v>86.245999999999995</v>
      </c>
      <c r="M84" s="38">
        <f>(K84-L84)/L84*100</f>
        <v>314.03091157850804</v>
      </c>
      <c r="N84" s="164">
        <f t="shared" si="19"/>
        <v>1.1771452823316293</v>
      </c>
    </row>
    <row r="85" spans="1:14">
      <c r="A85" s="195"/>
      <c r="B85" s="175" t="s">
        <v>25</v>
      </c>
      <c r="C85" s="27">
        <v>0</v>
      </c>
      <c r="D85" s="27">
        <v>0</v>
      </c>
      <c r="E85" s="27">
        <v>0</v>
      </c>
      <c r="F85" s="162"/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38"/>
      <c r="N85" s="164"/>
    </row>
    <row r="86" spans="1:14">
      <c r="A86" s="195"/>
      <c r="B86" s="175" t="s">
        <v>26</v>
      </c>
      <c r="C86" s="27">
        <v>18.320499999999999</v>
      </c>
      <c r="D86" s="27">
        <v>567.25699999999995</v>
      </c>
      <c r="E86" s="27">
        <v>605.90530000000001</v>
      </c>
      <c r="F86" s="162">
        <f>(D86-E86)/E86*100</f>
        <v>-6.3786040491806331</v>
      </c>
      <c r="G86" s="27">
        <v>3560</v>
      </c>
      <c r="H86" s="27">
        <v>1382262.56</v>
      </c>
      <c r="I86" s="27">
        <v>668</v>
      </c>
      <c r="J86" s="27">
        <v>11.715</v>
      </c>
      <c r="K86" s="27">
        <v>383.61009999999999</v>
      </c>
      <c r="L86" s="27">
        <v>407.5521</v>
      </c>
      <c r="M86" s="38">
        <f>(K86-L86)/L86*100</f>
        <v>-5.8745863412309758</v>
      </c>
      <c r="N86" s="164">
        <f>D86/D321*100</f>
        <v>3.6741771600623876</v>
      </c>
    </row>
    <row r="87" spans="1:14">
      <c r="A87" s="195"/>
      <c r="B87" s="175" t="s">
        <v>27</v>
      </c>
      <c r="C87" s="27">
        <v>0</v>
      </c>
      <c r="D87" s="27">
        <v>0</v>
      </c>
      <c r="E87" s="27">
        <v>172.9743</v>
      </c>
      <c r="F87" s="162">
        <f>(D87-E87)/E87*100</f>
        <v>-100</v>
      </c>
      <c r="G87" s="27">
        <v>0</v>
      </c>
      <c r="H87" s="27">
        <v>0</v>
      </c>
      <c r="I87" s="27">
        <v>1</v>
      </c>
      <c r="J87" s="27">
        <v>0</v>
      </c>
      <c r="K87" s="27">
        <v>1.099</v>
      </c>
      <c r="L87" s="27">
        <v>1.1569</v>
      </c>
      <c r="M87" s="38">
        <f>(K87-L87)/L87*100</f>
        <v>-5.0047540841905143</v>
      </c>
      <c r="N87" s="164">
        <f>D87/D322*100</f>
        <v>0</v>
      </c>
    </row>
    <row r="88" spans="1:14">
      <c r="A88" s="195"/>
      <c r="B88" s="17" t="s">
        <v>28</v>
      </c>
      <c r="C88" s="27">
        <v>0</v>
      </c>
      <c r="D88" s="27">
        <v>0</v>
      </c>
      <c r="E88" s="27">
        <v>0.80120000000000002</v>
      </c>
      <c r="F88" s="162">
        <f>(D88-E88)/E88*100</f>
        <v>-100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38"/>
      <c r="N88" s="164">
        <f>D88/D323*100</f>
        <v>0</v>
      </c>
    </row>
    <row r="89" spans="1:14">
      <c r="A89" s="195"/>
      <c r="B89" s="17" t="s">
        <v>29</v>
      </c>
      <c r="C89" s="27">
        <v>0</v>
      </c>
      <c r="D89" s="27">
        <v>0</v>
      </c>
      <c r="E89" s="16">
        <v>172.17310000000001</v>
      </c>
      <c r="F89" s="162"/>
      <c r="G89" s="27">
        <v>0</v>
      </c>
      <c r="H89" s="27">
        <v>0</v>
      </c>
      <c r="I89" s="27">
        <v>1</v>
      </c>
      <c r="J89" s="27">
        <v>0</v>
      </c>
      <c r="K89" s="27">
        <v>1.099</v>
      </c>
      <c r="L89" s="27">
        <v>1.1569</v>
      </c>
      <c r="M89" s="38">
        <f>(K89-L89)/L89*100</f>
        <v>-5.0047540841905143</v>
      </c>
      <c r="N89" s="164">
        <f>D89/D324*100</f>
        <v>0</v>
      </c>
    </row>
    <row r="90" spans="1:14">
      <c r="A90" s="195"/>
      <c r="B90" s="17" t="s">
        <v>30</v>
      </c>
      <c r="C90" s="40">
        <v>0</v>
      </c>
      <c r="D90" s="40">
        <v>0</v>
      </c>
      <c r="E90" s="40">
        <v>0</v>
      </c>
      <c r="F90" s="162"/>
      <c r="G90" s="76">
        <v>0</v>
      </c>
      <c r="H90" s="76">
        <v>0</v>
      </c>
      <c r="I90" s="92">
        <v>0</v>
      </c>
      <c r="J90" s="27">
        <v>0</v>
      </c>
      <c r="K90" s="27">
        <v>0</v>
      </c>
      <c r="L90" s="16">
        <v>0</v>
      </c>
      <c r="M90" s="38"/>
      <c r="N90" s="164"/>
    </row>
    <row r="91" spans="1:14" ht="14.25" thickBot="1">
      <c r="A91" s="196"/>
      <c r="B91" s="18" t="s">
        <v>31</v>
      </c>
      <c r="C91" s="19">
        <f t="shared" ref="C91:K91" si="20">C79+C81+C82+C83+C84+C85+C86+C87</f>
        <v>127.20799999999998</v>
      </c>
      <c r="D91" s="19">
        <f t="shared" si="20"/>
        <v>2207.5934999999999</v>
      </c>
      <c r="E91" s="19">
        <f t="shared" si="20"/>
        <v>3554.5277999999998</v>
      </c>
      <c r="F91" s="159">
        <f>(D91-E91)/E91*100</f>
        <v>-37.893480534882862</v>
      </c>
      <c r="G91" s="19">
        <f t="shared" si="20"/>
        <v>16982</v>
      </c>
      <c r="H91" s="19">
        <f t="shared" si="20"/>
        <v>2653907.9130000002</v>
      </c>
      <c r="I91" s="19">
        <f t="shared" si="20"/>
        <v>2130</v>
      </c>
      <c r="J91" s="19">
        <f t="shared" si="20"/>
        <v>286.23570000000001</v>
      </c>
      <c r="K91" s="19">
        <f t="shared" si="20"/>
        <v>2073.1727999999998</v>
      </c>
      <c r="L91" s="19">
        <f>L79+L81+L82+L83+L84+L85+L86+L87</f>
        <v>2857.9544999999998</v>
      </c>
      <c r="M91" s="19">
        <f>(K91-L91)/L91*100</f>
        <v>-27.459558925798156</v>
      </c>
      <c r="N91" s="165">
        <f>D91/D326*100</f>
        <v>1.578231006391094</v>
      </c>
    </row>
    <row r="92" spans="1:14" ht="14.25" thickTop="1"/>
    <row r="95" spans="1:14" s="69" customFormat="1" ht="18.75">
      <c r="A95" s="179" t="str">
        <f>A1</f>
        <v>2020年1-12月丹东市财产保险业务统计表</v>
      </c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</row>
    <row r="96" spans="1:14" s="69" customFormat="1" ht="14.25" thickBot="1">
      <c r="B96" s="71" t="s">
        <v>0</v>
      </c>
      <c r="C96" s="70"/>
      <c r="D96" s="70"/>
      <c r="F96" s="70"/>
      <c r="G96" s="88" t="str">
        <f>G2</f>
        <v>（2020年1-12月）</v>
      </c>
      <c r="H96" s="70"/>
      <c r="I96" s="70"/>
      <c r="J96" s="70"/>
      <c r="K96" s="70"/>
      <c r="L96" s="71" t="s">
        <v>1</v>
      </c>
    </row>
    <row r="97" spans="1:14">
      <c r="A97" s="183" t="s">
        <v>37</v>
      </c>
      <c r="B97" s="10" t="s">
        <v>3</v>
      </c>
      <c r="C97" s="188" t="s">
        <v>4</v>
      </c>
      <c r="D97" s="189"/>
      <c r="E97" s="189"/>
      <c r="F97" s="190"/>
      <c r="G97" s="180" t="s">
        <v>5</v>
      </c>
      <c r="H97" s="180"/>
      <c r="I97" s="180" t="s">
        <v>6</v>
      </c>
      <c r="J97" s="180"/>
      <c r="K97" s="180"/>
      <c r="L97" s="180"/>
      <c r="M97" s="180"/>
      <c r="N97" s="186" t="s">
        <v>7</v>
      </c>
    </row>
    <row r="98" spans="1:14">
      <c r="A98" s="184"/>
      <c r="B98" s="11" t="s">
        <v>8</v>
      </c>
      <c r="C98" s="191" t="s">
        <v>9</v>
      </c>
      <c r="D98" s="191" t="s">
        <v>10</v>
      </c>
      <c r="E98" s="191" t="s">
        <v>11</v>
      </c>
      <c r="F98" s="175" t="s">
        <v>12</v>
      </c>
      <c r="G98" s="182" t="s">
        <v>13</v>
      </c>
      <c r="H98" s="182" t="s">
        <v>14</v>
      </c>
      <c r="I98" s="175" t="s">
        <v>13</v>
      </c>
      <c r="J98" s="182" t="s">
        <v>15</v>
      </c>
      <c r="K98" s="182"/>
      <c r="L98" s="182"/>
      <c r="M98" s="175" t="s">
        <v>12</v>
      </c>
      <c r="N98" s="187"/>
    </row>
    <row r="99" spans="1:14">
      <c r="A99" s="184"/>
      <c r="B99" s="75" t="s">
        <v>16</v>
      </c>
      <c r="C99" s="192"/>
      <c r="D99" s="192"/>
      <c r="E99" s="192"/>
      <c r="F99" s="160" t="s">
        <v>17</v>
      </c>
      <c r="G99" s="182"/>
      <c r="H99" s="182"/>
      <c r="I99" s="40" t="s">
        <v>18</v>
      </c>
      <c r="J99" s="175" t="s">
        <v>9</v>
      </c>
      <c r="K99" s="175" t="s">
        <v>10</v>
      </c>
      <c r="L99" s="175" t="s">
        <v>11</v>
      </c>
      <c r="M99" s="175" t="s">
        <v>17</v>
      </c>
      <c r="N99" s="176" t="s">
        <v>17</v>
      </c>
    </row>
    <row r="100" spans="1:14">
      <c r="A100" s="184"/>
      <c r="B100" s="175" t="s">
        <v>19</v>
      </c>
      <c r="C100" s="90">
        <v>78.930000000000007</v>
      </c>
      <c r="D100" s="90">
        <v>1311.7</v>
      </c>
      <c r="E100" s="90">
        <v>1725.75</v>
      </c>
      <c r="F100" s="162">
        <f>(D100-E100)/E100*100</f>
        <v>-23.992467043314498</v>
      </c>
      <c r="G100" s="90">
        <v>8188</v>
      </c>
      <c r="H100" s="90">
        <v>543609.59999999998</v>
      </c>
      <c r="I100" s="87">
        <v>1350</v>
      </c>
      <c r="J100" s="87">
        <v>137.38</v>
      </c>
      <c r="K100" s="87">
        <v>905.38</v>
      </c>
      <c r="L100" s="87">
        <v>1173.42</v>
      </c>
      <c r="M100" s="38">
        <f>(K100-L100)/L100*100</f>
        <v>-22.842630942032695</v>
      </c>
      <c r="N100" s="164">
        <f t="shared" ref="N100:N105" si="21">D100/D314*100</f>
        <v>1.4452466817953509</v>
      </c>
    </row>
    <row r="101" spans="1:14">
      <c r="A101" s="184"/>
      <c r="B101" s="175" t="s">
        <v>20</v>
      </c>
      <c r="C101" s="90">
        <v>15.1</v>
      </c>
      <c r="D101" s="90">
        <v>262.7</v>
      </c>
      <c r="E101" s="90">
        <v>573.62</v>
      </c>
      <c r="F101" s="162">
        <f>(D101-E101)/E101*100</f>
        <v>-54.20313099264321</v>
      </c>
      <c r="G101" s="90">
        <v>2632</v>
      </c>
      <c r="H101" s="90">
        <v>36179.599999999999</v>
      </c>
      <c r="I101" s="87">
        <v>575</v>
      </c>
      <c r="J101" s="87">
        <v>50.15</v>
      </c>
      <c r="K101" s="87">
        <v>323.25</v>
      </c>
      <c r="L101" s="87">
        <v>522.89</v>
      </c>
      <c r="M101" s="38">
        <f>(K101-L101)/L101*100</f>
        <v>-38.180114364397866</v>
      </c>
      <c r="N101" s="164">
        <f t="shared" si="21"/>
        <v>1.3944204016624515</v>
      </c>
    </row>
    <row r="102" spans="1:14">
      <c r="A102" s="184"/>
      <c r="B102" s="175" t="s">
        <v>21</v>
      </c>
      <c r="C102" s="90"/>
      <c r="D102" s="90">
        <v>31.29</v>
      </c>
      <c r="E102" s="90">
        <v>31.78</v>
      </c>
      <c r="F102" s="162">
        <f>(D102-E102)/E102*100</f>
        <v>-1.5418502202643234</v>
      </c>
      <c r="G102" s="90">
        <v>15</v>
      </c>
      <c r="H102" s="90">
        <v>65704.800000000003</v>
      </c>
      <c r="I102" s="87"/>
      <c r="J102" s="87"/>
      <c r="K102" s="87"/>
      <c r="L102" s="87">
        <v>0.9</v>
      </c>
      <c r="M102" s="38">
        <f>(K102-L102)/L102*100</f>
        <v>-100</v>
      </c>
      <c r="N102" s="164">
        <f t="shared" si="21"/>
        <v>0.67351227846978989</v>
      </c>
    </row>
    <row r="103" spans="1:14">
      <c r="A103" s="184"/>
      <c r="B103" s="175" t="s">
        <v>22</v>
      </c>
      <c r="C103" s="90"/>
      <c r="D103" s="90"/>
      <c r="E103" s="90"/>
      <c r="F103" s="162" t="e">
        <f>(D103-E103)/E103*100</f>
        <v>#DIV/0!</v>
      </c>
      <c r="G103" s="90"/>
      <c r="H103" s="90"/>
      <c r="I103" s="87"/>
      <c r="J103" s="87"/>
      <c r="K103" s="87"/>
      <c r="L103" s="87"/>
      <c r="M103" s="38"/>
      <c r="N103" s="164">
        <f t="shared" si="21"/>
        <v>0</v>
      </c>
    </row>
    <row r="104" spans="1:14">
      <c r="A104" s="184"/>
      <c r="B104" s="175" t="s">
        <v>23</v>
      </c>
      <c r="C104" s="90"/>
      <c r="D104" s="90">
        <v>7.0000000000000007E-2</v>
      </c>
      <c r="E104" s="90">
        <v>0.47</v>
      </c>
      <c r="F104" s="162"/>
      <c r="G104" s="90">
        <v>2</v>
      </c>
      <c r="H104" s="90">
        <v>347</v>
      </c>
      <c r="I104" s="87"/>
      <c r="J104" s="87"/>
      <c r="K104" s="87"/>
      <c r="L104" s="87"/>
      <c r="M104" s="38"/>
      <c r="N104" s="164">
        <f t="shared" si="21"/>
        <v>2.1641229477942843E-2</v>
      </c>
    </row>
    <row r="105" spans="1:14">
      <c r="A105" s="184"/>
      <c r="B105" s="175" t="s">
        <v>24</v>
      </c>
      <c r="C105" s="90">
        <v>5.55</v>
      </c>
      <c r="D105" s="90">
        <v>80</v>
      </c>
      <c r="E105" s="90">
        <v>71.62</v>
      </c>
      <c r="F105" s="162">
        <f>(D105-E105)/E105*100</f>
        <v>11.700642278693095</v>
      </c>
      <c r="G105" s="90">
        <v>772</v>
      </c>
      <c r="H105" s="90">
        <v>247958.3</v>
      </c>
      <c r="I105" s="87">
        <v>57</v>
      </c>
      <c r="J105" s="87">
        <v>11.11</v>
      </c>
      <c r="K105" s="87">
        <v>23.05</v>
      </c>
      <c r="L105" s="87">
        <v>11.59</v>
      </c>
      <c r="M105" s="38">
        <f>(K105-L105)/L105*100</f>
        <v>98.878343399482318</v>
      </c>
      <c r="N105" s="164">
        <f t="shared" si="21"/>
        <v>1.1970127006303413</v>
      </c>
    </row>
    <row r="106" spans="1:14">
      <c r="A106" s="184"/>
      <c r="B106" s="175" t="s">
        <v>25</v>
      </c>
      <c r="C106" s="90"/>
      <c r="D106" s="90"/>
      <c r="E106" s="90"/>
      <c r="F106" s="162"/>
      <c r="G106" s="90"/>
      <c r="H106" s="90"/>
      <c r="I106" s="87"/>
      <c r="J106" s="87"/>
      <c r="K106" s="87"/>
      <c r="L106" s="87"/>
      <c r="M106" s="38"/>
      <c r="N106" s="164"/>
    </row>
    <row r="107" spans="1:14">
      <c r="A107" s="184"/>
      <c r="B107" s="175" t="s">
        <v>26</v>
      </c>
      <c r="C107" s="90">
        <v>1.19</v>
      </c>
      <c r="D107" s="90">
        <v>27.49</v>
      </c>
      <c r="E107" s="90">
        <v>15.47</v>
      </c>
      <c r="F107" s="162">
        <f>(D107-E107)/E107*100</f>
        <v>77.698771816418855</v>
      </c>
      <c r="G107" s="90">
        <v>2158</v>
      </c>
      <c r="H107" s="90">
        <v>67826.600000000006</v>
      </c>
      <c r="I107" s="87">
        <v>18</v>
      </c>
      <c r="J107" s="87">
        <v>28.05</v>
      </c>
      <c r="K107" s="87">
        <v>57.5</v>
      </c>
      <c r="L107" s="87">
        <v>50.37</v>
      </c>
      <c r="M107" s="38">
        <f>(K107-L107)/L107*100</f>
        <v>14.155251141552515</v>
      </c>
      <c r="N107" s="164">
        <f>D107/D321*100</f>
        <v>0.17805532612222508</v>
      </c>
    </row>
    <row r="108" spans="1:14">
      <c r="A108" s="184"/>
      <c r="B108" s="175" t="s">
        <v>27</v>
      </c>
      <c r="C108" s="41"/>
      <c r="D108" s="41"/>
      <c r="E108" s="41"/>
      <c r="F108" s="162"/>
      <c r="G108" s="41"/>
      <c r="H108" s="41"/>
      <c r="I108" s="38"/>
      <c r="J108" s="38"/>
      <c r="K108" s="38"/>
      <c r="L108" s="38"/>
      <c r="M108" s="38"/>
      <c r="N108" s="164"/>
    </row>
    <row r="109" spans="1:14">
      <c r="A109" s="184"/>
      <c r="B109" s="17" t="s">
        <v>28</v>
      </c>
      <c r="C109" s="41"/>
      <c r="D109" s="41"/>
      <c r="E109" s="41"/>
      <c r="F109" s="162"/>
      <c r="G109" s="41"/>
      <c r="H109" s="41"/>
      <c r="I109" s="41"/>
      <c r="J109" s="41"/>
      <c r="K109" s="41"/>
      <c r="L109" s="41"/>
      <c r="M109" s="38"/>
      <c r="N109" s="164"/>
    </row>
    <row r="110" spans="1:14">
      <c r="A110" s="184"/>
      <c r="B110" s="17" t="s">
        <v>29</v>
      </c>
      <c r="C110" s="41"/>
      <c r="D110" s="41"/>
      <c r="E110" s="41"/>
      <c r="F110" s="162"/>
      <c r="G110" s="41"/>
      <c r="H110" s="41"/>
      <c r="I110" s="41"/>
      <c r="J110" s="41"/>
      <c r="K110" s="41"/>
      <c r="L110" s="41"/>
      <c r="M110" s="38"/>
      <c r="N110" s="164"/>
    </row>
    <row r="111" spans="1:14">
      <c r="A111" s="184"/>
      <c r="B111" s="17" t="s">
        <v>30</v>
      </c>
      <c r="C111" s="41"/>
      <c r="D111" s="41"/>
      <c r="E111" s="41"/>
      <c r="F111" s="162"/>
      <c r="G111" s="41"/>
      <c r="H111" s="41"/>
      <c r="I111" s="41"/>
      <c r="J111" s="41"/>
      <c r="K111" s="41"/>
      <c r="L111" s="41"/>
      <c r="M111" s="38"/>
      <c r="N111" s="164"/>
    </row>
    <row r="112" spans="1:14" ht="14.25" thickBot="1">
      <c r="A112" s="185"/>
      <c r="B112" s="18" t="s">
        <v>31</v>
      </c>
      <c r="C112" s="19">
        <f t="shared" ref="C112:L112" si="22">C100+C102+C103+C104+C105+C106+C107+C108</f>
        <v>85.67</v>
      </c>
      <c r="D112" s="19">
        <f t="shared" si="22"/>
        <v>1450.55</v>
      </c>
      <c r="E112" s="19">
        <f t="shared" si="22"/>
        <v>1845.09</v>
      </c>
      <c r="F112" s="159">
        <f>(D112-E112)/E112*100</f>
        <v>-21.383238758000964</v>
      </c>
      <c r="G112" s="19">
        <f t="shared" si="22"/>
        <v>11135</v>
      </c>
      <c r="H112" s="19">
        <f t="shared" si="22"/>
        <v>925446.29999999993</v>
      </c>
      <c r="I112" s="19">
        <f t="shared" si="22"/>
        <v>1425</v>
      </c>
      <c r="J112" s="19">
        <f t="shared" si="22"/>
        <v>176.54000000000002</v>
      </c>
      <c r="K112" s="19">
        <f t="shared" si="22"/>
        <v>985.93</v>
      </c>
      <c r="L112" s="19">
        <f t="shared" si="22"/>
        <v>1236.28</v>
      </c>
      <c r="M112" s="19">
        <f>(K112-L112)/L112*100</f>
        <v>-20.250266929821727</v>
      </c>
      <c r="N112" s="165">
        <f>D112/D326*100</f>
        <v>1.0370129221347142</v>
      </c>
    </row>
    <row r="113" spans="1:14" ht="14.25" thickTop="1">
      <c r="A113" s="197" t="s">
        <v>90</v>
      </c>
      <c r="B113" s="21" t="s">
        <v>19</v>
      </c>
      <c r="C113" s="41">
        <v>47.997025999999998</v>
      </c>
      <c r="D113" s="41">
        <v>361.37211900000005</v>
      </c>
      <c r="E113" s="41">
        <v>131.98235400000002</v>
      </c>
      <c r="F113" s="166">
        <f>(D113-E113)/E113*100</f>
        <v>173.80335934908391</v>
      </c>
      <c r="G113" s="41">
        <v>2297</v>
      </c>
      <c r="H113" s="41">
        <v>179849.66678299999</v>
      </c>
      <c r="I113" s="41">
        <v>298</v>
      </c>
      <c r="J113" s="41">
        <v>15.543749000000012</v>
      </c>
      <c r="K113" s="41">
        <v>72.153691000000009</v>
      </c>
      <c r="L113" s="41">
        <v>240.276186</v>
      </c>
      <c r="M113" s="128">
        <f t="shared" ref="M113:M128" si="23">(K113-L113)/L113*100</f>
        <v>-69.970519259033011</v>
      </c>
      <c r="N113" s="167">
        <f>D113/D314*100</f>
        <v>0.39816410450415851</v>
      </c>
    </row>
    <row r="114" spans="1:14">
      <c r="A114" s="195"/>
      <c r="B114" s="175" t="s">
        <v>20</v>
      </c>
      <c r="C114" s="41">
        <v>3.9925620000000004</v>
      </c>
      <c r="D114" s="41">
        <v>51.734271999999997</v>
      </c>
      <c r="E114" s="41">
        <v>12.632184000000001</v>
      </c>
      <c r="F114" s="162">
        <f>(D114-E114)/E114*100</f>
        <v>309.54336953926565</v>
      </c>
      <c r="G114" s="41">
        <v>596</v>
      </c>
      <c r="H114" s="41">
        <v>8215</v>
      </c>
      <c r="I114" s="41">
        <v>135</v>
      </c>
      <c r="J114" s="41">
        <v>1.6310000000000002</v>
      </c>
      <c r="K114" s="41">
        <v>10.972339</v>
      </c>
      <c r="L114" s="41">
        <v>63.994774</v>
      </c>
      <c r="M114" s="38">
        <f t="shared" si="23"/>
        <v>-82.854320260588779</v>
      </c>
      <c r="N114" s="164">
        <f>D114/D315*100</f>
        <v>0.27460724911288359</v>
      </c>
    </row>
    <row r="115" spans="1:14">
      <c r="A115" s="195"/>
      <c r="B115" s="175" t="s">
        <v>21</v>
      </c>
      <c r="C115" s="41">
        <v>0.56613199999999997</v>
      </c>
      <c r="D115" s="41">
        <v>1.1321700000000001</v>
      </c>
      <c r="E115" s="41">
        <v>1.0699049999999999</v>
      </c>
      <c r="F115" s="162"/>
      <c r="G115" s="41">
        <v>3</v>
      </c>
      <c r="H115" s="41">
        <v>923</v>
      </c>
      <c r="I115" s="41"/>
      <c r="J115" s="41">
        <v>0</v>
      </c>
      <c r="K115" s="41">
        <v>0</v>
      </c>
      <c r="L115" s="41">
        <v>0</v>
      </c>
      <c r="M115" s="38"/>
      <c r="N115" s="164"/>
    </row>
    <row r="116" spans="1:14">
      <c r="A116" s="195"/>
      <c r="B116" s="175" t="s">
        <v>22</v>
      </c>
      <c r="C116" s="41">
        <v>0</v>
      </c>
      <c r="D116" s="41">
        <v>0</v>
      </c>
      <c r="E116" s="41">
        <v>0</v>
      </c>
      <c r="F116" s="162"/>
      <c r="G116" s="41">
        <v>0</v>
      </c>
      <c r="H116" s="41">
        <v>0</v>
      </c>
      <c r="I116" s="41"/>
      <c r="J116" s="41">
        <v>0</v>
      </c>
      <c r="K116" s="41">
        <v>0</v>
      </c>
      <c r="L116" s="41">
        <v>0</v>
      </c>
      <c r="M116" s="38"/>
      <c r="N116" s="164"/>
    </row>
    <row r="117" spans="1:14">
      <c r="A117" s="195"/>
      <c r="B117" s="175" t="s">
        <v>23</v>
      </c>
      <c r="C117" s="41">
        <v>0</v>
      </c>
      <c r="D117" s="41">
        <v>1.5094339999999999</v>
      </c>
      <c r="E117" s="41">
        <v>0</v>
      </c>
      <c r="F117" s="162"/>
      <c r="G117" s="41"/>
      <c r="H117" s="41">
        <v>4000</v>
      </c>
      <c r="I117" s="41"/>
      <c r="J117" s="41">
        <v>0</v>
      </c>
      <c r="K117" s="41">
        <v>0</v>
      </c>
      <c r="L117" s="41">
        <v>0</v>
      </c>
      <c r="M117" s="38"/>
      <c r="N117" s="164"/>
    </row>
    <row r="118" spans="1:14">
      <c r="A118" s="195"/>
      <c r="B118" s="175" t="s">
        <v>24</v>
      </c>
      <c r="C118" s="41">
        <v>0.92334899999999998</v>
      </c>
      <c r="D118" s="41">
        <v>35.221944000000001</v>
      </c>
      <c r="E118" s="41">
        <v>17.391869</v>
      </c>
      <c r="F118" s="162">
        <f>(D118-E118)/E118*100</f>
        <v>102.51960269479952</v>
      </c>
      <c r="G118" s="41">
        <v>88</v>
      </c>
      <c r="H118" s="41">
        <v>26882.668269999998</v>
      </c>
      <c r="I118" s="41"/>
      <c r="J118" s="41">
        <v>1.1813919999999998</v>
      </c>
      <c r="K118" s="41">
        <v>1.7769919999999999</v>
      </c>
      <c r="L118" s="41">
        <v>0</v>
      </c>
      <c r="M118" s="38"/>
      <c r="N118" s="164">
        <f>D118/D319*100</f>
        <v>0.52701392886113307</v>
      </c>
    </row>
    <row r="119" spans="1:14">
      <c r="A119" s="195"/>
      <c r="B119" s="175" t="s">
        <v>25</v>
      </c>
      <c r="C119" s="41">
        <v>0</v>
      </c>
      <c r="D119" s="41">
        <v>0</v>
      </c>
      <c r="E119" s="41">
        <v>0</v>
      </c>
      <c r="F119" s="162"/>
      <c r="G119" s="41"/>
      <c r="H119" s="41"/>
      <c r="I119" s="41"/>
      <c r="J119" s="41">
        <v>0</v>
      </c>
      <c r="K119" s="41">
        <v>0</v>
      </c>
      <c r="L119" s="41">
        <v>0</v>
      </c>
      <c r="M119" s="38"/>
      <c r="N119" s="164"/>
    </row>
    <row r="120" spans="1:14">
      <c r="A120" s="195"/>
      <c r="B120" s="175" t="s">
        <v>26</v>
      </c>
      <c r="C120" s="41">
        <v>0.74356999999999995</v>
      </c>
      <c r="D120" s="41">
        <v>8.7535350000000012</v>
      </c>
      <c r="E120" s="41">
        <v>5.0355239999999997</v>
      </c>
      <c r="F120" s="162">
        <f>(D120-E120)/E120*100</f>
        <v>73.835632597521155</v>
      </c>
      <c r="G120" s="41">
        <v>457</v>
      </c>
      <c r="H120" s="41">
        <v>32680</v>
      </c>
      <c r="I120" s="41"/>
      <c r="J120" s="41">
        <v>0.26432100000000003</v>
      </c>
      <c r="K120" s="41">
        <v>0.371174</v>
      </c>
      <c r="L120" s="41">
        <v>0.10483900000000002</v>
      </c>
      <c r="M120" s="38"/>
      <c r="N120" s="164">
        <f>D120/D321*100</f>
        <v>5.6697472868217975E-2</v>
      </c>
    </row>
    <row r="121" spans="1:14">
      <c r="A121" s="195"/>
      <c r="B121" s="175" t="s">
        <v>27</v>
      </c>
      <c r="C121" s="38">
        <v>0</v>
      </c>
      <c r="D121" s="38">
        <v>0</v>
      </c>
      <c r="E121" s="38">
        <v>0</v>
      </c>
      <c r="F121" s="162"/>
      <c r="G121" s="41"/>
      <c r="H121" s="41"/>
      <c r="I121" s="41"/>
      <c r="J121" s="41">
        <v>0</v>
      </c>
      <c r="K121" s="41">
        <v>0</v>
      </c>
      <c r="L121" s="41">
        <v>0</v>
      </c>
      <c r="M121" s="38"/>
      <c r="N121" s="164"/>
    </row>
    <row r="122" spans="1:14">
      <c r="A122" s="195"/>
      <c r="B122" s="17" t="s">
        <v>28</v>
      </c>
      <c r="C122" s="41">
        <v>0</v>
      </c>
      <c r="D122" s="41">
        <v>0</v>
      </c>
      <c r="E122" s="41">
        <v>0</v>
      </c>
      <c r="F122" s="162"/>
      <c r="G122" s="41"/>
      <c r="H122" s="41"/>
      <c r="I122" s="41"/>
      <c r="J122" s="41">
        <v>0</v>
      </c>
      <c r="K122" s="41"/>
      <c r="L122" s="41"/>
      <c r="M122" s="38"/>
      <c r="N122" s="164"/>
    </row>
    <row r="123" spans="1:14">
      <c r="A123" s="195"/>
      <c r="B123" s="17" t="s">
        <v>29</v>
      </c>
      <c r="C123" s="41">
        <v>0</v>
      </c>
      <c r="D123" s="41">
        <v>0</v>
      </c>
      <c r="E123" s="41">
        <v>0</v>
      </c>
      <c r="F123" s="162"/>
      <c r="G123" s="41"/>
      <c r="H123" s="41"/>
      <c r="I123" s="41"/>
      <c r="J123" s="41">
        <v>0</v>
      </c>
      <c r="K123" s="41">
        <v>0</v>
      </c>
      <c r="L123" s="41"/>
      <c r="M123" s="38"/>
      <c r="N123" s="164"/>
    </row>
    <row r="124" spans="1:14">
      <c r="A124" s="195"/>
      <c r="B124" s="17" t="s">
        <v>30</v>
      </c>
      <c r="C124" s="41">
        <v>0</v>
      </c>
      <c r="D124" s="41">
        <v>0</v>
      </c>
      <c r="E124" s="41">
        <v>0</v>
      </c>
      <c r="F124" s="162"/>
      <c r="G124" s="38"/>
      <c r="H124" s="38"/>
      <c r="I124" s="38"/>
      <c r="J124" s="38">
        <v>0</v>
      </c>
      <c r="K124" s="38"/>
      <c r="L124" s="38"/>
      <c r="M124" s="38"/>
      <c r="N124" s="164"/>
    </row>
    <row r="125" spans="1:14" ht="14.25" thickBot="1">
      <c r="A125" s="196"/>
      <c r="B125" s="18" t="s">
        <v>31</v>
      </c>
      <c r="C125" s="19">
        <f t="shared" ref="C125:L125" si="24">C113+C115+C116+C117+C118+C119+C120+C121</f>
        <v>50.230077000000001</v>
      </c>
      <c r="D125" s="19">
        <f t="shared" si="24"/>
        <v>407.98920200000003</v>
      </c>
      <c r="E125" s="19">
        <f t="shared" si="24"/>
        <v>155.47965200000004</v>
      </c>
      <c r="F125" s="159">
        <f t="shared" ref="F125:F131" si="25">(D125-E125)/E125*100</f>
        <v>162.40681449428502</v>
      </c>
      <c r="G125" s="19">
        <f t="shared" si="24"/>
        <v>2845</v>
      </c>
      <c r="H125" s="19">
        <f t="shared" si="24"/>
        <v>244335.33505299999</v>
      </c>
      <c r="I125" s="19">
        <f t="shared" si="24"/>
        <v>298</v>
      </c>
      <c r="J125" s="19">
        <f t="shared" si="24"/>
        <v>16.98946200000001</v>
      </c>
      <c r="K125" s="19">
        <f t="shared" si="24"/>
        <v>74.301857000000012</v>
      </c>
      <c r="L125" s="19">
        <f t="shared" si="24"/>
        <v>240.38102499999999</v>
      </c>
      <c r="M125" s="19">
        <f t="shared" si="23"/>
        <v>-69.089965815729414</v>
      </c>
      <c r="N125" s="165">
        <f>D125/D326*100</f>
        <v>0.29167562273994707</v>
      </c>
    </row>
    <row r="126" spans="1:14" ht="14.25" thickTop="1">
      <c r="A126" s="197" t="s">
        <v>38</v>
      </c>
      <c r="B126" s="175" t="s">
        <v>19</v>
      </c>
      <c r="C126" s="86">
        <v>227.186385</v>
      </c>
      <c r="D126" s="91">
        <v>2984.3445190000002</v>
      </c>
      <c r="E126" s="91">
        <v>2873.114493</v>
      </c>
      <c r="F126" s="162">
        <f t="shared" si="25"/>
        <v>3.8714094503020622</v>
      </c>
      <c r="G126" s="93">
        <v>20223</v>
      </c>
      <c r="H126" s="93">
        <v>1313873</v>
      </c>
      <c r="I126" s="93">
        <v>3250</v>
      </c>
      <c r="J126" s="93">
        <v>148.462121</v>
      </c>
      <c r="K126" s="93">
        <v>1214.83647</v>
      </c>
      <c r="L126" s="93">
        <v>1121.549585</v>
      </c>
      <c r="M126" s="38">
        <f t="shared" si="23"/>
        <v>8.317678170243358</v>
      </c>
      <c r="N126" s="164">
        <f t="shared" ref="N126:N131" si="26">D126/D314*100</f>
        <v>3.2881863333223245</v>
      </c>
    </row>
    <row r="127" spans="1:14">
      <c r="A127" s="195"/>
      <c r="B127" s="175" t="s">
        <v>20</v>
      </c>
      <c r="C127" s="87">
        <v>62.147438000000001</v>
      </c>
      <c r="D127" s="93">
        <v>679.05893100000003</v>
      </c>
      <c r="E127" s="93">
        <v>801.29460600000004</v>
      </c>
      <c r="F127" s="162">
        <f t="shared" si="25"/>
        <v>-15.254773223819756</v>
      </c>
      <c r="G127" s="93">
        <v>8599</v>
      </c>
      <c r="H127" s="93">
        <v>122428</v>
      </c>
      <c r="I127" s="93">
        <v>1388</v>
      </c>
      <c r="J127" s="93">
        <v>53.027982000000002</v>
      </c>
      <c r="K127" s="93">
        <v>440.90156300000001</v>
      </c>
      <c r="L127" s="93">
        <v>485.37090999999998</v>
      </c>
      <c r="M127" s="38">
        <f t="shared" si="23"/>
        <v>-9.1619308211116266</v>
      </c>
      <c r="N127" s="164">
        <f t="shared" si="26"/>
        <v>3.6044675573562812</v>
      </c>
    </row>
    <row r="128" spans="1:14">
      <c r="A128" s="195"/>
      <c r="B128" s="175" t="s">
        <v>21</v>
      </c>
      <c r="C128" s="87"/>
      <c r="D128" s="93">
        <v>16.172104000000001</v>
      </c>
      <c r="E128" s="93">
        <v>26.225997</v>
      </c>
      <c r="F128" s="162">
        <f t="shared" si="25"/>
        <v>-38.335598833478087</v>
      </c>
      <c r="G128" s="93">
        <v>16</v>
      </c>
      <c r="H128" s="93">
        <v>27798.394139</v>
      </c>
      <c r="I128" s="93">
        <v>4</v>
      </c>
      <c r="J128" s="93"/>
      <c r="K128" s="93">
        <v>2.324811</v>
      </c>
      <c r="L128" s="93">
        <v>3.5775830000000002</v>
      </c>
      <c r="M128" s="38">
        <f t="shared" si="23"/>
        <v>-35.017272834760234</v>
      </c>
      <c r="N128" s="164">
        <f t="shared" si="26"/>
        <v>0.34810196908566327</v>
      </c>
    </row>
    <row r="129" spans="1:14">
      <c r="A129" s="195"/>
      <c r="B129" s="175" t="s">
        <v>22</v>
      </c>
      <c r="C129" s="87">
        <v>0.411883</v>
      </c>
      <c r="D129" s="93">
        <v>3.5830649999999999</v>
      </c>
      <c r="E129" s="93">
        <v>5.5791519999999997</v>
      </c>
      <c r="F129" s="162">
        <f t="shared" si="25"/>
        <v>-35.777605628955797</v>
      </c>
      <c r="G129" s="93">
        <v>184</v>
      </c>
      <c r="H129" s="93">
        <v>79909.100000000006</v>
      </c>
      <c r="I129" s="93">
        <v>7</v>
      </c>
      <c r="J129" s="93"/>
      <c r="K129" s="93">
        <v>1.47</v>
      </c>
      <c r="L129" s="93"/>
      <c r="M129" s="38"/>
      <c r="N129" s="164">
        <f t="shared" si="26"/>
        <v>0.28693534419954081</v>
      </c>
    </row>
    <row r="130" spans="1:14">
      <c r="A130" s="195"/>
      <c r="B130" s="175" t="s">
        <v>23</v>
      </c>
      <c r="C130" s="87"/>
      <c r="D130" s="93">
        <v>1.6035090000000001</v>
      </c>
      <c r="E130" s="93">
        <v>2.3167070000000001</v>
      </c>
      <c r="F130" s="162">
        <f t="shared" si="25"/>
        <v>-30.784989210979202</v>
      </c>
      <c r="G130" s="93">
        <v>4</v>
      </c>
      <c r="H130" s="93">
        <v>3399.44</v>
      </c>
      <c r="I130" s="93"/>
      <c r="J130" s="93"/>
      <c r="K130" s="93"/>
      <c r="L130" s="93"/>
      <c r="M130" s="38"/>
      <c r="N130" s="164">
        <f t="shared" si="26"/>
        <v>0.49574151769923791</v>
      </c>
    </row>
    <row r="131" spans="1:14">
      <c r="A131" s="195"/>
      <c r="B131" s="175" t="s">
        <v>24</v>
      </c>
      <c r="C131" s="87">
        <v>17.623597</v>
      </c>
      <c r="D131" s="93">
        <v>139.76207400000001</v>
      </c>
      <c r="E131" s="93">
        <v>53.515604000000003</v>
      </c>
      <c r="F131" s="162">
        <f t="shared" si="25"/>
        <v>161.16135024842475</v>
      </c>
      <c r="G131" s="93">
        <v>588</v>
      </c>
      <c r="H131" s="93">
        <v>60695.298000000003</v>
      </c>
      <c r="I131" s="93">
        <v>42</v>
      </c>
      <c r="J131" s="93">
        <v>2.51884</v>
      </c>
      <c r="K131" s="93">
        <v>28.021128999999998</v>
      </c>
      <c r="L131" s="93">
        <v>66.792158000000001</v>
      </c>
      <c r="M131" s="38">
        <f>(K131-L131)/L131*100</f>
        <v>-58.047277047104842</v>
      </c>
      <c r="N131" s="164">
        <f t="shared" si="26"/>
        <v>2.0912122205554704</v>
      </c>
    </row>
    <row r="132" spans="1:14">
      <c r="A132" s="195"/>
      <c r="B132" s="175" t="s">
        <v>25</v>
      </c>
      <c r="C132" s="89"/>
      <c r="D132" s="94"/>
      <c r="E132" s="94"/>
      <c r="F132" s="162"/>
      <c r="G132" s="94"/>
      <c r="H132" s="94"/>
      <c r="I132" s="94"/>
      <c r="J132" s="94"/>
      <c r="K132" s="94"/>
      <c r="L132" s="94"/>
      <c r="M132" s="38"/>
      <c r="N132" s="164"/>
    </row>
    <row r="133" spans="1:14">
      <c r="A133" s="195"/>
      <c r="B133" s="175" t="s">
        <v>26</v>
      </c>
      <c r="C133" s="87">
        <v>13.455082000000001</v>
      </c>
      <c r="D133" s="93">
        <v>189.61606</v>
      </c>
      <c r="E133" s="93">
        <v>184.96686700000001</v>
      </c>
      <c r="F133" s="162">
        <f>(D133-E133)/E133*100</f>
        <v>2.5135274632726503</v>
      </c>
      <c r="G133" s="93">
        <v>11466</v>
      </c>
      <c r="H133" s="93">
        <v>1123203.212109</v>
      </c>
      <c r="I133" s="93">
        <v>246</v>
      </c>
      <c r="J133" s="93">
        <v>21.795528999999998</v>
      </c>
      <c r="K133" s="93">
        <v>55.152319400000003</v>
      </c>
      <c r="L133" s="93">
        <v>56.382956999999998</v>
      </c>
      <c r="M133" s="38">
        <f>(K133-L133)/L133*100</f>
        <v>-2.1826411126326604</v>
      </c>
      <c r="N133" s="164">
        <f>D133/D321*100</f>
        <v>1.2281611277304987</v>
      </c>
    </row>
    <row r="134" spans="1:14">
      <c r="A134" s="195"/>
      <c r="B134" s="175" t="s">
        <v>27</v>
      </c>
      <c r="C134" s="90"/>
      <c r="D134" s="93">
        <v>2.4905659999999998</v>
      </c>
      <c r="E134" s="93">
        <v>0.28301799999999999</v>
      </c>
      <c r="F134" s="162">
        <f>(D134-E134)/E134*100</f>
        <v>780.00268534156851</v>
      </c>
      <c r="G134" s="93">
        <v>1</v>
      </c>
      <c r="H134" s="93">
        <v>4386.3345369999997</v>
      </c>
      <c r="I134" s="93">
        <v>2</v>
      </c>
      <c r="J134" s="93">
        <v>1.1237999999999999</v>
      </c>
      <c r="K134" s="93">
        <v>1.1237999999999999</v>
      </c>
      <c r="L134" s="93"/>
      <c r="M134" s="38"/>
      <c r="N134" s="164">
        <f>D134/D322*100</f>
        <v>8.3034669603559833E-2</v>
      </c>
    </row>
    <row r="135" spans="1:14">
      <c r="A135" s="195"/>
      <c r="B135" s="17" t="s">
        <v>28</v>
      </c>
      <c r="C135" s="90"/>
      <c r="D135" s="95"/>
      <c r="E135" s="95"/>
      <c r="F135" s="162"/>
      <c r="G135" s="95"/>
      <c r="H135" s="95"/>
      <c r="I135" s="96"/>
      <c r="J135" s="95"/>
      <c r="K135" s="95"/>
      <c r="L135" s="96"/>
      <c r="M135" s="38"/>
      <c r="N135" s="164"/>
    </row>
    <row r="136" spans="1:14">
      <c r="A136" s="195"/>
      <c r="B136" s="17" t="s">
        <v>29</v>
      </c>
      <c r="C136" s="90"/>
      <c r="D136" s="90">
        <v>2.4905659999999998</v>
      </c>
      <c r="E136" s="90">
        <v>0.28301799999999999</v>
      </c>
      <c r="F136" s="162"/>
      <c r="G136" s="95">
        <v>1</v>
      </c>
      <c r="H136" s="95">
        <v>4386.3345369999997</v>
      </c>
      <c r="I136" s="90">
        <v>2</v>
      </c>
      <c r="J136" s="90">
        <v>1.1237999999999999</v>
      </c>
      <c r="K136" s="90">
        <v>1.1237999999999999</v>
      </c>
      <c r="L136" s="90"/>
      <c r="M136" s="38"/>
      <c r="N136" s="164">
        <f>D136/D324*100</f>
        <v>1.5272597167952353</v>
      </c>
    </row>
    <row r="137" spans="1:14">
      <c r="A137" s="195"/>
      <c r="B137" s="17" t="s">
        <v>30</v>
      </c>
      <c r="C137" s="90"/>
      <c r="D137" s="96"/>
      <c r="E137" s="96"/>
      <c r="F137" s="162"/>
      <c r="G137" s="96"/>
      <c r="H137" s="96"/>
      <c r="I137" s="90"/>
      <c r="J137" s="90"/>
      <c r="K137" s="90"/>
      <c r="L137" s="95"/>
      <c r="M137" s="38"/>
      <c r="N137" s="164"/>
    </row>
    <row r="138" spans="1:14" ht="14.25" thickBot="1">
      <c r="A138" s="196"/>
      <c r="B138" s="18" t="s">
        <v>31</v>
      </c>
      <c r="C138" s="19">
        <f t="shared" ref="C138:L138" si="27">C126+C128+C129+C130+C131+C132+C133+C134</f>
        <v>258.67694699999998</v>
      </c>
      <c r="D138" s="19">
        <f t="shared" si="27"/>
        <v>3337.5718970000003</v>
      </c>
      <c r="E138" s="19">
        <f t="shared" si="27"/>
        <v>3146.0018380000001</v>
      </c>
      <c r="F138" s="159">
        <f>(D138-E138)/E138*100</f>
        <v>6.0893180889489393</v>
      </c>
      <c r="G138" s="19">
        <f t="shared" si="27"/>
        <v>32482</v>
      </c>
      <c r="H138" s="19">
        <f>H126+H128+H129+H130+H131+H132+H133+H134</f>
        <v>2613264.7787850001</v>
      </c>
      <c r="I138" s="19">
        <f t="shared" si="27"/>
        <v>3551</v>
      </c>
      <c r="J138" s="19">
        <f t="shared" si="27"/>
        <v>173.90028999999998</v>
      </c>
      <c r="K138" s="19">
        <f t="shared" si="27"/>
        <v>1302.9285293999999</v>
      </c>
      <c r="L138" s="19">
        <f t="shared" si="27"/>
        <v>1248.302283</v>
      </c>
      <c r="M138" s="19">
        <f>(K138-L138)/L138*100</f>
        <v>4.3760431382628422</v>
      </c>
      <c r="N138" s="165">
        <f>D138/D326*100</f>
        <v>2.3860640348437983</v>
      </c>
    </row>
    <row r="139" spans="1:14" ht="14.25" thickTop="1"/>
    <row r="142" spans="1:14" s="69" customFormat="1" ht="18.75">
      <c r="A142" s="179" t="str">
        <f>A1</f>
        <v>2020年1-12月丹东市财产保险业务统计表</v>
      </c>
      <c r="B142" s="179"/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</row>
    <row r="143" spans="1:14" s="69" customFormat="1" ht="14.25" thickBot="1">
      <c r="B143" s="71" t="s">
        <v>0</v>
      </c>
      <c r="C143" s="70"/>
      <c r="D143" s="70"/>
      <c r="F143" s="70"/>
      <c r="G143" s="88" t="str">
        <f>G2</f>
        <v>（2020年1-12月）</v>
      </c>
      <c r="H143" s="70"/>
      <c r="I143" s="70"/>
      <c r="J143" s="70"/>
      <c r="K143" s="70"/>
      <c r="L143" s="71" t="s">
        <v>1</v>
      </c>
    </row>
    <row r="144" spans="1:14">
      <c r="A144" s="183" t="s">
        <v>39</v>
      </c>
      <c r="B144" s="72" t="s">
        <v>3</v>
      </c>
      <c r="C144" s="180" t="s">
        <v>4</v>
      </c>
      <c r="D144" s="180"/>
      <c r="E144" s="180"/>
      <c r="F144" s="180"/>
      <c r="G144" s="180" t="s">
        <v>5</v>
      </c>
      <c r="H144" s="180"/>
      <c r="I144" s="180" t="s">
        <v>6</v>
      </c>
      <c r="J144" s="180"/>
      <c r="K144" s="180"/>
      <c r="L144" s="180"/>
      <c r="M144" s="180"/>
      <c r="N144" s="186" t="s">
        <v>7</v>
      </c>
    </row>
    <row r="145" spans="1:14">
      <c r="A145" s="184"/>
      <c r="B145" s="70" t="s">
        <v>8</v>
      </c>
      <c r="C145" s="182" t="s">
        <v>9</v>
      </c>
      <c r="D145" s="182" t="s">
        <v>10</v>
      </c>
      <c r="E145" s="182" t="s">
        <v>11</v>
      </c>
      <c r="F145" s="175" t="s">
        <v>12</v>
      </c>
      <c r="G145" s="182" t="s">
        <v>13</v>
      </c>
      <c r="H145" s="182" t="s">
        <v>14</v>
      </c>
      <c r="I145" s="175" t="s">
        <v>13</v>
      </c>
      <c r="J145" s="182" t="s">
        <v>15</v>
      </c>
      <c r="K145" s="182"/>
      <c r="L145" s="182"/>
      <c r="M145" s="175" t="s">
        <v>12</v>
      </c>
      <c r="N145" s="187"/>
    </row>
    <row r="146" spans="1:14">
      <c r="A146" s="184"/>
      <c r="B146" s="73" t="s">
        <v>16</v>
      </c>
      <c r="C146" s="182"/>
      <c r="D146" s="182"/>
      <c r="E146" s="182"/>
      <c r="F146" s="175" t="s">
        <v>17</v>
      </c>
      <c r="G146" s="182"/>
      <c r="H146" s="182"/>
      <c r="I146" s="40" t="s">
        <v>18</v>
      </c>
      <c r="J146" s="175" t="s">
        <v>9</v>
      </c>
      <c r="K146" s="175" t="s">
        <v>10</v>
      </c>
      <c r="L146" s="175" t="s">
        <v>11</v>
      </c>
      <c r="M146" s="175" t="s">
        <v>17</v>
      </c>
      <c r="N146" s="176" t="s">
        <v>17</v>
      </c>
    </row>
    <row r="147" spans="1:14">
      <c r="A147" s="184"/>
      <c r="B147" s="175" t="s">
        <v>19</v>
      </c>
      <c r="C147" s="27">
        <v>5.4085999999999999</v>
      </c>
      <c r="D147" s="142">
        <v>242.52010000000001</v>
      </c>
      <c r="E147" s="142">
        <v>257.57089999999999</v>
      </c>
      <c r="F147" s="38">
        <f>(D147-E147)/E147*100</f>
        <v>-5.8433619636379657</v>
      </c>
      <c r="G147" s="23">
        <v>1673</v>
      </c>
      <c r="H147" s="23">
        <v>123075.63740000001</v>
      </c>
      <c r="I147" s="23">
        <v>0</v>
      </c>
      <c r="J147" s="27">
        <v>5.4706000000000001</v>
      </c>
      <c r="K147" s="27">
        <v>133.1414</v>
      </c>
      <c r="L147" s="27">
        <v>280.57819999999998</v>
      </c>
      <c r="M147" s="38">
        <f>(K147-L147)/L147*100</f>
        <v>-52.54748943431813</v>
      </c>
      <c r="N147" s="164">
        <f>D147/D314*100</f>
        <v>0.26721153449239665</v>
      </c>
    </row>
    <row r="148" spans="1:14">
      <c r="A148" s="184"/>
      <c r="B148" s="175" t="s">
        <v>20</v>
      </c>
      <c r="C148" s="143">
        <v>1.012</v>
      </c>
      <c r="D148" s="143">
        <v>41.402700000000003</v>
      </c>
      <c r="E148" s="178">
        <v>96.5625</v>
      </c>
      <c r="F148" s="38">
        <f>(D148-E148)/E148*100</f>
        <v>-57.123417475728154</v>
      </c>
      <c r="G148" s="23">
        <v>482</v>
      </c>
      <c r="H148" s="23">
        <v>991.01199999999994</v>
      </c>
      <c r="I148" s="23"/>
      <c r="J148" s="143">
        <v>2.3424999999999998</v>
      </c>
      <c r="K148" s="143">
        <v>34.5623</v>
      </c>
      <c r="L148" s="143">
        <v>96.843599999999995</v>
      </c>
      <c r="M148" s="38">
        <f>(K148-L148)/L148*100</f>
        <v>-64.311219326832131</v>
      </c>
      <c r="N148" s="164">
        <f>D148/D315*100</f>
        <v>0.21976691878153784</v>
      </c>
    </row>
    <row r="149" spans="1:14">
      <c r="A149" s="184"/>
      <c r="B149" s="175" t="s">
        <v>21</v>
      </c>
      <c r="C149" s="27">
        <v>0.44750000000000001</v>
      </c>
      <c r="D149" s="27">
        <v>5.8159000000000001</v>
      </c>
      <c r="E149" s="27">
        <v>9.6286000000000005</v>
      </c>
      <c r="F149" s="38">
        <f>(D149-E149)/E149*100</f>
        <v>-39.597656980246356</v>
      </c>
      <c r="G149" s="36">
        <v>10</v>
      </c>
      <c r="H149" s="36">
        <v>37200</v>
      </c>
      <c r="I149" s="23">
        <v>40</v>
      </c>
      <c r="J149" s="27">
        <v>6.8999999999999999E-3</v>
      </c>
      <c r="K149" s="27">
        <v>2.6911999999999998</v>
      </c>
      <c r="L149" s="27">
        <v>3.1667999999999998</v>
      </c>
      <c r="M149" s="38">
        <f>(K149-L149)/L149*100</f>
        <v>-15.01831501831502</v>
      </c>
      <c r="N149" s="164">
        <f>D149/D316*100</f>
        <v>0.12518632343727873</v>
      </c>
    </row>
    <row r="150" spans="1:14">
      <c r="A150" s="184"/>
      <c r="B150" s="175" t="s">
        <v>22</v>
      </c>
      <c r="C150" s="27"/>
      <c r="D150" s="27">
        <v>0.25519999999999998</v>
      </c>
      <c r="E150" s="27">
        <v>0.4546</v>
      </c>
      <c r="F150" s="38">
        <f>(D150-E150)/E150*100</f>
        <v>-43.862736471623407</v>
      </c>
      <c r="G150" s="36">
        <v>23</v>
      </c>
      <c r="H150" s="36">
        <v>2043.5</v>
      </c>
      <c r="I150" s="23"/>
      <c r="J150" s="27">
        <v>0</v>
      </c>
      <c r="K150" s="27">
        <v>0</v>
      </c>
      <c r="L150" s="27">
        <v>2.3400000000000001E-2</v>
      </c>
      <c r="M150" s="38">
        <f>(K150-L150)/L150*100</f>
        <v>-100</v>
      </c>
      <c r="N150" s="164">
        <f>D150/D317*100</f>
        <v>2.043666521252693E-2</v>
      </c>
    </row>
    <row r="151" spans="1:14" ht="15">
      <c r="A151" s="184"/>
      <c r="B151" s="175" t="s">
        <v>23</v>
      </c>
      <c r="C151" s="144"/>
      <c r="D151" s="144"/>
      <c r="E151" s="144"/>
      <c r="F151" s="38"/>
      <c r="G151" s="36">
        <v>0</v>
      </c>
      <c r="H151" s="36">
        <v>0</v>
      </c>
      <c r="I151" s="23"/>
      <c r="J151" s="23"/>
      <c r="K151" s="23"/>
      <c r="L151" s="23"/>
      <c r="M151" s="38"/>
      <c r="N151" s="164"/>
    </row>
    <row r="152" spans="1:14">
      <c r="A152" s="184"/>
      <c r="B152" s="175" t="s">
        <v>24</v>
      </c>
      <c r="C152" s="27"/>
      <c r="D152" s="27">
        <v>20.5898</v>
      </c>
      <c r="E152" s="27">
        <v>84.129400000000004</v>
      </c>
      <c r="F152" s="38">
        <f>(D152-E152)/E152*100</f>
        <v>-75.526034893865884</v>
      </c>
      <c r="G152" s="36">
        <v>28</v>
      </c>
      <c r="H152" s="36">
        <v>23427.121200000001</v>
      </c>
      <c r="I152" s="23">
        <v>80</v>
      </c>
      <c r="J152" s="27">
        <v>9.5999999999999992E-3</v>
      </c>
      <c r="K152" s="27">
        <v>3.4836999999999998</v>
      </c>
      <c r="L152" s="27">
        <v>7.4561000000000002</v>
      </c>
      <c r="M152" s="38">
        <f>(K152-L152)/L152*100</f>
        <v>-53.277182441222628</v>
      </c>
      <c r="N152" s="164">
        <f>D152/D319*100</f>
        <v>0.30807815129298255</v>
      </c>
    </row>
    <row r="153" spans="1:14">
      <c r="A153" s="184"/>
      <c r="B153" s="175" t="s">
        <v>25</v>
      </c>
      <c r="C153" s="23"/>
      <c r="D153" s="23"/>
      <c r="E153" s="23"/>
      <c r="F153" s="38"/>
      <c r="G153" s="36"/>
      <c r="H153" s="36"/>
      <c r="I153" s="23"/>
      <c r="J153" s="23"/>
      <c r="K153" s="23"/>
      <c r="L153" s="23"/>
      <c r="M153" s="38"/>
      <c r="N153" s="164"/>
    </row>
    <row r="154" spans="1:14">
      <c r="A154" s="184"/>
      <c r="B154" s="175" t="s">
        <v>26</v>
      </c>
      <c r="C154" s="145">
        <v>0.1065</v>
      </c>
      <c r="D154" s="145">
        <v>12.2325</v>
      </c>
      <c r="E154" s="145">
        <v>14.601699999999999</v>
      </c>
      <c r="F154" s="38">
        <f>(D154-E154)/E154*100</f>
        <v>-16.225507988795819</v>
      </c>
      <c r="G154" s="36">
        <v>183</v>
      </c>
      <c r="H154" s="36">
        <v>91776</v>
      </c>
      <c r="I154" s="23">
        <v>59</v>
      </c>
      <c r="J154" s="27">
        <v>1.38E-2</v>
      </c>
      <c r="K154" s="27">
        <v>2.3264999999999998</v>
      </c>
      <c r="L154" s="27">
        <v>1.8526</v>
      </c>
      <c r="M154" s="38">
        <f>(K154-L154)/L154*100</f>
        <v>25.580265572708612</v>
      </c>
      <c r="N154" s="164">
        <f>D154/D321*100</f>
        <v>7.9231057722448844E-2</v>
      </c>
    </row>
    <row r="155" spans="1:14">
      <c r="A155" s="184"/>
      <c r="B155" s="175" t="s">
        <v>27</v>
      </c>
      <c r="C155" s="23">
        <v>0</v>
      </c>
      <c r="D155" s="23">
        <v>0</v>
      </c>
      <c r="E155" s="23">
        <v>0.2</v>
      </c>
      <c r="F155" s="38">
        <f>(D155-E155)/E155*100</f>
        <v>-100</v>
      </c>
      <c r="G155" s="36"/>
      <c r="H155" s="36"/>
      <c r="I155" s="23"/>
      <c r="J155" s="27">
        <v>0</v>
      </c>
      <c r="K155" s="27">
        <v>0</v>
      </c>
      <c r="L155" s="27">
        <v>-5.0000000000000001E-4</v>
      </c>
      <c r="M155" s="38">
        <f>(K155-L155)/L155*100</f>
        <v>-100</v>
      </c>
      <c r="N155" s="164">
        <f>D155/D322*100</f>
        <v>0</v>
      </c>
    </row>
    <row r="156" spans="1:14">
      <c r="A156" s="184"/>
      <c r="B156" s="17" t="s">
        <v>28</v>
      </c>
      <c r="C156" s="23"/>
      <c r="D156" s="23"/>
      <c r="E156" s="23"/>
      <c r="F156" s="38"/>
      <c r="G156" s="36"/>
      <c r="H156" s="36"/>
      <c r="I156" s="36"/>
      <c r="J156" s="36"/>
      <c r="K156" s="36"/>
      <c r="L156" s="36"/>
      <c r="M156" s="38"/>
      <c r="N156" s="164"/>
    </row>
    <row r="157" spans="1:14">
      <c r="A157" s="184"/>
      <c r="B157" s="17" t="s">
        <v>29</v>
      </c>
      <c r="C157" s="36">
        <v>0</v>
      </c>
      <c r="D157" s="145">
        <v>0</v>
      </c>
      <c r="E157" s="36">
        <v>0.20749999999999999</v>
      </c>
      <c r="F157" s="38"/>
      <c r="G157" s="38"/>
      <c r="H157" s="38"/>
      <c r="I157" s="38"/>
      <c r="J157" s="38">
        <v>0</v>
      </c>
      <c r="K157" s="38">
        <v>-4.8300000000000003E-2</v>
      </c>
      <c r="L157" s="38">
        <v>0</v>
      </c>
      <c r="M157" s="38"/>
      <c r="N157" s="164"/>
    </row>
    <row r="158" spans="1:14">
      <c r="A158" s="184"/>
      <c r="B158" s="17" t="s">
        <v>30</v>
      </c>
      <c r="C158" s="41"/>
      <c r="D158" s="41"/>
      <c r="E158" s="41"/>
      <c r="F158" s="38"/>
      <c r="G158" s="146"/>
      <c r="H158" s="146"/>
      <c r="I158" s="146"/>
      <c r="J158" s="146"/>
      <c r="K158" s="146"/>
      <c r="L158" s="146"/>
      <c r="M158" s="38"/>
      <c r="N158" s="164"/>
    </row>
    <row r="159" spans="1:14" ht="14.25" thickBot="1">
      <c r="A159" s="185"/>
      <c r="B159" s="18" t="s">
        <v>31</v>
      </c>
      <c r="C159" s="19">
        <f t="shared" ref="C159:L159" si="28">C147+C149+C150+C151+C152+C153+C154+C155</f>
        <v>5.9625999999999992</v>
      </c>
      <c r="D159" s="19">
        <f t="shared" si="28"/>
        <v>281.41350000000006</v>
      </c>
      <c r="E159" s="19">
        <f t="shared" si="28"/>
        <v>366.58519999999999</v>
      </c>
      <c r="F159" s="19">
        <f t="shared" ref="F159:F165" si="29">(D159-E159)/E159*100</f>
        <v>-23.23380758415777</v>
      </c>
      <c r="G159" s="19">
        <f t="shared" si="28"/>
        <v>1917</v>
      </c>
      <c r="H159" s="19">
        <f t="shared" si="28"/>
        <v>277522.2586</v>
      </c>
      <c r="I159" s="19">
        <f t="shared" si="28"/>
        <v>179</v>
      </c>
      <c r="J159" s="19">
        <f t="shared" si="28"/>
        <v>5.5008999999999997</v>
      </c>
      <c r="K159" s="19">
        <f t="shared" si="28"/>
        <v>141.64280000000002</v>
      </c>
      <c r="L159" s="19">
        <f t="shared" si="28"/>
        <v>293.07659999999998</v>
      </c>
      <c r="M159" s="19">
        <f>(K159-L159)/L159*100</f>
        <v>-51.670382418794262</v>
      </c>
      <c r="N159" s="165">
        <f>D159/D326*100</f>
        <v>0.2011853682831736</v>
      </c>
    </row>
    <row r="160" spans="1:14" ht="14.25" thickTop="1">
      <c r="A160" s="197" t="s">
        <v>40</v>
      </c>
      <c r="B160" s="175" t="s">
        <v>19</v>
      </c>
      <c r="C160" s="34">
        <v>275.36445000000003</v>
      </c>
      <c r="D160" s="34">
        <v>5582.6269869999996</v>
      </c>
      <c r="E160" s="34">
        <v>5798.5891589999992</v>
      </c>
      <c r="F160" s="38">
        <f t="shared" si="29"/>
        <v>-3.7243916766340366</v>
      </c>
      <c r="G160" s="34">
        <v>34009</v>
      </c>
      <c r="H160" s="34">
        <v>2464638.0316900001</v>
      </c>
      <c r="I160" s="36">
        <v>4127</v>
      </c>
      <c r="J160" s="36">
        <v>426.09</v>
      </c>
      <c r="K160" s="34">
        <v>2767.72</v>
      </c>
      <c r="L160" s="34">
        <v>2976.04</v>
      </c>
      <c r="M160" s="40">
        <f t="shared" ref="M160:M175" si="30">(K160-L160)/L160*100</f>
        <v>-6.9999059152430805</v>
      </c>
      <c r="N160" s="164">
        <f t="shared" ref="N160:N168" si="31">D160/D314*100</f>
        <v>6.1510049010161829</v>
      </c>
    </row>
    <row r="161" spans="1:14">
      <c r="A161" s="195"/>
      <c r="B161" s="175" t="s">
        <v>20</v>
      </c>
      <c r="C161" s="34">
        <v>65.669110000000003</v>
      </c>
      <c r="D161" s="34">
        <v>1066.8483489999999</v>
      </c>
      <c r="E161" s="34">
        <v>1493.8206640000001</v>
      </c>
      <c r="F161" s="38">
        <f t="shared" si="29"/>
        <v>-28.582568529792425</v>
      </c>
      <c r="G161" s="34">
        <v>12064</v>
      </c>
      <c r="H161" s="34">
        <v>168857</v>
      </c>
      <c r="I161" s="36">
        <v>1678</v>
      </c>
      <c r="J161" s="36">
        <v>127.44</v>
      </c>
      <c r="K161" s="34">
        <v>876.64</v>
      </c>
      <c r="L161" s="34">
        <v>1161.1099999999999</v>
      </c>
      <c r="M161" s="40">
        <f t="shared" si="30"/>
        <v>-24.499832057255553</v>
      </c>
      <c r="N161" s="164">
        <f t="shared" si="31"/>
        <v>5.6628667808355662</v>
      </c>
    </row>
    <row r="162" spans="1:14">
      <c r="A162" s="195"/>
      <c r="B162" s="175" t="s">
        <v>21</v>
      </c>
      <c r="C162" s="34">
        <v>17.780094000000002</v>
      </c>
      <c r="D162" s="34">
        <v>197.899889</v>
      </c>
      <c r="E162" s="34">
        <v>106.845888</v>
      </c>
      <c r="F162" s="38">
        <f t="shared" si="29"/>
        <v>85.21993939532797</v>
      </c>
      <c r="G162" s="34">
        <v>207</v>
      </c>
      <c r="H162" s="34">
        <v>461301.761122</v>
      </c>
      <c r="I162" s="36">
        <v>23</v>
      </c>
      <c r="J162" s="36">
        <v>6.43</v>
      </c>
      <c r="K162" s="34">
        <v>9.94</v>
      </c>
      <c r="L162" s="34">
        <v>14.25</v>
      </c>
      <c r="M162" s="40">
        <f t="shared" si="30"/>
        <v>-30.245614035087719</v>
      </c>
      <c r="N162" s="164">
        <f t="shared" si="31"/>
        <v>4.2597636672837496</v>
      </c>
    </row>
    <row r="163" spans="1:14">
      <c r="A163" s="195"/>
      <c r="B163" s="175" t="s">
        <v>22</v>
      </c>
      <c r="C163" s="34">
        <v>11.410534</v>
      </c>
      <c r="D163" s="34">
        <v>163.41608199999999</v>
      </c>
      <c r="E163" s="34">
        <v>83.871707000000001</v>
      </c>
      <c r="F163" s="38">
        <f t="shared" si="29"/>
        <v>94.840534245952554</v>
      </c>
      <c r="G163" s="34">
        <v>12956</v>
      </c>
      <c r="H163" s="34">
        <v>660861.15</v>
      </c>
      <c r="I163" s="36">
        <v>667</v>
      </c>
      <c r="J163" s="36">
        <v>10.98</v>
      </c>
      <c r="K163" s="34">
        <v>43.29</v>
      </c>
      <c r="L163" s="34">
        <v>52.37</v>
      </c>
      <c r="M163" s="40">
        <f t="shared" si="30"/>
        <v>-17.338170708420851</v>
      </c>
      <c r="N163" s="164">
        <f t="shared" si="31"/>
        <v>13.086519428592666</v>
      </c>
    </row>
    <row r="164" spans="1:14">
      <c r="A164" s="195"/>
      <c r="B164" s="175" t="s">
        <v>23</v>
      </c>
      <c r="C164" s="34">
        <v>10.353812000000001</v>
      </c>
      <c r="D164" s="34">
        <v>36.205375000000004</v>
      </c>
      <c r="E164" s="34">
        <v>1.062565</v>
      </c>
      <c r="F164" s="38">
        <f t="shared" si="29"/>
        <v>3307.3562558525837</v>
      </c>
      <c r="G164" s="34">
        <v>258</v>
      </c>
      <c r="H164" s="34">
        <v>185930.72</v>
      </c>
      <c r="I164" s="36"/>
      <c r="J164" s="36"/>
      <c r="K164" s="34"/>
      <c r="L164" s="34">
        <v>8.69</v>
      </c>
      <c r="M164" s="40">
        <f t="shared" si="30"/>
        <v>-100</v>
      </c>
      <c r="N164" s="164">
        <f t="shared" si="31"/>
        <v>11.19326898157107</v>
      </c>
    </row>
    <row r="165" spans="1:14">
      <c r="A165" s="195"/>
      <c r="B165" s="175" t="s">
        <v>24</v>
      </c>
      <c r="C165" s="34">
        <v>16.794874</v>
      </c>
      <c r="D165" s="34">
        <v>400.02642400000002</v>
      </c>
      <c r="E165" s="34">
        <v>216.22727499999999</v>
      </c>
      <c r="F165" s="38">
        <f t="shared" si="29"/>
        <v>85.002758787021676</v>
      </c>
      <c r="G165" s="34">
        <v>1364</v>
      </c>
      <c r="H165" s="34">
        <v>417885.87029999995</v>
      </c>
      <c r="I165" s="36">
        <v>137</v>
      </c>
      <c r="J165" s="36">
        <v>11.04</v>
      </c>
      <c r="K165" s="34">
        <v>48.57</v>
      </c>
      <c r="L165" s="34">
        <v>83.65</v>
      </c>
      <c r="M165" s="40">
        <f t="shared" si="30"/>
        <v>-41.936640765092655</v>
      </c>
      <c r="N165" s="164">
        <f t="shared" si="31"/>
        <v>5.9854588764467254</v>
      </c>
    </row>
    <row r="166" spans="1:14">
      <c r="A166" s="195"/>
      <c r="B166" s="175" t="s">
        <v>25</v>
      </c>
      <c r="C166" s="34">
        <v>91.286377999999999</v>
      </c>
      <c r="D166" s="34">
        <v>252.07897800000001</v>
      </c>
      <c r="E166" s="34">
        <v>186</v>
      </c>
      <c r="F166" s="38"/>
      <c r="G166" s="34">
        <v>27</v>
      </c>
      <c r="H166" s="34">
        <v>83133.813999999998</v>
      </c>
      <c r="I166" s="147">
        <v>4</v>
      </c>
      <c r="J166" s="36">
        <v>40</v>
      </c>
      <c r="K166" s="34">
        <v>40</v>
      </c>
      <c r="L166" s="34">
        <v>711.63</v>
      </c>
      <c r="M166" s="40"/>
      <c r="N166" s="164">
        <f t="shared" si="31"/>
        <v>1.4178960632192774</v>
      </c>
    </row>
    <row r="167" spans="1:14">
      <c r="A167" s="195"/>
      <c r="B167" s="175" t="s">
        <v>26</v>
      </c>
      <c r="C167" s="34">
        <v>39.729965</v>
      </c>
      <c r="D167" s="34">
        <v>453.56408399999998</v>
      </c>
      <c r="E167" s="34">
        <v>371.55552499999999</v>
      </c>
      <c r="F167" s="38">
        <f>(D167-E167)/E167*100</f>
        <v>22.071683364148601</v>
      </c>
      <c r="G167" s="34">
        <v>10901</v>
      </c>
      <c r="H167" s="34">
        <v>845989.98</v>
      </c>
      <c r="I167" s="36">
        <v>132</v>
      </c>
      <c r="J167" s="36">
        <v>8.5</v>
      </c>
      <c r="K167" s="34">
        <v>108.81</v>
      </c>
      <c r="L167" s="34">
        <v>92.25</v>
      </c>
      <c r="M167" s="40">
        <f t="shared" si="30"/>
        <v>17.951219512195124</v>
      </c>
      <c r="N167" s="164">
        <f t="shared" si="31"/>
        <v>2.9377774061094328</v>
      </c>
    </row>
    <row r="168" spans="1:14">
      <c r="A168" s="195"/>
      <c r="B168" s="175" t="s">
        <v>27</v>
      </c>
      <c r="C168" s="34">
        <v>2.7381229999999999</v>
      </c>
      <c r="D168" s="34">
        <v>62.702537999999997</v>
      </c>
      <c r="E168" s="34">
        <v>45.657037000000003</v>
      </c>
      <c r="F168" s="38">
        <f>(D168-E168)/E168*100</f>
        <v>37.333787122453863</v>
      </c>
      <c r="G168" s="34">
        <v>310</v>
      </c>
      <c r="H168" s="34">
        <v>21195.635197000003</v>
      </c>
      <c r="I168" s="36">
        <v>16</v>
      </c>
      <c r="J168" s="36">
        <v>0.39</v>
      </c>
      <c r="K168" s="34">
        <v>1.79</v>
      </c>
      <c r="L168" s="36">
        <v>15.44</v>
      </c>
      <c r="M168" s="40">
        <f t="shared" si="30"/>
        <v>-88.406735751295329</v>
      </c>
      <c r="N168" s="164">
        <f t="shared" si="31"/>
        <v>2.0904824550462249</v>
      </c>
    </row>
    <row r="169" spans="1:14">
      <c r="A169" s="195"/>
      <c r="B169" s="17" t="s">
        <v>28</v>
      </c>
      <c r="C169" s="34"/>
      <c r="D169" s="34">
        <v>30.660374999999998</v>
      </c>
      <c r="E169" s="34"/>
      <c r="F169" s="38"/>
      <c r="G169" s="34">
        <v>16</v>
      </c>
      <c r="H169" s="34">
        <v>1489</v>
      </c>
      <c r="I169" s="34"/>
      <c r="J169" s="34"/>
      <c r="K169" s="34"/>
      <c r="L169" s="34"/>
      <c r="M169" s="40"/>
      <c r="N169" s="164"/>
    </row>
    <row r="170" spans="1:14">
      <c r="A170" s="195"/>
      <c r="B170" s="17" t="s">
        <v>29</v>
      </c>
      <c r="C170" s="34">
        <v>0.14151</v>
      </c>
      <c r="D170" s="34">
        <v>5.610036</v>
      </c>
      <c r="E170" s="34">
        <v>31.813334999999999</v>
      </c>
      <c r="F170" s="38">
        <f>(D170-E170)/E170*100</f>
        <v>-82.365772088968342</v>
      </c>
      <c r="G170" s="34">
        <v>33</v>
      </c>
      <c r="H170" s="34">
        <v>3595.445737</v>
      </c>
      <c r="I170" s="34">
        <v>2</v>
      </c>
      <c r="J170" s="34">
        <v>1.67</v>
      </c>
      <c r="K170" s="34">
        <v>1.67</v>
      </c>
      <c r="L170" s="34"/>
      <c r="M170" s="40"/>
      <c r="N170" s="164">
        <f>D170/D324*100</f>
        <v>3.4401746400501234</v>
      </c>
    </row>
    <row r="171" spans="1:14">
      <c r="A171" s="195"/>
      <c r="B171" s="17" t="s">
        <v>30</v>
      </c>
      <c r="C171" s="41"/>
      <c r="D171" s="41"/>
      <c r="E171" s="41"/>
      <c r="F171" s="38"/>
      <c r="G171" s="48"/>
      <c r="H171" s="48"/>
      <c r="I171" s="48"/>
      <c r="J171" s="148"/>
      <c r="K171" s="40"/>
      <c r="L171" s="148"/>
      <c r="M171" s="40"/>
      <c r="N171" s="164"/>
    </row>
    <row r="172" spans="1:14" ht="14.25" thickBot="1">
      <c r="A172" s="196"/>
      <c r="B172" s="18" t="s">
        <v>31</v>
      </c>
      <c r="C172" s="19">
        <f t="shared" ref="C172:L172" si="32">C160+C162+C163+C164+C165+C166+C167+C168</f>
        <v>465.45823000000001</v>
      </c>
      <c r="D172" s="19">
        <f t="shared" si="32"/>
        <v>7148.5203569999976</v>
      </c>
      <c r="E172" s="19">
        <f t="shared" si="32"/>
        <v>6809.8091559999993</v>
      </c>
      <c r="F172" s="19">
        <f t="shared" ref="F172:F178" si="33">(D172-E172)/E172*100</f>
        <v>4.9738721488481943</v>
      </c>
      <c r="G172" s="19">
        <f t="shared" si="32"/>
        <v>60032</v>
      </c>
      <c r="H172" s="19">
        <f t="shared" si="32"/>
        <v>5140936.9623090001</v>
      </c>
      <c r="I172" s="19">
        <f>I160+I162+I163+I164+I165+I166+I167+I168</f>
        <v>5106</v>
      </c>
      <c r="J172" s="19">
        <f t="shared" si="32"/>
        <v>503.43</v>
      </c>
      <c r="K172" s="19">
        <f t="shared" si="32"/>
        <v>3020.12</v>
      </c>
      <c r="L172" s="19">
        <f t="shared" si="32"/>
        <v>3954.32</v>
      </c>
      <c r="M172" s="19">
        <f t="shared" si="30"/>
        <v>-23.624795160735605</v>
      </c>
      <c r="N172" s="165">
        <f>D172/D326*100</f>
        <v>5.1105497806708202</v>
      </c>
    </row>
    <row r="173" spans="1:14" ht="14.25" thickTop="1">
      <c r="A173" s="197" t="s">
        <v>41</v>
      </c>
      <c r="B173" s="175" t="s">
        <v>19</v>
      </c>
      <c r="C173" s="86">
        <v>61.27</v>
      </c>
      <c r="D173" s="122">
        <v>1371.69</v>
      </c>
      <c r="E173" s="122">
        <v>1118.06</v>
      </c>
      <c r="F173" s="38">
        <f t="shared" si="33"/>
        <v>22.684829078940318</v>
      </c>
      <c r="G173" s="87">
        <v>8227</v>
      </c>
      <c r="H173" s="87">
        <v>524269.35</v>
      </c>
      <c r="I173" s="87">
        <v>3013</v>
      </c>
      <c r="J173" s="87">
        <v>56.89</v>
      </c>
      <c r="K173" s="123">
        <v>627.15</v>
      </c>
      <c r="L173" s="123">
        <v>558.99</v>
      </c>
      <c r="M173" s="38">
        <f t="shared" si="30"/>
        <v>12.19342027585466</v>
      </c>
      <c r="N173" s="164">
        <f t="shared" ref="N173:N178" si="34">D173/D314*100</f>
        <v>1.5113443782510216</v>
      </c>
    </row>
    <row r="174" spans="1:14">
      <c r="A174" s="195"/>
      <c r="B174" s="175" t="s">
        <v>20</v>
      </c>
      <c r="C174" s="87">
        <v>13.77</v>
      </c>
      <c r="D174" s="123">
        <v>330.95</v>
      </c>
      <c r="E174" s="123">
        <v>380.15</v>
      </c>
      <c r="F174" s="38">
        <f t="shared" si="33"/>
        <v>-12.942259634354858</v>
      </c>
      <c r="G174" s="87">
        <v>3835</v>
      </c>
      <c r="H174" s="87">
        <v>51825.599999999999</v>
      </c>
      <c r="I174" s="87">
        <v>1112</v>
      </c>
      <c r="J174" s="87">
        <v>12.42</v>
      </c>
      <c r="K174" s="123">
        <v>192.35</v>
      </c>
      <c r="L174" s="123">
        <v>261.08999999999997</v>
      </c>
      <c r="M174" s="38">
        <f t="shared" si="30"/>
        <v>-26.328086100578339</v>
      </c>
      <c r="N174" s="164">
        <f t="shared" si="34"/>
        <v>1.7566936883524491</v>
      </c>
    </row>
    <row r="175" spans="1:14">
      <c r="A175" s="195"/>
      <c r="B175" s="175" t="s">
        <v>21</v>
      </c>
      <c r="C175" s="87"/>
      <c r="D175" s="123">
        <v>28.99</v>
      </c>
      <c r="E175" s="123">
        <v>49.87</v>
      </c>
      <c r="F175" s="38">
        <f t="shared" si="33"/>
        <v>-41.868859033487063</v>
      </c>
      <c r="G175" s="87">
        <v>7</v>
      </c>
      <c r="H175" s="87">
        <v>28368</v>
      </c>
      <c r="I175" s="123">
        <v>1</v>
      </c>
      <c r="J175" s="87">
        <v>0</v>
      </c>
      <c r="K175" s="87">
        <v>0.47</v>
      </c>
      <c r="L175" s="123">
        <v>3.27</v>
      </c>
      <c r="M175" s="38">
        <f t="shared" si="30"/>
        <v>-85.626911314984696</v>
      </c>
      <c r="N175" s="164">
        <f t="shared" si="34"/>
        <v>0.62400514390665418</v>
      </c>
    </row>
    <row r="176" spans="1:14">
      <c r="A176" s="195"/>
      <c r="B176" s="175" t="s">
        <v>22</v>
      </c>
      <c r="C176" s="87"/>
      <c r="D176" s="123">
        <v>0.25</v>
      </c>
      <c r="E176" s="123">
        <v>0.37</v>
      </c>
      <c r="F176" s="38">
        <f t="shared" si="33"/>
        <v>-32.432432432432435</v>
      </c>
      <c r="G176" s="87">
        <v>6</v>
      </c>
      <c r="H176" s="87">
        <v>1944</v>
      </c>
      <c r="I176" s="123"/>
      <c r="J176" s="87"/>
      <c r="K176" s="87"/>
      <c r="L176" s="123">
        <v>0</v>
      </c>
      <c r="M176" s="38"/>
      <c r="N176" s="164">
        <f t="shared" si="34"/>
        <v>2.0020244134528735E-2</v>
      </c>
    </row>
    <row r="177" spans="1:14">
      <c r="A177" s="195"/>
      <c r="B177" s="175" t="s">
        <v>23</v>
      </c>
      <c r="C177" s="87"/>
      <c r="D177" s="87">
        <v>0.08</v>
      </c>
      <c r="E177" s="123">
        <v>1.03</v>
      </c>
      <c r="F177" s="38">
        <f t="shared" si="33"/>
        <v>-92.233009708737868</v>
      </c>
      <c r="G177" s="87">
        <v>1</v>
      </c>
      <c r="H177" s="87">
        <v>228</v>
      </c>
      <c r="I177" s="123"/>
      <c r="J177" s="87"/>
      <c r="K177" s="87"/>
      <c r="L177" s="123">
        <v>0</v>
      </c>
      <c r="M177" s="38"/>
      <c r="N177" s="164">
        <f t="shared" si="34"/>
        <v>2.473283368907753E-2</v>
      </c>
    </row>
    <row r="178" spans="1:14">
      <c r="A178" s="195"/>
      <c r="B178" s="175" t="s">
        <v>24</v>
      </c>
      <c r="C178" s="87">
        <v>2.23</v>
      </c>
      <c r="D178" s="123">
        <v>35.549999999999997</v>
      </c>
      <c r="E178" s="123">
        <v>59.08</v>
      </c>
      <c r="F178" s="38">
        <f t="shared" si="33"/>
        <v>-39.827352742044688</v>
      </c>
      <c r="G178" s="87">
        <v>101</v>
      </c>
      <c r="H178" s="87">
        <v>110471</v>
      </c>
      <c r="I178" s="123">
        <v>10</v>
      </c>
      <c r="J178" s="87">
        <v>3.59</v>
      </c>
      <c r="K178" s="123">
        <v>14.47</v>
      </c>
      <c r="L178" s="123">
        <v>16.96</v>
      </c>
      <c r="M178" s="38">
        <f>(K178-L178)/L178*100</f>
        <v>-14.681603773584905</v>
      </c>
      <c r="N178" s="164">
        <f t="shared" si="34"/>
        <v>0.53192251884260788</v>
      </c>
    </row>
    <row r="179" spans="1:14">
      <c r="A179" s="195"/>
      <c r="B179" s="175" t="s">
        <v>25</v>
      </c>
      <c r="C179" s="89"/>
      <c r="D179" s="89"/>
      <c r="E179" s="158">
        <v>0</v>
      </c>
      <c r="F179" s="38"/>
      <c r="G179" s="87"/>
      <c r="H179" s="87"/>
      <c r="I179" s="123"/>
      <c r="J179" s="89"/>
      <c r="K179" s="89"/>
      <c r="L179" s="158">
        <v>0</v>
      </c>
      <c r="M179" s="38"/>
      <c r="N179" s="164"/>
    </row>
    <row r="180" spans="1:14">
      <c r="A180" s="195"/>
      <c r="B180" s="175" t="s">
        <v>26</v>
      </c>
      <c r="C180" s="87">
        <v>11.12</v>
      </c>
      <c r="D180" s="123">
        <v>97.53</v>
      </c>
      <c r="E180" s="123">
        <v>115.34</v>
      </c>
      <c r="F180" s="38">
        <f>(D180-E180)/E180*100</f>
        <v>-15.441303970868736</v>
      </c>
      <c r="G180" s="87">
        <v>599</v>
      </c>
      <c r="H180" s="87">
        <v>1501949.66</v>
      </c>
      <c r="I180" s="123">
        <v>60</v>
      </c>
      <c r="J180" s="87">
        <v>1.58</v>
      </c>
      <c r="K180" s="87">
        <v>18.100000000000001</v>
      </c>
      <c r="L180" s="123">
        <v>20.47</v>
      </c>
      <c r="M180" s="38">
        <f>(K180-L180)/L180*100</f>
        <v>-11.57791890571567</v>
      </c>
      <c r="N180" s="164">
        <f>D180/D321*100</f>
        <v>0.63171102061479134</v>
      </c>
    </row>
    <row r="181" spans="1:14">
      <c r="A181" s="195"/>
      <c r="B181" s="175" t="s">
        <v>27</v>
      </c>
      <c r="C181" s="87"/>
      <c r="D181" s="87"/>
      <c r="E181" s="123">
        <v>2</v>
      </c>
      <c r="F181" s="38"/>
      <c r="G181" s="87"/>
      <c r="H181" s="87"/>
      <c r="I181" s="123"/>
      <c r="J181" s="87"/>
      <c r="K181" s="87"/>
      <c r="L181" s="123">
        <v>0</v>
      </c>
      <c r="M181" s="38"/>
      <c r="N181" s="164">
        <f>D181/D322*100</f>
        <v>0</v>
      </c>
    </row>
    <row r="182" spans="1:14">
      <c r="A182" s="195"/>
      <c r="B182" s="17" t="s">
        <v>28</v>
      </c>
      <c r="C182" s="90"/>
      <c r="D182" s="90"/>
      <c r="E182" s="149">
        <v>0</v>
      </c>
      <c r="F182" s="38"/>
      <c r="G182" s="90"/>
      <c r="H182" s="90"/>
      <c r="I182" s="149"/>
      <c r="J182" s="87"/>
      <c r="K182" s="87"/>
      <c r="L182" s="123">
        <v>0</v>
      </c>
      <c r="M182" s="38"/>
      <c r="N182" s="164"/>
    </row>
    <row r="183" spans="1:14">
      <c r="A183" s="195"/>
      <c r="B183" s="17" t="s">
        <v>29</v>
      </c>
      <c r="C183" s="90"/>
      <c r="D183" s="90"/>
      <c r="E183" s="149">
        <v>1.95</v>
      </c>
      <c r="F183" s="38"/>
      <c r="G183" s="87"/>
      <c r="H183" s="87"/>
      <c r="I183" s="123"/>
      <c r="J183" s="87"/>
      <c r="K183" s="87"/>
      <c r="L183" s="123">
        <v>0</v>
      </c>
      <c r="M183" s="38"/>
      <c r="N183" s="164">
        <f>D183/D324*100</f>
        <v>0</v>
      </c>
    </row>
    <row r="184" spans="1:14">
      <c r="A184" s="195"/>
      <c r="B184" s="17" t="s">
        <v>30</v>
      </c>
      <c r="C184" s="90"/>
      <c r="D184" s="90"/>
      <c r="E184" s="149">
        <v>0</v>
      </c>
      <c r="F184" s="38"/>
      <c r="G184" s="90"/>
      <c r="H184" s="90"/>
      <c r="I184" s="149"/>
      <c r="J184" s="87"/>
      <c r="K184" s="87"/>
      <c r="L184" s="123">
        <v>0</v>
      </c>
      <c r="M184" s="38"/>
      <c r="N184" s="164"/>
    </row>
    <row r="185" spans="1:14" ht="14.25" thickBot="1">
      <c r="A185" s="196"/>
      <c r="B185" s="18" t="s">
        <v>31</v>
      </c>
      <c r="C185" s="19">
        <f t="shared" ref="C185:L185" si="35">C173+C175+C176+C177+C178+C179+C180+C181</f>
        <v>74.62</v>
      </c>
      <c r="D185" s="19">
        <f t="shared" si="35"/>
        <v>1534.09</v>
      </c>
      <c r="E185" s="19">
        <f t="shared" si="35"/>
        <v>1345.7499999999995</v>
      </c>
      <c r="F185" s="19">
        <f>(D185-E185)/E185*100</f>
        <v>13.995169979565331</v>
      </c>
      <c r="G185" s="19">
        <f t="shared" si="35"/>
        <v>8941</v>
      </c>
      <c r="H185" s="19">
        <f t="shared" si="35"/>
        <v>2167230.0099999998</v>
      </c>
      <c r="I185" s="19">
        <f t="shared" si="35"/>
        <v>3084</v>
      </c>
      <c r="J185" s="19">
        <f t="shared" si="35"/>
        <v>62.06</v>
      </c>
      <c r="K185" s="19">
        <f>K173+K175+K176+K177+K178+K179+K180+K181</f>
        <v>660.19</v>
      </c>
      <c r="L185" s="19">
        <f t="shared" si="35"/>
        <v>599.69000000000005</v>
      </c>
      <c r="M185" s="19">
        <f>(K185-L185)/L185*100</f>
        <v>10.088545748636795</v>
      </c>
      <c r="N185" s="165">
        <f>D185/D326*100</f>
        <v>1.0967365162990892</v>
      </c>
    </row>
    <row r="186" spans="1:14" ht="14.25" thickTop="1">
      <c r="A186" s="77"/>
      <c r="N186" s="168"/>
    </row>
    <row r="187" spans="1:14">
      <c r="A187" s="77"/>
      <c r="N187" s="168"/>
    </row>
    <row r="188" spans="1:14">
      <c r="A188" s="77"/>
      <c r="N188" s="168"/>
    </row>
    <row r="189" spans="1:14" s="69" customFormat="1" ht="18.75">
      <c r="A189" s="193" t="str">
        <f>A1</f>
        <v>2020年1-12月丹东市财产保险业务统计表</v>
      </c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</row>
    <row r="190" spans="1:14" s="69" customFormat="1" ht="14.25" thickBot="1">
      <c r="A190" s="78"/>
      <c r="B190" s="71" t="s">
        <v>0</v>
      </c>
      <c r="C190" s="70"/>
      <c r="D190" s="70"/>
      <c r="F190" s="70"/>
      <c r="G190" s="88" t="str">
        <f>G2</f>
        <v>（2020年1-12月）</v>
      </c>
      <c r="H190" s="70"/>
      <c r="I190" s="70"/>
      <c r="J190" s="70"/>
      <c r="K190" s="70"/>
      <c r="L190" s="71" t="s">
        <v>1</v>
      </c>
      <c r="N190" s="70"/>
    </row>
    <row r="191" spans="1:14">
      <c r="A191" s="183" t="s">
        <v>42</v>
      </c>
      <c r="B191" s="72" t="s">
        <v>3</v>
      </c>
      <c r="C191" s="180" t="s">
        <v>4</v>
      </c>
      <c r="D191" s="180"/>
      <c r="E191" s="180"/>
      <c r="F191" s="181"/>
      <c r="G191" s="180" t="s">
        <v>5</v>
      </c>
      <c r="H191" s="180"/>
      <c r="I191" s="180" t="s">
        <v>6</v>
      </c>
      <c r="J191" s="180"/>
      <c r="K191" s="180"/>
      <c r="L191" s="180"/>
      <c r="M191" s="180"/>
      <c r="N191" s="186" t="s">
        <v>7</v>
      </c>
    </row>
    <row r="192" spans="1:14">
      <c r="A192" s="184"/>
      <c r="B192" s="70" t="s">
        <v>8</v>
      </c>
      <c r="C192" s="182" t="s">
        <v>9</v>
      </c>
      <c r="D192" s="182" t="s">
        <v>10</v>
      </c>
      <c r="E192" s="182" t="s">
        <v>11</v>
      </c>
      <c r="F192" s="177" t="s">
        <v>12</v>
      </c>
      <c r="G192" s="182" t="s">
        <v>13</v>
      </c>
      <c r="H192" s="182" t="s">
        <v>14</v>
      </c>
      <c r="I192" s="175" t="s">
        <v>13</v>
      </c>
      <c r="J192" s="182" t="s">
        <v>15</v>
      </c>
      <c r="K192" s="182"/>
      <c r="L192" s="182"/>
      <c r="M192" s="175" t="s">
        <v>12</v>
      </c>
      <c r="N192" s="187"/>
    </row>
    <row r="193" spans="1:14">
      <c r="A193" s="184"/>
      <c r="B193" s="73" t="s">
        <v>16</v>
      </c>
      <c r="C193" s="182"/>
      <c r="D193" s="182"/>
      <c r="E193" s="182"/>
      <c r="F193" s="177" t="s">
        <v>17</v>
      </c>
      <c r="G193" s="182"/>
      <c r="H193" s="182"/>
      <c r="I193" s="40" t="s">
        <v>18</v>
      </c>
      <c r="J193" s="175" t="s">
        <v>9</v>
      </c>
      <c r="K193" s="175" t="s">
        <v>10</v>
      </c>
      <c r="L193" s="175" t="s">
        <v>11</v>
      </c>
      <c r="M193" s="175" t="s">
        <v>17</v>
      </c>
      <c r="N193" s="176" t="s">
        <v>17</v>
      </c>
    </row>
    <row r="194" spans="1:14">
      <c r="A194" s="184"/>
      <c r="B194" s="175" t="s">
        <v>19</v>
      </c>
      <c r="C194" s="175">
        <v>188.69133299999999</v>
      </c>
      <c r="D194" s="39">
        <v>2631.9902780000002</v>
      </c>
      <c r="E194" s="39">
        <v>2809.379743</v>
      </c>
      <c r="F194" s="162">
        <f t="shared" ref="F194:F199" si="36">(D194-E194)/E194*100</f>
        <v>-6.3141860918586312</v>
      </c>
      <c r="G194" s="39">
        <v>18346</v>
      </c>
      <c r="H194" s="38">
        <v>58147</v>
      </c>
      <c r="I194" s="38">
        <v>2553</v>
      </c>
      <c r="J194" s="38">
        <v>1213.324079</v>
      </c>
      <c r="K194" s="38">
        <v>1777.55863</v>
      </c>
      <c r="L194" s="38">
        <v>1580.062725</v>
      </c>
      <c r="M194" s="38">
        <f t="shared" ref="M194:M206" si="37">(K194-L194)/L194*100</f>
        <v>12.499244610684681</v>
      </c>
      <c r="N194" s="164">
        <f t="shared" ref="N194:N199" si="38">D194/D314*100</f>
        <v>2.8999582341977002</v>
      </c>
    </row>
    <row r="195" spans="1:14">
      <c r="A195" s="184"/>
      <c r="B195" s="175" t="s">
        <v>20</v>
      </c>
      <c r="C195" s="175">
        <v>58.438110000000101</v>
      </c>
      <c r="D195" s="39">
        <v>709.14259500000003</v>
      </c>
      <c r="E195" s="39">
        <v>725.49459000000002</v>
      </c>
      <c r="F195" s="162">
        <f t="shared" si="36"/>
        <v>-2.2539099843597712</v>
      </c>
      <c r="G195" s="39">
        <v>8766</v>
      </c>
      <c r="H195" s="38">
        <v>16281</v>
      </c>
      <c r="I195" s="38">
        <v>1100</v>
      </c>
      <c r="J195" s="38">
        <v>288.11684400000001</v>
      </c>
      <c r="K195" s="38">
        <v>595.44272599999999</v>
      </c>
      <c r="L195" s="38">
        <v>551.232394</v>
      </c>
      <c r="M195" s="38">
        <f t="shared" si="37"/>
        <v>8.0202710292820694</v>
      </c>
      <c r="N195" s="164">
        <f t="shared" si="38"/>
        <v>3.7641526538098722</v>
      </c>
    </row>
    <row r="196" spans="1:14">
      <c r="A196" s="184"/>
      <c r="B196" s="175" t="s">
        <v>21</v>
      </c>
      <c r="C196" s="175">
        <v>1.133966</v>
      </c>
      <c r="D196" s="39">
        <v>73.772413</v>
      </c>
      <c r="E196" s="39">
        <v>63.525820000000003</v>
      </c>
      <c r="F196" s="162">
        <f t="shared" si="36"/>
        <v>16.129808320459301</v>
      </c>
      <c r="G196" s="39">
        <v>888</v>
      </c>
      <c r="H196" s="38">
        <v>64761</v>
      </c>
      <c r="I196" s="38">
        <v>8</v>
      </c>
      <c r="J196" s="38">
        <v>303.96612199999998</v>
      </c>
      <c r="K196" s="38">
        <v>307.32588199999998</v>
      </c>
      <c r="L196" s="38">
        <v>2.1539999999999999</v>
      </c>
      <c r="M196" s="38">
        <f t="shared" si="37"/>
        <v>14167.682544103991</v>
      </c>
      <c r="N196" s="164">
        <f t="shared" si="38"/>
        <v>1.5879394684514012</v>
      </c>
    </row>
    <row r="197" spans="1:14">
      <c r="A197" s="184"/>
      <c r="B197" s="175" t="s">
        <v>22</v>
      </c>
      <c r="C197" s="175">
        <v>0.34782999999999997</v>
      </c>
      <c r="D197" s="39">
        <v>9.8675879999999996</v>
      </c>
      <c r="E197" s="39">
        <v>5.0979380000000001</v>
      </c>
      <c r="F197" s="162">
        <f t="shared" si="36"/>
        <v>93.560376764095594</v>
      </c>
      <c r="G197" s="39">
        <v>594</v>
      </c>
      <c r="H197" s="38">
        <v>94434</v>
      </c>
      <c r="I197" s="38">
        <v>30</v>
      </c>
      <c r="J197" s="38">
        <v>3.5037600000000002</v>
      </c>
      <c r="K197" s="38">
        <v>3.6637599999999999</v>
      </c>
      <c r="L197" s="38">
        <v>0.58309999999999995</v>
      </c>
      <c r="M197" s="38">
        <f t="shared" si="37"/>
        <v>528.32447264620134</v>
      </c>
      <c r="N197" s="164">
        <f t="shared" si="38"/>
        <v>0.79020608311578444</v>
      </c>
    </row>
    <row r="198" spans="1:14">
      <c r="A198" s="184"/>
      <c r="B198" s="175" t="s">
        <v>23</v>
      </c>
      <c r="C198" s="175">
        <v>0</v>
      </c>
      <c r="D198" s="39">
        <v>2.1870000000000001E-2</v>
      </c>
      <c r="E198" s="39">
        <v>3.1288429999999998</v>
      </c>
      <c r="F198" s="162">
        <f t="shared" si="36"/>
        <v>-99.301019578163562</v>
      </c>
      <c r="G198" s="39">
        <v>1</v>
      </c>
      <c r="H198" s="38">
        <v>9</v>
      </c>
      <c r="I198" s="38">
        <v>1</v>
      </c>
      <c r="J198" s="38">
        <v>-18.686311</v>
      </c>
      <c r="K198" s="38">
        <v>0.16</v>
      </c>
      <c r="L198" s="38">
        <v>0</v>
      </c>
      <c r="M198" s="38"/>
      <c r="N198" s="164">
        <f t="shared" si="38"/>
        <v>6.7613384097515708E-3</v>
      </c>
    </row>
    <row r="199" spans="1:14">
      <c r="A199" s="184"/>
      <c r="B199" s="175" t="s">
        <v>24</v>
      </c>
      <c r="C199" s="175">
        <v>4.3344550000000197</v>
      </c>
      <c r="D199" s="39">
        <v>239.07361800000001</v>
      </c>
      <c r="E199" s="39">
        <v>117.405728</v>
      </c>
      <c r="F199" s="162">
        <f t="shared" si="36"/>
        <v>103.63028454625316</v>
      </c>
      <c r="G199" s="39">
        <v>329</v>
      </c>
      <c r="H199" s="38">
        <v>65018</v>
      </c>
      <c r="I199" s="38">
        <v>37</v>
      </c>
      <c r="J199" s="38">
        <v>19.777711</v>
      </c>
      <c r="K199" s="38">
        <v>19.777711</v>
      </c>
      <c r="L199" s="38">
        <v>22.236557999999999</v>
      </c>
      <c r="M199" s="38">
        <f t="shared" si="37"/>
        <v>-11.057678081292972</v>
      </c>
      <c r="N199" s="164">
        <f t="shared" si="38"/>
        <v>3.5771769641455826</v>
      </c>
    </row>
    <row r="200" spans="1:14">
      <c r="A200" s="184"/>
      <c r="B200" s="175" t="s">
        <v>25</v>
      </c>
      <c r="C200" s="175">
        <v>0</v>
      </c>
      <c r="D200" s="39">
        <v>0</v>
      </c>
      <c r="E200" s="39">
        <v>0</v>
      </c>
      <c r="F200" s="162"/>
      <c r="G200" s="39">
        <v>0</v>
      </c>
      <c r="H200" s="38">
        <v>0</v>
      </c>
      <c r="I200" s="38">
        <v>0</v>
      </c>
      <c r="J200" s="38">
        <v>-121.268158</v>
      </c>
      <c r="K200" s="38">
        <v>0</v>
      </c>
      <c r="L200" s="40">
        <v>0</v>
      </c>
      <c r="M200" s="38"/>
      <c r="N200" s="164"/>
    </row>
    <row r="201" spans="1:14">
      <c r="A201" s="184"/>
      <c r="B201" s="175" t="s">
        <v>26</v>
      </c>
      <c r="C201" s="175">
        <v>12.431077</v>
      </c>
      <c r="D201" s="39">
        <v>477.32474000000002</v>
      </c>
      <c r="E201" s="39">
        <v>275.13356700000003</v>
      </c>
      <c r="F201" s="162">
        <f>(D201-E201)/E201*100</f>
        <v>73.488369741522661</v>
      </c>
      <c r="G201" s="39">
        <v>6135</v>
      </c>
      <c r="H201" s="38">
        <v>5042697</v>
      </c>
      <c r="I201" s="38">
        <v>308</v>
      </c>
      <c r="J201" s="38">
        <v>149.409819</v>
      </c>
      <c r="K201" s="38">
        <v>149.409819</v>
      </c>
      <c r="L201" s="38">
        <v>112.323358</v>
      </c>
      <c r="M201" s="38">
        <f t="shared" si="37"/>
        <v>33.017585709999878</v>
      </c>
      <c r="N201" s="164">
        <f>D201/D321*100</f>
        <v>3.0916774189489384</v>
      </c>
    </row>
    <row r="202" spans="1:14">
      <c r="A202" s="184"/>
      <c r="B202" s="175" t="s">
        <v>27</v>
      </c>
      <c r="C202" s="175">
        <v>113.67262599999999</v>
      </c>
      <c r="D202" s="39">
        <v>2205.4365509999998</v>
      </c>
      <c r="E202" s="39">
        <v>2598.8675859999998</v>
      </c>
      <c r="F202" s="162">
        <f>(D202-E202)/E202*100</f>
        <v>-15.138556389690571</v>
      </c>
      <c r="G202" s="39">
        <v>847</v>
      </c>
      <c r="H202" s="38">
        <v>26169</v>
      </c>
      <c r="I202" s="38">
        <v>263</v>
      </c>
      <c r="J202" s="38">
        <v>55.332320000000003</v>
      </c>
      <c r="K202" s="38">
        <v>872.44879100000003</v>
      </c>
      <c r="L202" s="38">
        <v>886.17872799999998</v>
      </c>
      <c r="M202" s="38">
        <f t="shared" si="37"/>
        <v>-1.549341748586855</v>
      </c>
      <c r="N202" s="164">
        <f>D202/D322*100</f>
        <v>73.528545456695198</v>
      </c>
    </row>
    <row r="203" spans="1:14">
      <c r="A203" s="184"/>
      <c r="B203" s="17" t="s">
        <v>28</v>
      </c>
      <c r="C203" s="175">
        <v>0</v>
      </c>
      <c r="D203" s="39">
        <v>0</v>
      </c>
      <c r="E203" s="39">
        <v>0</v>
      </c>
      <c r="F203" s="162"/>
      <c r="G203" s="39">
        <v>0</v>
      </c>
      <c r="H203" s="38">
        <v>0</v>
      </c>
      <c r="I203" s="38">
        <v>2</v>
      </c>
      <c r="J203" s="38">
        <v>0</v>
      </c>
      <c r="K203" s="38">
        <v>0</v>
      </c>
      <c r="L203" s="41">
        <v>0</v>
      </c>
      <c r="M203" s="38"/>
      <c r="N203" s="164"/>
    </row>
    <row r="204" spans="1:14">
      <c r="A204" s="184"/>
      <c r="B204" s="17" t="s">
        <v>29</v>
      </c>
      <c r="C204" s="175">
        <v>0.380738999999998</v>
      </c>
      <c r="D204" s="39">
        <v>35.380738999999998</v>
      </c>
      <c r="E204" s="39">
        <v>65.97627</v>
      </c>
      <c r="F204" s="162">
        <f t="shared" ref="F204:F215" si="39">(D204-E204)/E204*100</f>
        <v>-46.373538546510737</v>
      </c>
      <c r="G204" s="39">
        <v>10</v>
      </c>
      <c r="H204" s="38">
        <v>15144</v>
      </c>
      <c r="I204" s="38">
        <v>0</v>
      </c>
      <c r="J204" s="38">
        <v>0.3</v>
      </c>
      <c r="K204" s="38">
        <v>0.3</v>
      </c>
      <c r="L204" s="41">
        <v>0</v>
      </c>
      <c r="M204" s="38"/>
      <c r="N204" s="164">
        <f>D204/D324*100</f>
        <v>21.696103385795091</v>
      </c>
    </row>
    <row r="205" spans="1:14">
      <c r="A205" s="184"/>
      <c r="B205" s="17" t="s">
        <v>30</v>
      </c>
      <c r="C205" s="175">
        <v>113.455645</v>
      </c>
      <c r="D205" s="39">
        <v>2170.0558120000001</v>
      </c>
      <c r="E205" s="39">
        <v>2531.9639569999999</v>
      </c>
      <c r="F205" s="162">
        <f t="shared" si="39"/>
        <v>-14.293574124522971</v>
      </c>
      <c r="G205" s="39">
        <v>837</v>
      </c>
      <c r="H205" s="38">
        <v>11025</v>
      </c>
      <c r="I205" s="38">
        <v>261</v>
      </c>
      <c r="J205" s="38">
        <v>55.032319999999899</v>
      </c>
      <c r="K205" s="38">
        <v>872.14879099999996</v>
      </c>
      <c r="L205" s="38">
        <v>886.17872799999998</v>
      </c>
      <c r="M205" s="38">
        <f t="shared" si="37"/>
        <v>-1.583194964706941</v>
      </c>
      <c r="N205" s="164">
        <f>D205/D325*100</f>
        <v>103.88331702362524</v>
      </c>
    </row>
    <row r="206" spans="1:14" ht="14.25" thickBot="1">
      <c r="A206" s="185"/>
      <c r="B206" s="18" t="s">
        <v>31</v>
      </c>
      <c r="C206" s="19">
        <f>C194+C196+C197+C198+C199+C200+C201+C202</f>
        <v>320.61128699999995</v>
      </c>
      <c r="D206" s="19">
        <f t="shared" ref="D206:L206" si="40">D194+D196+D197+D198+D199+D200+D201+D202</f>
        <v>5637.4870580000006</v>
      </c>
      <c r="E206" s="19">
        <f t="shared" si="40"/>
        <v>5872.5392249999995</v>
      </c>
      <c r="F206" s="159">
        <f t="shared" si="39"/>
        <v>-4.0025644443439017</v>
      </c>
      <c r="G206" s="19">
        <f t="shared" si="40"/>
        <v>27140</v>
      </c>
      <c r="H206" s="19">
        <f>H194+H196+H197+H198+H199+H200+H201+H202</f>
        <v>5351235</v>
      </c>
      <c r="I206" s="19">
        <f t="shared" si="40"/>
        <v>3200</v>
      </c>
      <c r="J206" s="19">
        <f t="shared" si="40"/>
        <v>1605.359342</v>
      </c>
      <c r="K206" s="19">
        <f t="shared" si="40"/>
        <v>3130.3445929999998</v>
      </c>
      <c r="L206" s="19">
        <f t="shared" si="40"/>
        <v>2603.5384690000001</v>
      </c>
      <c r="M206" s="19">
        <f t="shared" si="37"/>
        <v>20.234236223993342</v>
      </c>
      <c r="N206" s="165">
        <f>D206/D326*100</f>
        <v>4.0302967340065585</v>
      </c>
    </row>
    <row r="207" spans="1:14" ht="14.25" thickTop="1">
      <c r="A207" s="197" t="s">
        <v>43</v>
      </c>
      <c r="B207" s="175" t="s">
        <v>19</v>
      </c>
      <c r="C207" s="97">
        <v>13.06</v>
      </c>
      <c r="D207" s="97">
        <v>386.35</v>
      </c>
      <c r="E207" s="97">
        <v>754.02</v>
      </c>
      <c r="F207" s="163">
        <f t="shared" si="39"/>
        <v>-48.761306066152088</v>
      </c>
      <c r="G207" s="98">
        <v>2199</v>
      </c>
      <c r="H207" s="98">
        <v>141878.18</v>
      </c>
      <c r="I207" s="98">
        <v>588</v>
      </c>
      <c r="J207" s="98">
        <v>19.170000000000002</v>
      </c>
      <c r="K207" s="98">
        <v>602.28</v>
      </c>
      <c r="L207" s="98">
        <v>563.54</v>
      </c>
      <c r="M207" s="38">
        <f t="shared" ref="M207:M221" si="41">(K207-L207)/L207*100</f>
        <v>6.8744011072860864</v>
      </c>
      <c r="N207" s="164">
        <f t="shared" ref="N207:N215" si="42">D207/D314*100</f>
        <v>0.42568503126601648</v>
      </c>
    </row>
    <row r="208" spans="1:14">
      <c r="A208" s="195"/>
      <c r="B208" s="175" t="s">
        <v>20</v>
      </c>
      <c r="C208" s="98">
        <v>2.9</v>
      </c>
      <c r="D208" s="98">
        <v>90.63</v>
      </c>
      <c r="E208" s="98">
        <v>197.19</v>
      </c>
      <c r="F208" s="163">
        <f t="shared" si="39"/>
        <v>-54.039251483340948</v>
      </c>
      <c r="G208" s="98">
        <v>883</v>
      </c>
      <c r="H208" s="98">
        <v>11786.6</v>
      </c>
      <c r="I208" s="98">
        <v>276</v>
      </c>
      <c r="J208" s="98">
        <v>9.65</v>
      </c>
      <c r="K208" s="98">
        <v>157.38</v>
      </c>
      <c r="L208" s="98">
        <v>135.6</v>
      </c>
      <c r="M208" s="38">
        <f t="shared" si="41"/>
        <v>16.061946902654871</v>
      </c>
      <c r="N208" s="164">
        <f t="shared" si="42"/>
        <v>0.48106707652328889</v>
      </c>
    </row>
    <row r="209" spans="1:14">
      <c r="A209" s="195"/>
      <c r="B209" s="175" t="s">
        <v>21</v>
      </c>
      <c r="C209" s="98">
        <v>0.22</v>
      </c>
      <c r="D209" s="98">
        <v>7.76</v>
      </c>
      <c r="E209" s="98">
        <v>11.03</v>
      </c>
      <c r="F209" s="163">
        <f t="shared" si="39"/>
        <v>-29.646418857660922</v>
      </c>
      <c r="G209" s="98">
        <v>6</v>
      </c>
      <c r="H209" s="98">
        <v>6100.12</v>
      </c>
      <c r="I209" s="98">
        <v>1</v>
      </c>
      <c r="J209" s="98">
        <v>0</v>
      </c>
      <c r="K209" s="98">
        <v>0.35</v>
      </c>
      <c r="L209" s="98">
        <v>15.25</v>
      </c>
      <c r="M209" s="38"/>
      <c r="N209" s="164">
        <f t="shared" si="42"/>
        <v>0.16703276704779704</v>
      </c>
    </row>
    <row r="210" spans="1:14">
      <c r="A210" s="195"/>
      <c r="B210" s="175" t="s">
        <v>22</v>
      </c>
      <c r="C210" s="98">
        <v>0.01</v>
      </c>
      <c r="D210" s="98">
        <v>1.73</v>
      </c>
      <c r="E210" s="98">
        <v>0.63</v>
      </c>
      <c r="F210" s="163">
        <f t="shared" si="39"/>
        <v>174.60317460317464</v>
      </c>
      <c r="G210" s="98">
        <v>176</v>
      </c>
      <c r="H210" s="98">
        <v>1811.07</v>
      </c>
      <c r="I210" s="98">
        <v>13</v>
      </c>
      <c r="J210" s="98">
        <v>0.89</v>
      </c>
      <c r="K210" s="98">
        <v>3.39</v>
      </c>
      <c r="L210" s="98">
        <v>0.19</v>
      </c>
      <c r="M210" s="38">
        <f t="shared" si="41"/>
        <v>1684.2105263157894</v>
      </c>
      <c r="N210" s="164">
        <f t="shared" si="42"/>
        <v>0.13854008941093884</v>
      </c>
    </row>
    <row r="211" spans="1:14">
      <c r="A211" s="195"/>
      <c r="B211" s="175" t="s">
        <v>23</v>
      </c>
      <c r="C211" s="98">
        <v>0</v>
      </c>
      <c r="D211" s="98">
        <v>4.72</v>
      </c>
      <c r="E211" s="98">
        <v>9.43</v>
      </c>
      <c r="F211" s="163">
        <f t="shared" si="39"/>
        <v>-49.946977730646871</v>
      </c>
      <c r="G211" s="98">
        <v>1</v>
      </c>
      <c r="H211" s="98">
        <v>10000</v>
      </c>
      <c r="I211" s="98">
        <v>1</v>
      </c>
      <c r="J211" s="98">
        <v>0</v>
      </c>
      <c r="K211" s="98">
        <v>0</v>
      </c>
      <c r="L211" s="98">
        <v>0.92</v>
      </c>
      <c r="M211" s="38"/>
      <c r="N211" s="164">
        <f t="shared" si="42"/>
        <v>1.4592371876555745</v>
      </c>
    </row>
    <row r="212" spans="1:14">
      <c r="A212" s="195"/>
      <c r="B212" s="175" t="s">
        <v>24</v>
      </c>
      <c r="C212" s="98">
        <v>0</v>
      </c>
      <c r="D212" s="98">
        <v>12.91</v>
      </c>
      <c r="E212" s="98">
        <v>27.45</v>
      </c>
      <c r="F212" s="163">
        <f t="shared" si="39"/>
        <v>-52.969034608378877</v>
      </c>
      <c r="G212" s="98">
        <v>15</v>
      </c>
      <c r="H212" s="98">
        <v>8478.73</v>
      </c>
      <c r="I212" s="98">
        <v>23</v>
      </c>
      <c r="J212" s="98">
        <v>0</v>
      </c>
      <c r="K212" s="98">
        <v>8.5</v>
      </c>
      <c r="L212" s="98">
        <v>12.53</v>
      </c>
      <c r="M212" s="38">
        <f>(K212-L212)/L212*100</f>
        <v>-32.162809257781319</v>
      </c>
      <c r="N212" s="164">
        <f t="shared" si="42"/>
        <v>0.19316792456422133</v>
      </c>
    </row>
    <row r="213" spans="1:14">
      <c r="A213" s="195"/>
      <c r="B213" s="175" t="s">
        <v>25</v>
      </c>
      <c r="C213" s="99">
        <v>0</v>
      </c>
      <c r="D213" s="99">
        <v>2001.17</v>
      </c>
      <c r="E213" s="99">
        <v>968.74</v>
      </c>
      <c r="F213" s="163">
        <f t="shared" si="39"/>
        <v>106.57451947891074</v>
      </c>
      <c r="G213" s="99">
        <v>409</v>
      </c>
      <c r="H213" s="99">
        <v>37528</v>
      </c>
      <c r="I213" s="99">
        <v>943</v>
      </c>
      <c r="J213" s="99">
        <v>212.22</v>
      </c>
      <c r="K213" s="99">
        <v>1013.57</v>
      </c>
      <c r="L213" s="99">
        <v>409.36</v>
      </c>
      <c r="M213" s="38">
        <f t="shared" si="41"/>
        <v>147.59869063904631</v>
      </c>
      <c r="N213" s="164">
        <f t="shared" si="42"/>
        <v>11.256198701474114</v>
      </c>
    </row>
    <row r="214" spans="1:14">
      <c r="A214" s="195"/>
      <c r="B214" s="175" t="s">
        <v>26</v>
      </c>
      <c r="C214" s="98">
        <v>0.03</v>
      </c>
      <c r="D214" s="98">
        <v>17.13</v>
      </c>
      <c r="E214" s="98">
        <v>15.31</v>
      </c>
      <c r="F214" s="163">
        <f t="shared" si="39"/>
        <v>11.887655127367722</v>
      </c>
      <c r="G214" s="98">
        <v>432</v>
      </c>
      <c r="H214" s="98">
        <v>23841.39</v>
      </c>
      <c r="I214" s="98">
        <v>11</v>
      </c>
      <c r="J214" s="98">
        <v>0</v>
      </c>
      <c r="K214" s="98">
        <v>5.47</v>
      </c>
      <c r="L214" s="98">
        <v>20.41</v>
      </c>
      <c r="M214" s="38">
        <f t="shared" si="41"/>
        <v>-73.19941205291525</v>
      </c>
      <c r="N214" s="164">
        <f t="shared" si="42"/>
        <v>0.11095262773640291</v>
      </c>
    </row>
    <row r="215" spans="1:14">
      <c r="A215" s="195"/>
      <c r="B215" s="175" t="s">
        <v>27</v>
      </c>
      <c r="C215" s="100">
        <v>0</v>
      </c>
      <c r="D215" s="100">
        <v>1.81</v>
      </c>
      <c r="E215" s="100">
        <v>3.84</v>
      </c>
      <c r="F215" s="163">
        <f t="shared" si="39"/>
        <v>-52.864583333333329</v>
      </c>
      <c r="G215" s="100">
        <v>25</v>
      </c>
      <c r="H215" s="100">
        <v>274.33</v>
      </c>
      <c r="I215" s="100">
        <v>0</v>
      </c>
      <c r="J215" s="100">
        <v>0</v>
      </c>
      <c r="K215" s="100">
        <v>0</v>
      </c>
      <c r="L215" s="100">
        <v>1.41</v>
      </c>
      <c r="M215" s="38">
        <f t="shared" si="41"/>
        <v>-100</v>
      </c>
      <c r="N215" s="164">
        <f t="shared" si="42"/>
        <v>6.0344817998175239E-2</v>
      </c>
    </row>
    <row r="216" spans="1:14">
      <c r="A216" s="195"/>
      <c r="B216" s="17" t="s">
        <v>28</v>
      </c>
      <c r="C216" s="100"/>
      <c r="D216" s="100"/>
      <c r="E216" s="100"/>
      <c r="F216" s="163"/>
      <c r="G216" s="100"/>
      <c r="H216" s="100"/>
      <c r="I216" s="100"/>
      <c r="J216" s="100"/>
      <c r="K216" s="100"/>
      <c r="L216" s="100"/>
      <c r="M216" s="38"/>
      <c r="N216" s="164"/>
    </row>
    <row r="217" spans="1:14">
      <c r="A217" s="195"/>
      <c r="B217" s="17" t="s">
        <v>29</v>
      </c>
      <c r="C217" s="100">
        <v>0</v>
      </c>
      <c r="D217" s="100">
        <v>1.51</v>
      </c>
      <c r="E217" s="100">
        <v>3.24</v>
      </c>
      <c r="F217" s="163">
        <f>(D217-E217)/E217*100</f>
        <v>-53.395061728395063</v>
      </c>
      <c r="G217" s="100">
        <v>16</v>
      </c>
      <c r="H217" s="100">
        <v>98.83</v>
      </c>
      <c r="I217" s="100">
        <v>0</v>
      </c>
      <c r="J217" s="100">
        <v>0</v>
      </c>
      <c r="K217" s="100">
        <v>0</v>
      </c>
      <c r="L217" s="100">
        <v>0</v>
      </c>
      <c r="M217" s="38"/>
      <c r="N217" s="164">
        <f>D217/D324*100</f>
        <v>0.92595906808364248</v>
      </c>
    </row>
    <row r="218" spans="1:14">
      <c r="A218" s="195"/>
      <c r="B218" s="17" t="s">
        <v>30</v>
      </c>
      <c r="C218" s="41"/>
      <c r="D218" s="41"/>
      <c r="E218" s="41"/>
      <c r="F218" s="162"/>
      <c r="G218" s="41"/>
      <c r="H218" s="41"/>
      <c r="I218" s="41"/>
      <c r="J218" s="41"/>
      <c r="K218" s="41"/>
      <c r="L218" s="41"/>
      <c r="M218" s="38"/>
      <c r="N218" s="164"/>
    </row>
    <row r="219" spans="1:14" ht="14.25" thickBot="1">
      <c r="A219" s="196"/>
      <c r="B219" s="18" t="s">
        <v>31</v>
      </c>
      <c r="C219" s="19">
        <f t="shared" ref="C219:L219" si="43">C207+C209+C210+C211+C212+C213+C214+C215</f>
        <v>13.32</v>
      </c>
      <c r="D219" s="19">
        <f t="shared" si="43"/>
        <v>2433.5800000000004</v>
      </c>
      <c r="E219" s="19">
        <f t="shared" si="43"/>
        <v>1790.4499999999998</v>
      </c>
      <c r="F219" s="159">
        <f>(D219-E219)/E219*100</f>
        <v>35.920020106677129</v>
      </c>
      <c r="G219" s="19">
        <f t="shared" si="43"/>
        <v>3263</v>
      </c>
      <c r="H219" s="19">
        <f t="shared" si="43"/>
        <v>229911.81999999998</v>
      </c>
      <c r="I219" s="19">
        <f t="shared" si="43"/>
        <v>1580</v>
      </c>
      <c r="J219" s="19">
        <f t="shared" si="43"/>
        <v>232.28</v>
      </c>
      <c r="K219" s="19">
        <f t="shared" si="43"/>
        <v>1633.5600000000002</v>
      </c>
      <c r="L219" s="19">
        <f t="shared" si="43"/>
        <v>1023.6099999999999</v>
      </c>
      <c r="M219" s="19">
        <f t="shared" si="41"/>
        <v>59.588124383310081</v>
      </c>
      <c r="N219" s="165">
        <f>D219/D326*100</f>
        <v>1.7397910496353783</v>
      </c>
    </row>
    <row r="220" spans="1:14" ht="14.25" thickTop="1">
      <c r="A220" s="197" t="s">
        <v>44</v>
      </c>
      <c r="B220" s="175" t="s">
        <v>19</v>
      </c>
      <c r="C220" s="86">
        <v>3.67</v>
      </c>
      <c r="D220" s="86">
        <v>40.44</v>
      </c>
      <c r="E220" s="86">
        <v>90.17</v>
      </c>
      <c r="F220" s="162">
        <f>(D220-E220)/E220*100</f>
        <v>-55.151380725296661</v>
      </c>
      <c r="G220" s="87">
        <v>252</v>
      </c>
      <c r="H220" s="87">
        <v>12736.6</v>
      </c>
      <c r="I220" s="87">
        <v>90</v>
      </c>
      <c r="J220" s="87">
        <v>4.96</v>
      </c>
      <c r="K220" s="87">
        <v>38.57</v>
      </c>
      <c r="L220" s="87">
        <v>87.93</v>
      </c>
      <c r="M220" s="38">
        <f t="shared" si="41"/>
        <v>-56.13556237916525</v>
      </c>
      <c r="N220" s="164">
        <f>D220/D314*100</f>
        <v>4.4557273623392533E-2</v>
      </c>
    </row>
    <row r="221" spans="1:14">
      <c r="A221" s="195"/>
      <c r="B221" s="175" t="s">
        <v>20</v>
      </c>
      <c r="C221" s="87">
        <v>0.67</v>
      </c>
      <c r="D221" s="87">
        <v>10.87</v>
      </c>
      <c r="E221" s="87">
        <v>29.53</v>
      </c>
      <c r="F221" s="162">
        <f>(D221-E221)/E221*100</f>
        <v>-63.189976295292936</v>
      </c>
      <c r="G221" s="87">
        <v>128</v>
      </c>
      <c r="H221" s="87">
        <v>1725.4</v>
      </c>
      <c r="I221" s="87">
        <v>44</v>
      </c>
      <c r="J221" s="87">
        <v>1.39</v>
      </c>
      <c r="K221" s="87">
        <v>13.18</v>
      </c>
      <c r="L221" s="87">
        <v>27.64</v>
      </c>
      <c r="M221" s="38">
        <f t="shared" si="41"/>
        <v>-52.315484804630977</v>
      </c>
      <c r="N221" s="164">
        <f>D221/D315*100</f>
        <v>5.7698324195168814E-2</v>
      </c>
    </row>
    <row r="222" spans="1:14">
      <c r="A222" s="195"/>
      <c r="B222" s="175" t="s">
        <v>21</v>
      </c>
      <c r="C222" s="87"/>
      <c r="D222" s="87">
        <v>36.06</v>
      </c>
      <c r="E222" s="87">
        <v>36.51</v>
      </c>
      <c r="F222" s="162">
        <f>(D222-E222)/E222*100</f>
        <v>-1.2325390304026178</v>
      </c>
      <c r="G222" s="87">
        <v>14</v>
      </c>
      <c r="H222" s="87">
        <v>68810</v>
      </c>
      <c r="I222" s="87">
        <v>3</v>
      </c>
      <c r="J222" s="87"/>
      <c r="K222" s="87">
        <v>2.86</v>
      </c>
      <c r="L222" s="87">
        <v>4.34</v>
      </c>
      <c r="M222" s="38"/>
      <c r="N222" s="164">
        <f>D222/D316*100</f>
        <v>0.77618577058551053</v>
      </c>
    </row>
    <row r="223" spans="1:14">
      <c r="A223" s="195"/>
      <c r="B223" s="175" t="s">
        <v>22</v>
      </c>
      <c r="C223" s="87"/>
      <c r="D223" s="87">
        <v>0.2</v>
      </c>
      <c r="E223" s="87">
        <v>0.41</v>
      </c>
      <c r="F223" s="162">
        <f>(D223-E223)/E223*100</f>
        <v>-51.219512195121943</v>
      </c>
      <c r="G223" s="87">
        <v>13</v>
      </c>
      <c r="H223" s="87">
        <v>536</v>
      </c>
      <c r="I223" s="87"/>
      <c r="J223" s="87"/>
      <c r="K223" s="87"/>
      <c r="L223" s="87">
        <v>0.4</v>
      </c>
      <c r="M223" s="38"/>
      <c r="N223" s="164">
        <f>D223/D317*100</f>
        <v>1.601619530762299E-2</v>
      </c>
    </row>
    <row r="224" spans="1:14">
      <c r="A224" s="195"/>
      <c r="B224" s="175" t="s">
        <v>23</v>
      </c>
      <c r="C224" s="87"/>
      <c r="D224" s="87"/>
      <c r="E224" s="87"/>
      <c r="F224" s="162"/>
      <c r="G224" s="87"/>
      <c r="H224" s="87"/>
      <c r="I224" s="87"/>
      <c r="J224" s="87"/>
      <c r="K224" s="87"/>
      <c r="L224" s="87"/>
      <c r="M224" s="38"/>
      <c r="N224" s="164"/>
    </row>
    <row r="225" spans="1:14">
      <c r="A225" s="195"/>
      <c r="B225" s="175" t="s">
        <v>24</v>
      </c>
      <c r="C225" s="87">
        <v>9.67</v>
      </c>
      <c r="D225" s="87">
        <v>342.2</v>
      </c>
      <c r="E225" s="87">
        <v>21.58</v>
      </c>
      <c r="F225" s="162">
        <f>(D225-E225)/E225*100</f>
        <v>1485.7275254865617</v>
      </c>
      <c r="G225" s="87">
        <v>2088</v>
      </c>
      <c r="H225" s="87">
        <v>65954.100000000006</v>
      </c>
      <c r="I225" s="87">
        <v>6</v>
      </c>
      <c r="J225" s="87">
        <v>3.14</v>
      </c>
      <c r="K225" s="87">
        <v>6.7</v>
      </c>
      <c r="L225" s="87">
        <v>18.670000000000002</v>
      </c>
      <c r="M225" s="38">
        <f>(K225-L225)/L225*100</f>
        <v>-64.113551151580083</v>
      </c>
      <c r="N225" s="164">
        <f>D225/D319*100</f>
        <v>5.1202218269462847</v>
      </c>
    </row>
    <row r="226" spans="1:14">
      <c r="A226" s="195"/>
      <c r="B226" s="175" t="s">
        <v>25</v>
      </c>
      <c r="C226" s="89">
        <v>95.29</v>
      </c>
      <c r="D226" s="89">
        <v>3066.64</v>
      </c>
      <c r="E226" s="89">
        <v>2970.72</v>
      </c>
      <c r="F226" s="162">
        <f>(D226-E226)/E226*100</f>
        <v>3.228846878871118</v>
      </c>
      <c r="G226" s="89">
        <v>436</v>
      </c>
      <c r="H226" s="89">
        <v>87471</v>
      </c>
      <c r="I226" s="94">
        <v>2363</v>
      </c>
      <c r="J226" s="87">
        <v>1393.6</v>
      </c>
      <c r="K226" s="87">
        <v>1600.3</v>
      </c>
      <c r="L226" s="94">
        <v>1393.99</v>
      </c>
      <c r="M226" s="38">
        <f>(K226-L226)/L226*100</f>
        <v>14.79996269700643</v>
      </c>
      <c r="N226" s="164">
        <f>D226/D320*100</f>
        <v>17.249263773636709</v>
      </c>
    </row>
    <row r="227" spans="1:14">
      <c r="A227" s="195"/>
      <c r="B227" s="175" t="s">
        <v>26</v>
      </c>
      <c r="C227" s="87">
        <v>1.4</v>
      </c>
      <c r="D227" s="87">
        <v>8.06</v>
      </c>
      <c r="E227" s="87">
        <v>9.32</v>
      </c>
      <c r="F227" s="162">
        <f>(D227-E227)/E227*100</f>
        <v>-13.519313304721029</v>
      </c>
      <c r="G227" s="87">
        <v>22</v>
      </c>
      <c r="H227" s="87">
        <v>8954.6</v>
      </c>
      <c r="I227" s="87">
        <v>1</v>
      </c>
      <c r="J227" s="87">
        <v>48.6</v>
      </c>
      <c r="K227" s="87">
        <v>48.6</v>
      </c>
      <c r="L227" s="87">
        <v>0.52</v>
      </c>
      <c r="M227" s="38"/>
      <c r="N227" s="164">
        <f>D227/D321*100</f>
        <v>5.2205381176614572E-2</v>
      </c>
    </row>
    <row r="228" spans="1:14">
      <c r="A228" s="195"/>
      <c r="B228" s="175" t="s">
        <v>27</v>
      </c>
      <c r="C228" s="87"/>
      <c r="D228" s="87"/>
      <c r="E228" s="87"/>
      <c r="F228" s="162"/>
      <c r="G228" s="87"/>
      <c r="H228" s="87"/>
      <c r="I228" s="87"/>
      <c r="J228" s="87"/>
      <c r="K228" s="87"/>
      <c r="L228" s="87"/>
      <c r="M228" s="38"/>
      <c r="N228" s="164"/>
    </row>
    <row r="229" spans="1:14">
      <c r="A229" s="195"/>
      <c r="B229" s="17" t="s">
        <v>28</v>
      </c>
      <c r="C229" s="90"/>
      <c r="D229" s="90"/>
      <c r="E229" s="90"/>
      <c r="F229" s="162"/>
      <c r="G229" s="90"/>
      <c r="H229" s="90"/>
      <c r="I229" s="90"/>
      <c r="J229" s="90"/>
      <c r="K229" s="90"/>
      <c r="L229" s="90"/>
      <c r="M229" s="38"/>
      <c r="N229" s="164"/>
    </row>
    <row r="230" spans="1:14">
      <c r="A230" s="195"/>
      <c r="B230" s="17" t="s">
        <v>29</v>
      </c>
      <c r="C230" s="90"/>
      <c r="D230" s="90"/>
      <c r="E230" s="90"/>
      <c r="F230" s="162"/>
      <c r="G230" s="90"/>
      <c r="H230" s="90"/>
      <c r="I230" s="90"/>
      <c r="J230" s="90"/>
      <c r="K230" s="90"/>
      <c r="L230" s="90"/>
      <c r="M230" s="38"/>
      <c r="N230" s="164"/>
    </row>
    <row r="231" spans="1:14">
      <c r="A231" s="195"/>
      <c r="B231" s="17" t="s">
        <v>30</v>
      </c>
      <c r="C231" s="90"/>
      <c r="D231" s="90"/>
      <c r="E231" s="90"/>
      <c r="F231" s="162"/>
      <c r="G231" s="90"/>
      <c r="H231" s="90"/>
      <c r="I231" s="90"/>
      <c r="J231" s="90"/>
      <c r="K231" s="90"/>
      <c r="L231" s="90"/>
      <c r="M231" s="38"/>
      <c r="N231" s="164"/>
    </row>
    <row r="232" spans="1:14" ht="14.25" thickBot="1">
      <c r="A232" s="196"/>
      <c r="B232" s="18" t="s">
        <v>31</v>
      </c>
      <c r="C232" s="19">
        <f t="shared" ref="C232:L232" si="44">C220+C222+C223+C224+C225+C226+C227+C228</f>
        <v>110.03000000000002</v>
      </c>
      <c r="D232" s="19">
        <f>D220+D222+D223+D224+D225+D226+D227+D228</f>
        <v>3493.6</v>
      </c>
      <c r="E232" s="19">
        <f t="shared" si="44"/>
        <v>3128.71</v>
      </c>
      <c r="F232" s="19">
        <f>(D232-E232)/E232*100</f>
        <v>11.662634120771816</v>
      </c>
      <c r="G232" s="19">
        <f t="shared" si="44"/>
        <v>2825</v>
      </c>
      <c r="H232" s="19">
        <f t="shared" si="44"/>
        <v>244462.30000000002</v>
      </c>
      <c r="I232" s="19">
        <f t="shared" si="44"/>
        <v>2463</v>
      </c>
      <c r="J232" s="19">
        <f t="shared" si="44"/>
        <v>1450.2999999999997</v>
      </c>
      <c r="K232" s="19">
        <f t="shared" si="44"/>
        <v>1697.03</v>
      </c>
      <c r="L232" s="19">
        <f t="shared" si="44"/>
        <v>1505.85</v>
      </c>
      <c r="M232" s="19">
        <f t="shared" ref="M232" si="45">(K232-L232)/L232*100</f>
        <v>12.695819636750013</v>
      </c>
      <c r="N232" s="165">
        <f>D232/D326*100</f>
        <v>2.4976101097996191</v>
      </c>
    </row>
    <row r="233" spans="1:14" ht="14.25" thickTop="1"/>
    <row r="236" spans="1:14" s="69" customFormat="1" ht="18.75">
      <c r="A236" s="179" t="str">
        <f>A1</f>
        <v>2020年1-12月丹东市财产保险业务统计表</v>
      </c>
      <c r="B236" s="179"/>
      <c r="C236" s="179"/>
      <c r="D236" s="179"/>
      <c r="E236" s="179"/>
      <c r="F236" s="179"/>
      <c r="G236" s="179"/>
      <c r="H236" s="179"/>
      <c r="I236" s="179"/>
      <c r="J236" s="179"/>
      <c r="K236" s="179"/>
      <c r="L236" s="179"/>
      <c r="M236" s="179"/>
      <c r="N236" s="179"/>
    </row>
    <row r="237" spans="1:14" s="69" customFormat="1" ht="14.25" thickBot="1">
      <c r="B237" s="71" t="s">
        <v>0</v>
      </c>
      <c r="C237" s="70"/>
      <c r="D237" s="70"/>
      <c r="F237" s="70"/>
      <c r="G237" s="88" t="str">
        <f>G2</f>
        <v>（2020年1-12月）</v>
      </c>
      <c r="H237" s="70"/>
      <c r="I237" s="70"/>
      <c r="J237" s="70"/>
      <c r="K237" s="70"/>
      <c r="L237" s="71" t="s">
        <v>1</v>
      </c>
    </row>
    <row r="238" spans="1:14">
      <c r="A238" s="183" t="s">
        <v>45</v>
      </c>
      <c r="B238" s="72" t="s">
        <v>3</v>
      </c>
      <c r="C238" s="180" t="s">
        <v>4</v>
      </c>
      <c r="D238" s="180"/>
      <c r="E238" s="180"/>
      <c r="F238" s="181"/>
      <c r="G238" s="180" t="s">
        <v>5</v>
      </c>
      <c r="H238" s="180"/>
      <c r="I238" s="180" t="s">
        <v>6</v>
      </c>
      <c r="J238" s="180"/>
      <c r="K238" s="180"/>
      <c r="L238" s="180"/>
      <c r="M238" s="180"/>
      <c r="N238" s="186" t="s">
        <v>7</v>
      </c>
    </row>
    <row r="239" spans="1:14">
      <c r="A239" s="184"/>
      <c r="B239" s="70" t="s">
        <v>8</v>
      </c>
      <c r="C239" s="182" t="s">
        <v>9</v>
      </c>
      <c r="D239" s="182" t="s">
        <v>10</v>
      </c>
      <c r="E239" s="182" t="s">
        <v>11</v>
      </c>
      <c r="F239" s="177" t="s">
        <v>12</v>
      </c>
      <c r="G239" s="182" t="s">
        <v>13</v>
      </c>
      <c r="H239" s="182" t="s">
        <v>14</v>
      </c>
      <c r="I239" s="175" t="s">
        <v>13</v>
      </c>
      <c r="J239" s="182" t="s">
        <v>15</v>
      </c>
      <c r="K239" s="182"/>
      <c r="L239" s="182"/>
      <c r="M239" s="175" t="s">
        <v>12</v>
      </c>
      <c r="N239" s="187"/>
    </row>
    <row r="240" spans="1:14">
      <c r="A240" s="184"/>
      <c r="B240" s="73" t="s">
        <v>16</v>
      </c>
      <c r="C240" s="182"/>
      <c r="D240" s="182"/>
      <c r="E240" s="182"/>
      <c r="F240" s="177" t="s">
        <v>17</v>
      </c>
      <c r="G240" s="182"/>
      <c r="H240" s="182"/>
      <c r="I240" s="40" t="s">
        <v>18</v>
      </c>
      <c r="J240" s="175" t="s">
        <v>9</v>
      </c>
      <c r="K240" s="175" t="s">
        <v>10</v>
      </c>
      <c r="L240" s="175" t="s">
        <v>11</v>
      </c>
      <c r="M240" s="175" t="s">
        <v>17</v>
      </c>
      <c r="N240" s="176" t="s">
        <v>17</v>
      </c>
    </row>
    <row r="241" spans="1:14">
      <c r="A241" s="184"/>
      <c r="B241" s="175" t="s">
        <v>19</v>
      </c>
      <c r="C241" s="39">
        <v>36.150241000000001</v>
      </c>
      <c r="D241" s="39">
        <v>491.18552199999999</v>
      </c>
      <c r="E241" s="39">
        <v>975.68240100000003</v>
      </c>
      <c r="F241" s="162">
        <f>(D241-E241)/E241*100</f>
        <v>-49.657232569064249</v>
      </c>
      <c r="G241" s="38">
        <v>3171</v>
      </c>
      <c r="H241" s="38">
        <v>193809.24069999999</v>
      </c>
      <c r="I241" s="38">
        <v>683</v>
      </c>
      <c r="J241" s="38">
        <v>40.249229</v>
      </c>
      <c r="K241" s="38">
        <v>595.902601</v>
      </c>
      <c r="L241" s="38">
        <v>695.72083799999996</v>
      </c>
      <c r="M241" s="38">
        <f>(K241-L241)/L241*100</f>
        <v>-14.347455408544191</v>
      </c>
      <c r="N241" s="164">
        <f>D241/D314*100</f>
        <v>0.54119405795259379</v>
      </c>
    </row>
    <row r="242" spans="1:14">
      <c r="A242" s="184"/>
      <c r="B242" s="175" t="s">
        <v>20</v>
      </c>
      <c r="C242" s="38">
        <v>10.958126999999999</v>
      </c>
      <c r="D242" s="38">
        <v>118.14528</v>
      </c>
      <c r="E242" s="38">
        <v>187.27954399999999</v>
      </c>
      <c r="F242" s="162">
        <f>(D242-E242)/E242*100</f>
        <v>-36.915010856711604</v>
      </c>
      <c r="G242" s="38">
        <v>1427</v>
      </c>
      <c r="H242" s="38">
        <v>20734.599999999999</v>
      </c>
      <c r="I242" s="38">
        <v>285</v>
      </c>
      <c r="J242" s="38">
        <v>12.468635000000001</v>
      </c>
      <c r="K242" s="38">
        <v>126.380618</v>
      </c>
      <c r="L242" s="38">
        <v>148.01496800000001</v>
      </c>
      <c r="M242" s="38">
        <f>(K242-L242)/L242*100</f>
        <v>-14.616325829966067</v>
      </c>
      <c r="N242" s="164">
        <f>D242/D315*100</f>
        <v>0.62711910465216147</v>
      </c>
    </row>
    <row r="243" spans="1:14">
      <c r="A243" s="184"/>
      <c r="B243" s="175" t="s">
        <v>21</v>
      </c>
      <c r="C243" s="38">
        <v>1.1320749999999999</v>
      </c>
      <c r="D243" s="38">
        <v>15.144061000000001</v>
      </c>
      <c r="E243" s="38">
        <v>13.770348</v>
      </c>
      <c r="F243" s="162">
        <f>(D243-E243)/E243*100</f>
        <v>9.9758771528504617</v>
      </c>
      <c r="G243" s="38">
        <v>6</v>
      </c>
      <c r="H243" s="38">
        <v>15011.28995</v>
      </c>
      <c r="I243" s="38">
        <v>0</v>
      </c>
      <c r="J243" s="38">
        <v>0</v>
      </c>
      <c r="K243" s="38">
        <v>0</v>
      </c>
      <c r="L243" s="38">
        <v>1</v>
      </c>
      <c r="M243" s="38">
        <f>(K243-L243)/L243*100</f>
        <v>-100</v>
      </c>
      <c r="N243" s="164">
        <f>D243/D316*100</f>
        <v>0.32597350685188514</v>
      </c>
    </row>
    <row r="244" spans="1:14">
      <c r="A244" s="184"/>
      <c r="B244" s="175" t="s">
        <v>22</v>
      </c>
      <c r="C244" s="38">
        <v>0</v>
      </c>
      <c r="D244" s="38">
        <v>9.6884999999999999E-2</v>
      </c>
      <c r="E244" s="38">
        <v>8.745E-2</v>
      </c>
      <c r="F244" s="162">
        <f>(D244-E244)/E244*100</f>
        <v>10.78902229845626</v>
      </c>
      <c r="G244" s="38">
        <v>7</v>
      </c>
      <c r="H244" s="38">
        <v>244.6</v>
      </c>
      <c r="I244" s="38">
        <v>1</v>
      </c>
      <c r="J244" s="38">
        <v>9.3200000000000195E-4</v>
      </c>
      <c r="K244" s="38">
        <v>8.4733000000000003E-2</v>
      </c>
      <c r="L244" s="38">
        <v>0</v>
      </c>
      <c r="M244" s="38"/>
      <c r="N244" s="164">
        <f>D244/D317*100</f>
        <v>7.7586454118952659E-3</v>
      </c>
    </row>
    <row r="245" spans="1:14">
      <c r="A245" s="184"/>
      <c r="B245" s="175" t="s">
        <v>23</v>
      </c>
      <c r="C245" s="38">
        <v>0</v>
      </c>
      <c r="D245" s="38">
        <v>0</v>
      </c>
      <c r="E245" s="38">
        <v>0</v>
      </c>
      <c r="F245" s="162"/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/>
      <c r="N245" s="164"/>
    </row>
    <row r="246" spans="1:14">
      <c r="A246" s="184"/>
      <c r="B246" s="175" t="s">
        <v>24</v>
      </c>
      <c r="C246" s="38">
        <v>0.18401400000000101</v>
      </c>
      <c r="D246" s="38">
        <v>6.425522</v>
      </c>
      <c r="E246" s="38">
        <v>9.4665459999999992</v>
      </c>
      <c r="F246" s="162">
        <f>(D246-E246)/E246*100</f>
        <v>-32.123902424390053</v>
      </c>
      <c r="G246" s="38">
        <v>16</v>
      </c>
      <c r="H246" s="38">
        <v>3894.1493</v>
      </c>
      <c r="I246" s="38">
        <v>1</v>
      </c>
      <c r="J246" s="38">
        <v>9.0800000000000602E-4</v>
      </c>
      <c r="K246" s="38">
        <v>6.6098000000000004E-2</v>
      </c>
      <c r="L246" s="38">
        <v>4.3925999999999998</v>
      </c>
      <c r="M246" s="38">
        <f>(K246-L246)/L246*100</f>
        <v>-98.495241997905552</v>
      </c>
      <c r="N246" s="164">
        <f>D246/D319*100</f>
        <v>9.6142893027245907E-2</v>
      </c>
    </row>
    <row r="247" spans="1:14">
      <c r="A247" s="184"/>
      <c r="B247" s="175" t="s">
        <v>25</v>
      </c>
      <c r="C247" s="40">
        <v>0</v>
      </c>
      <c r="D247" s="40">
        <v>0</v>
      </c>
      <c r="E247" s="40">
        <v>0</v>
      </c>
      <c r="F247" s="162"/>
      <c r="G247" s="40">
        <v>0</v>
      </c>
      <c r="H247" s="40">
        <v>0</v>
      </c>
      <c r="I247" s="40">
        <v>0</v>
      </c>
      <c r="J247" s="38">
        <v>0</v>
      </c>
      <c r="K247" s="40">
        <v>0</v>
      </c>
      <c r="L247" s="40">
        <v>0</v>
      </c>
      <c r="M247" s="38"/>
      <c r="N247" s="164"/>
    </row>
    <row r="248" spans="1:14">
      <c r="A248" s="184"/>
      <c r="B248" s="175" t="s">
        <v>26</v>
      </c>
      <c r="C248" s="38">
        <v>1.006934</v>
      </c>
      <c r="D248" s="38">
        <v>14.342103</v>
      </c>
      <c r="E248" s="38">
        <v>25.296195999999998</v>
      </c>
      <c r="F248" s="162">
        <f>(D248-E248)/E248*100</f>
        <v>-43.303321179200225</v>
      </c>
      <c r="G248" s="38">
        <v>472</v>
      </c>
      <c r="H248" s="38">
        <v>48334.154999999999</v>
      </c>
      <c r="I248" s="38">
        <v>14</v>
      </c>
      <c r="J248" s="38">
        <v>5.0646000000000101E-2</v>
      </c>
      <c r="K248" s="38">
        <v>0.94758399999999998</v>
      </c>
      <c r="L248" s="38">
        <v>31.506671000000001</v>
      </c>
      <c r="M248" s="38">
        <f t="shared" ref="M248" si="46">(K248-L248)/L248*100</f>
        <v>-96.992433761091419</v>
      </c>
      <c r="N248" s="164">
        <f>D248/D321*100</f>
        <v>9.2895155581794939E-2</v>
      </c>
    </row>
    <row r="249" spans="1:14">
      <c r="A249" s="184"/>
      <c r="B249" s="175" t="s">
        <v>27</v>
      </c>
      <c r="C249" s="38">
        <v>0</v>
      </c>
      <c r="D249" s="38">
        <v>0</v>
      </c>
      <c r="E249" s="38">
        <v>1</v>
      </c>
      <c r="F249" s="162">
        <f>(D249-E249)/E249*100</f>
        <v>-100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38">
        <v>17.191462000000001</v>
      </c>
      <c r="M249" s="38"/>
      <c r="N249" s="164">
        <f>D249/D322*100</f>
        <v>0</v>
      </c>
    </row>
    <row r="250" spans="1:14">
      <c r="A250" s="184"/>
      <c r="B250" s="17" t="s">
        <v>28</v>
      </c>
      <c r="C250" s="41">
        <v>0</v>
      </c>
      <c r="D250" s="41">
        <v>0</v>
      </c>
      <c r="E250" s="41">
        <v>0</v>
      </c>
      <c r="F250" s="162"/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38"/>
      <c r="N250" s="164"/>
    </row>
    <row r="251" spans="1:14">
      <c r="A251" s="184"/>
      <c r="B251" s="17" t="s">
        <v>29</v>
      </c>
      <c r="C251" s="41">
        <v>0</v>
      </c>
      <c r="D251" s="41">
        <v>0</v>
      </c>
      <c r="E251" s="41">
        <v>0.597441</v>
      </c>
      <c r="F251" s="162">
        <f>(D251-E251)/E251*100</f>
        <v>-100</v>
      </c>
      <c r="G251" s="41">
        <v>0</v>
      </c>
      <c r="H251" s="41">
        <v>0</v>
      </c>
      <c r="I251" s="41">
        <v>0</v>
      </c>
      <c r="J251" s="41">
        <v>0</v>
      </c>
      <c r="K251" s="41">
        <v>0</v>
      </c>
      <c r="L251" s="41">
        <v>0</v>
      </c>
      <c r="M251" s="38"/>
      <c r="N251" s="164">
        <f>D251/D324*100</f>
        <v>0</v>
      </c>
    </row>
    <row r="252" spans="1:14">
      <c r="A252" s="184"/>
      <c r="B252" s="17" t="s">
        <v>30</v>
      </c>
      <c r="C252" s="41">
        <v>0</v>
      </c>
      <c r="D252" s="41">
        <v>0</v>
      </c>
      <c r="E252" s="41">
        <v>0</v>
      </c>
      <c r="F252" s="162"/>
      <c r="G252" s="41">
        <v>0</v>
      </c>
      <c r="H252" s="41">
        <v>0</v>
      </c>
      <c r="I252" s="41">
        <v>0</v>
      </c>
      <c r="J252" s="41">
        <v>0</v>
      </c>
      <c r="K252" s="41">
        <v>0</v>
      </c>
      <c r="L252" s="41">
        <v>0</v>
      </c>
      <c r="M252" s="38"/>
      <c r="N252" s="164"/>
    </row>
    <row r="253" spans="1:14" ht="14.25" thickBot="1">
      <c r="A253" s="185"/>
      <c r="B253" s="18" t="s">
        <v>31</v>
      </c>
      <c r="C253" s="19">
        <f t="shared" ref="C253:L253" si="47">C241+C243+C244+C245+C246+C247+C248+C249</f>
        <v>38.473264</v>
      </c>
      <c r="D253" s="19">
        <f t="shared" si="47"/>
        <v>527.19409299999995</v>
      </c>
      <c r="E253" s="19">
        <f>E241+E243+E244+E245+E246+E247+E248+E249</f>
        <v>1025.3029409999999</v>
      </c>
      <c r="F253" s="159">
        <f>(D253-E253)/E253*100</f>
        <v>-48.581626764298925</v>
      </c>
      <c r="G253" s="19">
        <f t="shared" si="47"/>
        <v>3672</v>
      </c>
      <c r="H253" s="19">
        <f t="shared" si="47"/>
        <v>261293.43495</v>
      </c>
      <c r="I253" s="19">
        <f t="shared" si="47"/>
        <v>699</v>
      </c>
      <c r="J253" s="19">
        <f t="shared" si="47"/>
        <v>40.301715000000002</v>
      </c>
      <c r="K253" s="19">
        <f t="shared" si="47"/>
        <v>597.00101600000005</v>
      </c>
      <c r="L253" s="19">
        <f t="shared" si="47"/>
        <v>749.81157099999996</v>
      </c>
      <c r="M253" s="19">
        <f t="shared" ref="M253:M259" si="48">(K253-L253)/L253*100</f>
        <v>-20.379860875739926</v>
      </c>
      <c r="N253" s="165">
        <f>D253/D326*100</f>
        <v>0.37689640957849796</v>
      </c>
    </row>
    <row r="254" spans="1:14" ht="14.25" thickTop="1">
      <c r="A254" s="197" t="s">
        <v>46</v>
      </c>
      <c r="B254" s="175" t="s">
        <v>19</v>
      </c>
      <c r="C254" s="156">
        <v>69.211200000000005</v>
      </c>
      <c r="D254" s="156">
        <v>1652.9263000000001</v>
      </c>
      <c r="E254" s="156">
        <v>1484.8101999999999</v>
      </c>
      <c r="F254" s="162">
        <f>(D254-E254)/E254*100</f>
        <v>11.322396626855081</v>
      </c>
      <c r="G254" s="151">
        <v>7597</v>
      </c>
      <c r="H254" s="152">
        <v>601119.59439999994</v>
      </c>
      <c r="I254" s="150">
        <v>1157</v>
      </c>
      <c r="J254" s="150">
        <v>110.7032</v>
      </c>
      <c r="K254" s="150">
        <v>918.30470000000003</v>
      </c>
      <c r="L254" s="150">
        <v>1228.6385</v>
      </c>
      <c r="M254" s="38">
        <f t="shared" si="48"/>
        <v>-25.258348977343619</v>
      </c>
      <c r="N254" s="164">
        <f>D254/D314*100</f>
        <v>1.8212138829970774</v>
      </c>
    </row>
    <row r="255" spans="1:14">
      <c r="A255" s="195"/>
      <c r="B255" s="175" t="s">
        <v>20</v>
      </c>
      <c r="C255" s="150">
        <v>18.6464</v>
      </c>
      <c r="D255" s="150">
        <v>252.43100000000001</v>
      </c>
      <c r="E255" s="150">
        <v>234.62880000000001</v>
      </c>
      <c r="F255" s="162">
        <f>(D255-E255)/E255*100</f>
        <v>7.5873891014231836</v>
      </c>
      <c r="G255" s="153">
        <v>3039</v>
      </c>
      <c r="H255" s="154">
        <v>37075.800000000003</v>
      </c>
      <c r="I255" s="150">
        <v>362</v>
      </c>
      <c r="J255" s="150">
        <v>19.448499999999999</v>
      </c>
      <c r="K255" s="150">
        <v>184.15979999999999</v>
      </c>
      <c r="L255" s="150">
        <v>240.83090000000001</v>
      </c>
      <c r="M255" s="38">
        <f t="shared" si="48"/>
        <v>-23.531490352774505</v>
      </c>
      <c r="N255" s="164">
        <f>D255/D315*100</f>
        <v>1.3399122056035568</v>
      </c>
    </row>
    <row r="256" spans="1:14">
      <c r="A256" s="195"/>
      <c r="B256" s="175" t="s">
        <v>21</v>
      </c>
      <c r="C256" s="150">
        <v>1.1321000000000001</v>
      </c>
      <c r="D256" s="150">
        <v>56.278700000000001</v>
      </c>
      <c r="E256" s="150">
        <v>98.487799999999993</v>
      </c>
      <c r="F256" s="162">
        <f>(D256-E256)/E256*100</f>
        <v>-42.857186372322253</v>
      </c>
      <c r="G256" s="150">
        <v>19</v>
      </c>
      <c r="H256" s="27">
        <v>91644.514899999995</v>
      </c>
      <c r="I256" s="150">
        <v>8</v>
      </c>
      <c r="J256" s="150">
        <v>2.8517999999999999</v>
      </c>
      <c r="K256" s="150">
        <v>13.446199999999999</v>
      </c>
      <c r="L256" s="150">
        <v>22.963699999999999</v>
      </c>
      <c r="M256" s="38">
        <f t="shared" si="48"/>
        <v>-41.445847141357881</v>
      </c>
      <c r="N256" s="164">
        <f>D256/D316*100</f>
        <v>1.2113900756253679</v>
      </c>
    </row>
    <row r="257" spans="1:14">
      <c r="A257" s="195"/>
      <c r="B257" s="175" t="s">
        <v>22</v>
      </c>
      <c r="C257" s="150">
        <v>0</v>
      </c>
      <c r="D257" s="150">
        <v>0.1993</v>
      </c>
      <c r="E257" s="150">
        <v>0.12509999999999999</v>
      </c>
      <c r="F257" s="162">
        <f>(D257-E257)/E257*100</f>
        <v>59.312549960031987</v>
      </c>
      <c r="G257" s="150">
        <v>13</v>
      </c>
      <c r="H257" s="150">
        <v>800</v>
      </c>
      <c r="I257" s="150">
        <v>2</v>
      </c>
      <c r="J257" s="150">
        <v>0.22</v>
      </c>
      <c r="K257" s="150">
        <v>0.7</v>
      </c>
      <c r="L257" s="150">
        <v>0.61</v>
      </c>
      <c r="M257" s="38">
        <f t="shared" si="48"/>
        <v>14.754098360655732</v>
      </c>
      <c r="N257" s="164">
        <f>D257/D317*100</f>
        <v>1.5960138624046306E-2</v>
      </c>
    </row>
    <row r="258" spans="1:14">
      <c r="A258" s="195"/>
      <c r="B258" s="175" t="s">
        <v>23</v>
      </c>
      <c r="C258" s="150">
        <v>10.542400000000001</v>
      </c>
      <c r="D258" s="150">
        <v>10.542400000000001</v>
      </c>
      <c r="E258" s="150">
        <v>0</v>
      </c>
      <c r="F258" s="162"/>
      <c r="G258" s="150">
        <v>1</v>
      </c>
      <c r="H258" s="150">
        <v>14900</v>
      </c>
      <c r="I258" s="150">
        <v>0</v>
      </c>
      <c r="J258" s="150">
        <v>0</v>
      </c>
      <c r="K258" s="150">
        <v>0</v>
      </c>
      <c r="L258" s="150">
        <v>1.6554</v>
      </c>
      <c r="M258" s="38">
        <f t="shared" si="48"/>
        <v>-100</v>
      </c>
      <c r="N258" s="164"/>
    </row>
    <row r="259" spans="1:14">
      <c r="A259" s="195"/>
      <c r="B259" s="175" t="s">
        <v>24</v>
      </c>
      <c r="C259" s="150">
        <v>3.5215000000000001</v>
      </c>
      <c r="D259" s="150">
        <v>166.52709999999999</v>
      </c>
      <c r="E259" s="150">
        <v>179.0001</v>
      </c>
      <c r="F259" s="162">
        <f>(D259-E259)/E259*100</f>
        <v>-6.9681525317583688</v>
      </c>
      <c r="G259" s="150">
        <v>47</v>
      </c>
      <c r="H259" s="150">
        <v>241990.09</v>
      </c>
      <c r="I259" s="150">
        <v>144</v>
      </c>
      <c r="J259" s="150">
        <v>87.083600000000004</v>
      </c>
      <c r="K259" s="150">
        <v>151.572</v>
      </c>
      <c r="L259" s="150">
        <v>84.199100000000001</v>
      </c>
      <c r="M259" s="38">
        <f t="shared" si="48"/>
        <v>80.016175944873524</v>
      </c>
      <c r="N259" s="164">
        <f>D259/D319*100</f>
        <v>2.491688171239236</v>
      </c>
    </row>
    <row r="260" spans="1:14">
      <c r="A260" s="195"/>
      <c r="B260" s="175" t="s">
        <v>25</v>
      </c>
      <c r="C260" s="150"/>
      <c r="D260" s="150"/>
      <c r="E260" s="150"/>
      <c r="F260" s="162"/>
      <c r="G260" s="150"/>
      <c r="H260" s="150"/>
      <c r="I260" s="150"/>
      <c r="J260" s="150"/>
      <c r="K260" s="150"/>
      <c r="L260" s="150"/>
      <c r="M260" s="38"/>
      <c r="N260" s="164"/>
    </row>
    <row r="261" spans="1:14">
      <c r="A261" s="195"/>
      <c r="B261" s="175" t="s">
        <v>26</v>
      </c>
      <c r="C261" s="150">
        <v>0.69740000000000002</v>
      </c>
      <c r="D261" s="150">
        <v>32.272199999999998</v>
      </c>
      <c r="E261" s="150">
        <v>24.9313</v>
      </c>
      <c r="F261" s="162">
        <f>(D261-E261)/E261*100</f>
        <v>29.444513523161636</v>
      </c>
      <c r="G261" s="150">
        <v>33</v>
      </c>
      <c r="H261" s="150">
        <v>33143.71</v>
      </c>
      <c r="I261" s="150">
        <v>55</v>
      </c>
      <c r="J261" s="150">
        <v>0.48809999999999998</v>
      </c>
      <c r="K261" s="150">
        <v>13.1113</v>
      </c>
      <c r="L261" s="150">
        <v>30.684799999999999</v>
      </c>
      <c r="M261" s="38">
        <f>(K261-L261)/L261*100</f>
        <v>-57.271026697257277</v>
      </c>
      <c r="N261" s="164">
        <f>D261/D321*100</f>
        <v>0.20903008714738716</v>
      </c>
    </row>
    <row r="262" spans="1:14">
      <c r="A262" s="195"/>
      <c r="B262" s="175" t="s">
        <v>27</v>
      </c>
      <c r="C262" s="36">
        <v>0</v>
      </c>
      <c r="D262" s="36">
        <v>0</v>
      </c>
      <c r="E262" s="34">
        <v>0</v>
      </c>
      <c r="F262" s="162"/>
      <c r="G262" s="150">
        <v>0</v>
      </c>
      <c r="H262" s="155">
        <v>10</v>
      </c>
      <c r="I262" s="150">
        <v>0</v>
      </c>
      <c r="J262" s="150">
        <v>0</v>
      </c>
      <c r="K262" s="150">
        <v>0</v>
      </c>
      <c r="L262" s="150">
        <v>0</v>
      </c>
      <c r="M262" s="38"/>
      <c r="N262" s="164"/>
    </row>
    <row r="263" spans="1:14">
      <c r="A263" s="195"/>
      <c r="B263" s="17" t="s">
        <v>28</v>
      </c>
      <c r="C263" s="41"/>
      <c r="D263" s="41"/>
      <c r="E263" s="41"/>
      <c r="F263" s="162"/>
      <c r="G263" s="48"/>
      <c r="H263" s="48"/>
      <c r="I263" s="48"/>
      <c r="J263" s="48"/>
      <c r="K263" s="48"/>
      <c r="L263" s="48"/>
      <c r="M263" s="38"/>
      <c r="N263" s="164"/>
    </row>
    <row r="264" spans="1:14">
      <c r="A264" s="195"/>
      <c r="B264" s="17" t="s">
        <v>29</v>
      </c>
      <c r="C264" s="48">
        <v>0</v>
      </c>
      <c r="D264" s="48">
        <v>0.1981</v>
      </c>
      <c r="E264" s="48">
        <v>0</v>
      </c>
      <c r="F264" s="162"/>
      <c r="G264" s="48">
        <v>2</v>
      </c>
      <c r="H264" s="48">
        <v>10</v>
      </c>
      <c r="I264" s="48">
        <v>0</v>
      </c>
      <c r="J264" s="48">
        <v>0</v>
      </c>
      <c r="K264" s="48">
        <v>0</v>
      </c>
      <c r="L264" s="48">
        <v>0</v>
      </c>
      <c r="M264" s="38"/>
      <c r="N264" s="164"/>
    </row>
    <row r="265" spans="1:14">
      <c r="A265" s="195"/>
      <c r="B265" s="17" t="s">
        <v>30</v>
      </c>
      <c r="C265" s="48"/>
      <c r="D265" s="48"/>
      <c r="E265" s="48"/>
      <c r="F265" s="162"/>
      <c r="G265" s="48"/>
      <c r="H265" s="48"/>
      <c r="I265" s="48"/>
      <c r="J265" s="48"/>
      <c r="K265" s="48"/>
      <c r="L265" s="48"/>
      <c r="M265" s="38"/>
      <c r="N265" s="164"/>
    </row>
    <row r="266" spans="1:14" ht="14.25" thickBot="1">
      <c r="A266" s="196"/>
      <c r="B266" s="18" t="s">
        <v>31</v>
      </c>
      <c r="C266" s="19">
        <f t="shared" ref="C266:L266" si="49">C254+C256+C257+C258+C259+C260+C261+C262</f>
        <v>85.104600000000005</v>
      </c>
      <c r="D266" s="19">
        <f t="shared" si="49"/>
        <v>1918.7460000000001</v>
      </c>
      <c r="E266" s="19">
        <f t="shared" si="49"/>
        <v>1787.3544999999997</v>
      </c>
      <c r="F266" s="159">
        <f t="shared" ref="F266:F272" si="50">(D266-E266)/E266*100</f>
        <v>7.351171801676748</v>
      </c>
      <c r="G266" s="19">
        <f t="shared" si="49"/>
        <v>7710</v>
      </c>
      <c r="H266" s="19">
        <f>H254+H256+H257+H258+H259+H260+H261+H262</f>
        <v>983607.90929999982</v>
      </c>
      <c r="I266" s="19">
        <f t="shared" si="49"/>
        <v>1366</v>
      </c>
      <c r="J266" s="19">
        <f t="shared" si="49"/>
        <v>201.3467</v>
      </c>
      <c r="K266" s="19">
        <f t="shared" si="49"/>
        <v>1097.1342</v>
      </c>
      <c r="L266" s="19">
        <f t="shared" si="49"/>
        <v>1368.7515000000001</v>
      </c>
      <c r="M266" s="19">
        <f>(K266-L266)/L266*100</f>
        <v>-19.844164554340221</v>
      </c>
      <c r="N266" s="165">
        <f>D266/D326*100</f>
        <v>1.371730996032053</v>
      </c>
    </row>
    <row r="267" spans="1:14" ht="14.25" thickTop="1">
      <c r="A267" s="197" t="s">
        <v>47</v>
      </c>
      <c r="B267" s="175" t="s">
        <v>19</v>
      </c>
      <c r="C267" s="86">
        <v>45.32</v>
      </c>
      <c r="D267" s="86">
        <v>814.91</v>
      </c>
      <c r="E267" s="86">
        <v>1243.51</v>
      </c>
      <c r="F267" s="38">
        <f t="shared" si="50"/>
        <v>-34.4669524169488</v>
      </c>
      <c r="G267" s="87">
        <v>4501</v>
      </c>
      <c r="H267" s="87">
        <v>374507</v>
      </c>
      <c r="I267" s="87">
        <v>785</v>
      </c>
      <c r="J267" s="87">
        <v>79.790000000000006</v>
      </c>
      <c r="K267" s="87">
        <v>603.16</v>
      </c>
      <c r="L267" s="87">
        <v>706.06</v>
      </c>
      <c r="M267" s="38">
        <f>(K267-L267)/L267*100</f>
        <v>-14.573832252216523</v>
      </c>
      <c r="N267" s="164">
        <f t="shared" ref="N267:N272" si="51">D267/D314*100</f>
        <v>0.89787754323538105</v>
      </c>
    </row>
    <row r="268" spans="1:14">
      <c r="A268" s="195"/>
      <c r="B268" s="175" t="s">
        <v>20</v>
      </c>
      <c r="C268" s="87">
        <v>3.11</v>
      </c>
      <c r="D268" s="87">
        <v>114.23</v>
      </c>
      <c r="E268" s="87">
        <v>322.14999999999998</v>
      </c>
      <c r="F268" s="38">
        <f t="shared" si="50"/>
        <v>-64.541362719230165</v>
      </c>
      <c r="G268" s="87">
        <v>856</v>
      </c>
      <c r="H268" s="87">
        <v>11199.8</v>
      </c>
      <c r="I268" s="87">
        <v>258</v>
      </c>
      <c r="J268" s="87">
        <v>21.82</v>
      </c>
      <c r="K268" s="87">
        <v>139</v>
      </c>
      <c r="L268" s="87">
        <v>286.79000000000002</v>
      </c>
      <c r="M268" s="38">
        <f t="shared" ref="M268:M272" si="52">(K268-L268)/L268*100</f>
        <v>-51.532480212001822</v>
      </c>
      <c r="N268" s="164">
        <f t="shared" si="51"/>
        <v>0.60633666723221114</v>
      </c>
    </row>
    <row r="269" spans="1:14">
      <c r="A269" s="195"/>
      <c r="B269" s="175" t="s">
        <v>21</v>
      </c>
      <c r="C269" s="87">
        <v>0.73</v>
      </c>
      <c r="D269" s="87">
        <v>49.89</v>
      </c>
      <c r="E269" s="87">
        <v>58.36</v>
      </c>
      <c r="F269" s="38">
        <f t="shared" si="50"/>
        <v>-14.513365318711443</v>
      </c>
      <c r="G269" s="87">
        <v>21</v>
      </c>
      <c r="H269" s="87">
        <v>73107.38</v>
      </c>
      <c r="I269" s="87"/>
      <c r="J269" s="87"/>
      <c r="K269" s="87"/>
      <c r="L269" s="87">
        <v>0.74</v>
      </c>
      <c r="M269" s="38">
        <f t="shared" si="52"/>
        <v>-100</v>
      </c>
      <c r="N269" s="164">
        <f t="shared" si="51"/>
        <v>1.073874323197757</v>
      </c>
    </row>
    <row r="270" spans="1:14">
      <c r="A270" s="195"/>
      <c r="B270" s="175" t="s">
        <v>22</v>
      </c>
      <c r="C270" s="87"/>
      <c r="D270" s="87">
        <v>4.1999999999999997E-3</v>
      </c>
      <c r="E270" s="87">
        <v>0.02</v>
      </c>
      <c r="F270" s="38">
        <f t="shared" si="50"/>
        <v>-79</v>
      </c>
      <c r="G270" s="87">
        <v>2</v>
      </c>
      <c r="H270" s="87">
        <v>42</v>
      </c>
      <c r="I270" s="87"/>
      <c r="J270" s="87"/>
      <c r="K270" s="87"/>
      <c r="L270" s="87"/>
      <c r="M270" s="38"/>
      <c r="N270" s="164">
        <f t="shared" si="51"/>
        <v>3.3634010146008271E-4</v>
      </c>
    </row>
    <row r="271" spans="1:14">
      <c r="A271" s="195"/>
      <c r="B271" s="175" t="s">
        <v>23</v>
      </c>
      <c r="C271" s="87"/>
      <c r="D271" s="87">
        <v>1.48</v>
      </c>
      <c r="E271" s="87">
        <v>1.44</v>
      </c>
      <c r="F271" s="38">
        <f t="shared" si="50"/>
        <v>2.7777777777777803</v>
      </c>
      <c r="G271" s="87">
        <v>11</v>
      </c>
      <c r="H271" s="87">
        <v>1185.6300000000001</v>
      </c>
      <c r="I271" s="87"/>
      <c r="J271" s="87"/>
      <c r="K271" s="87"/>
      <c r="L271" s="87"/>
      <c r="M271" s="38"/>
      <c r="N271" s="164">
        <f t="shared" si="51"/>
        <v>0.45755742324793436</v>
      </c>
    </row>
    <row r="272" spans="1:14">
      <c r="A272" s="195"/>
      <c r="B272" s="175" t="s">
        <v>24</v>
      </c>
      <c r="C272" s="87">
        <v>1.64</v>
      </c>
      <c r="D272" s="87">
        <v>48.74</v>
      </c>
      <c r="E272" s="87">
        <v>69.31</v>
      </c>
      <c r="F272" s="38">
        <f t="shared" si="50"/>
        <v>-29.678257105756746</v>
      </c>
      <c r="G272" s="87">
        <v>471</v>
      </c>
      <c r="H272" s="87">
        <v>138984</v>
      </c>
      <c r="I272" s="87">
        <v>19</v>
      </c>
      <c r="J272" s="87">
        <v>10.210000000000001</v>
      </c>
      <c r="K272" s="87">
        <v>64.39</v>
      </c>
      <c r="L272" s="87">
        <v>95.36</v>
      </c>
      <c r="M272" s="38">
        <f t="shared" si="52"/>
        <v>-32.476929530201346</v>
      </c>
      <c r="N272" s="164">
        <f t="shared" si="51"/>
        <v>0.72927998785903547</v>
      </c>
    </row>
    <row r="273" spans="1:14">
      <c r="A273" s="195"/>
      <c r="B273" s="175" t="s">
        <v>25</v>
      </c>
      <c r="C273" s="89"/>
      <c r="D273" s="89"/>
      <c r="E273" s="89"/>
      <c r="F273" s="38"/>
      <c r="G273" s="89"/>
      <c r="H273" s="89"/>
      <c r="I273" s="89"/>
      <c r="J273" s="89"/>
      <c r="K273" s="89"/>
      <c r="L273" s="89"/>
      <c r="M273" s="38"/>
      <c r="N273" s="164"/>
    </row>
    <row r="274" spans="1:14">
      <c r="A274" s="195"/>
      <c r="B274" s="175" t="s">
        <v>26</v>
      </c>
      <c r="C274" s="87">
        <v>6.62</v>
      </c>
      <c r="D274" s="87">
        <v>30.03</v>
      </c>
      <c r="E274" s="87">
        <v>6.55</v>
      </c>
      <c r="F274" s="38">
        <f>(D274-E274)/E274*100</f>
        <v>358.47328244274814</v>
      </c>
      <c r="G274" s="87">
        <v>316</v>
      </c>
      <c r="H274" s="87">
        <v>39943.730000000003</v>
      </c>
      <c r="I274" s="87">
        <v>4</v>
      </c>
      <c r="J274" s="87">
        <v>1.1299999999999999</v>
      </c>
      <c r="K274" s="87">
        <v>1.46</v>
      </c>
      <c r="L274" s="87">
        <v>1.67</v>
      </c>
      <c r="M274" s="38">
        <f>(K274-L274)/L274*100</f>
        <v>-12.574850299401197</v>
      </c>
      <c r="N274" s="164">
        <f>D274/D321*100</f>
        <v>0.19450714599674135</v>
      </c>
    </row>
    <row r="275" spans="1:14">
      <c r="A275" s="195"/>
      <c r="B275" s="175" t="s">
        <v>27</v>
      </c>
      <c r="C275" s="87"/>
      <c r="D275" s="87"/>
      <c r="E275" s="87"/>
      <c r="F275" s="38"/>
      <c r="G275" s="87"/>
      <c r="H275" s="87"/>
      <c r="I275" s="87"/>
      <c r="J275" s="87"/>
      <c r="K275" s="87"/>
      <c r="L275" s="87"/>
      <c r="M275" s="38"/>
      <c r="N275" s="164"/>
    </row>
    <row r="276" spans="1:14">
      <c r="A276" s="195"/>
      <c r="B276" s="17" t="s">
        <v>28</v>
      </c>
      <c r="C276" s="90"/>
      <c r="D276" s="90"/>
      <c r="E276" s="90"/>
      <c r="F276" s="38"/>
      <c r="G276" s="90"/>
      <c r="H276" s="90"/>
      <c r="I276" s="90"/>
      <c r="J276" s="90"/>
      <c r="K276" s="90"/>
      <c r="L276" s="90"/>
      <c r="M276" s="38"/>
      <c r="N276" s="164"/>
    </row>
    <row r="277" spans="1:14">
      <c r="A277" s="195"/>
      <c r="B277" s="17" t="s">
        <v>29</v>
      </c>
      <c r="C277" s="90"/>
      <c r="D277" s="90"/>
      <c r="E277" s="90"/>
      <c r="F277" s="38"/>
      <c r="G277" s="90"/>
      <c r="H277" s="90"/>
      <c r="I277" s="90"/>
      <c r="J277" s="90"/>
      <c r="K277" s="90"/>
      <c r="L277" s="90"/>
      <c r="M277" s="38"/>
      <c r="N277" s="164"/>
    </row>
    <row r="278" spans="1:14">
      <c r="A278" s="195"/>
      <c r="B278" s="17" t="s">
        <v>30</v>
      </c>
      <c r="C278" s="90"/>
      <c r="D278" s="90"/>
      <c r="E278" s="90"/>
      <c r="F278" s="38"/>
      <c r="G278" s="90"/>
      <c r="H278" s="90"/>
      <c r="I278" s="90"/>
      <c r="J278" s="90"/>
      <c r="K278" s="90"/>
      <c r="L278" s="90"/>
      <c r="M278" s="38"/>
      <c r="N278" s="164"/>
    </row>
    <row r="279" spans="1:14" ht="14.25" thickBot="1">
      <c r="A279" s="196"/>
      <c r="B279" s="18" t="s">
        <v>31</v>
      </c>
      <c r="C279" s="19">
        <f>C267+C269+C270+C271+C272+C273+C274+C275</f>
        <v>54.309999999999995</v>
      </c>
      <c r="D279" s="19">
        <f t="shared" ref="D279:L279" si="53">D267+D269+D270+D271+D272+D273+D274+D275</f>
        <v>945.05419999999992</v>
      </c>
      <c r="E279" s="19">
        <f t="shared" si="53"/>
        <v>1379.1899999999998</v>
      </c>
      <c r="F279" s="19">
        <f>(D279-E279)/E279*100</f>
        <v>-31.477591919895008</v>
      </c>
      <c r="G279" s="19">
        <f t="shared" si="53"/>
        <v>5322</v>
      </c>
      <c r="H279" s="19">
        <f t="shared" si="53"/>
        <v>627769.74</v>
      </c>
      <c r="I279" s="19">
        <f t="shared" si="53"/>
        <v>808</v>
      </c>
      <c r="J279" s="19">
        <f t="shared" si="53"/>
        <v>91.13</v>
      </c>
      <c r="K279" s="19">
        <f t="shared" si="53"/>
        <v>669.01</v>
      </c>
      <c r="L279" s="19">
        <f t="shared" si="53"/>
        <v>803.82999999999993</v>
      </c>
      <c r="M279" s="19">
        <f t="shared" ref="M279" si="54">(K279-L279)/L279*100</f>
        <v>-16.772203077765194</v>
      </c>
      <c r="N279" s="165">
        <f>D279/D326*100</f>
        <v>0.67562884252020583</v>
      </c>
    </row>
    <row r="280" spans="1:14" ht="14.25" thickTop="1">
      <c r="A280" s="79"/>
      <c r="B280" s="80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70"/>
    </row>
    <row r="281" spans="1:14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</row>
    <row r="282" spans="1:14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</row>
    <row r="283" spans="1:14" ht="18.75">
      <c r="A283" s="179" t="str">
        <f>A1</f>
        <v>2020年1-12月丹东市财产保险业务统计表</v>
      </c>
      <c r="B283" s="179"/>
      <c r="C283" s="179"/>
      <c r="D283" s="179"/>
      <c r="E283" s="179"/>
      <c r="F283" s="179"/>
      <c r="G283" s="179"/>
      <c r="H283" s="179"/>
      <c r="I283" s="179"/>
      <c r="J283" s="179"/>
      <c r="K283" s="179"/>
      <c r="L283" s="179"/>
      <c r="M283" s="179"/>
      <c r="N283" s="179"/>
    </row>
    <row r="284" spans="1:14" ht="14.25" thickBot="1">
      <c r="A284" s="69"/>
      <c r="B284" s="71" t="s">
        <v>0</v>
      </c>
      <c r="C284" s="70"/>
      <c r="D284" s="70"/>
      <c r="E284" s="69"/>
      <c r="F284" s="70"/>
      <c r="G284" s="88" t="str">
        <f>G2</f>
        <v>（2020年1-12月）</v>
      </c>
      <c r="H284" s="70"/>
      <c r="I284" s="70"/>
      <c r="J284" s="70"/>
      <c r="K284" s="70"/>
      <c r="L284" s="71" t="s">
        <v>1</v>
      </c>
      <c r="M284" s="69"/>
      <c r="N284" s="69"/>
    </row>
    <row r="285" spans="1:14">
      <c r="A285" s="194" t="s">
        <v>97</v>
      </c>
      <c r="B285" s="72" t="s">
        <v>3</v>
      </c>
      <c r="C285" s="180" t="s">
        <v>4</v>
      </c>
      <c r="D285" s="180"/>
      <c r="E285" s="180"/>
      <c r="F285" s="181"/>
      <c r="G285" s="180" t="s">
        <v>5</v>
      </c>
      <c r="H285" s="180"/>
      <c r="I285" s="180" t="s">
        <v>6</v>
      </c>
      <c r="J285" s="180"/>
      <c r="K285" s="180"/>
      <c r="L285" s="180"/>
      <c r="M285" s="180"/>
      <c r="N285" s="186" t="s">
        <v>7</v>
      </c>
    </row>
    <row r="286" spans="1:14">
      <c r="A286" s="195"/>
      <c r="B286" s="70" t="s">
        <v>8</v>
      </c>
      <c r="C286" s="182" t="s">
        <v>9</v>
      </c>
      <c r="D286" s="182" t="s">
        <v>10</v>
      </c>
      <c r="E286" s="182" t="s">
        <v>11</v>
      </c>
      <c r="F286" s="177" t="s">
        <v>12</v>
      </c>
      <c r="G286" s="182" t="s">
        <v>13</v>
      </c>
      <c r="H286" s="182" t="s">
        <v>14</v>
      </c>
      <c r="I286" s="175" t="s">
        <v>13</v>
      </c>
      <c r="J286" s="182" t="s">
        <v>15</v>
      </c>
      <c r="K286" s="182"/>
      <c r="L286" s="182"/>
      <c r="M286" s="175" t="s">
        <v>12</v>
      </c>
      <c r="N286" s="187"/>
    </row>
    <row r="287" spans="1:14">
      <c r="A287" s="195"/>
      <c r="B287" s="73" t="s">
        <v>16</v>
      </c>
      <c r="C287" s="182"/>
      <c r="D287" s="182"/>
      <c r="E287" s="182"/>
      <c r="F287" s="177" t="s">
        <v>17</v>
      </c>
      <c r="G287" s="182"/>
      <c r="H287" s="182"/>
      <c r="I287" s="40" t="s">
        <v>18</v>
      </c>
      <c r="J287" s="175" t="s">
        <v>9</v>
      </c>
      <c r="K287" s="175" t="s">
        <v>10</v>
      </c>
      <c r="L287" s="175" t="s">
        <v>11</v>
      </c>
      <c r="M287" s="175" t="s">
        <v>17</v>
      </c>
      <c r="N287" s="176" t="s">
        <v>17</v>
      </c>
    </row>
    <row r="288" spans="1:14">
      <c r="A288" s="195"/>
      <c r="B288" s="175" t="s">
        <v>19</v>
      </c>
      <c r="C288" s="22">
        <v>31.03</v>
      </c>
      <c r="D288" s="22">
        <v>429.63</v>
      </c>
      <c r="E288" s="22">
        <v>735</v>
      </c>
      <c r="F288" s="38">
        <f>(D288-E288)/E288*100</f>
        <v>-41.546938775510206</v>
      </c>
      <c r="G288" s="23">
        <v>2696</v>
      </c>
      <c r="H288" s="23">
        <v>245227.91</v>
      </c>
      <c r="I288" s="23">
        <v>246</v>
      </c>
      <c r="J288" s="23">
        <v>8.39</v>
      </c>
      <c r="K288" s="23">
        <v>376.28</v>
      </c>
      <c r="L288" s="23">
        <v>411.15</v>
      </c>
      <c r="M288" s="38">
        <f>(K288-L288)/L288*100</f>
        <v>-8.4810896266569387</v>
      </c>
      <c r="N288" s="164">
        <f>D288/D314*100</f>
        <v>0.47337145071261466</v>
      </c>
    </row>
    <row r="289" spans="1:14">
      <c r="A289" s="195"/>
      <c r="B289" s="175" t="s">
        <v>20</v>
      </c>
      <c r="C289" s="23">
        <v>0.16</v>
      </c>
      <c r="D289" s="23">
        <v>3.19</v>
      </c>
      <c r="E289" s="23">
        <v>3.64</v>
      </c>
      <c r="F289" s="38">
        <f>(D289-E289)/E289*100</f>
        <v>-12.362637362637367</v>
      </c>
      <c r="G289" s="23">
        <v>39</v>
      </c>
      <c r="H289" s="23">
        <v>577.20000000000005</v>
      </c>
      <c r="I289" s="23">
        <v>11</v>
      </c>
      <c r="J289" s="23"/>
      <c r="K289" s="23">
        <v>55.79</v>
      </c>
      <c r="L289" s="23">
        <v>65.17</v>
      </c>
      <c r="M289" s="38">
        <f>(K289-L289)/L289*100</f>
        <v>-14.393125671321163</v>
      </c>
      <c r="N289" s="164">
        <f>D289/D315*100</f>
        <v>1.6932626879722957E-2</v>
      </c>
    </row>
    <row r="290" spans="1:14">
      <c r="A290" s="195"/>
      <c r="B290" s="175" t="s">
        <v>21</v>
      </c>
      <c r="C290" s="23">
        <v>0</v>
      </c>
      <c r="D290" s="23">
        <v>12.09</v>
      </c>
      <c r="E290" s="23">
        <v>3.69</v>
      </c>
      <c r="F290" s="38">
        <f>(D290-E290)/E290*100</f>
        <v>227.64227642276421</v>
      </c>
      <c r="G290" s="23">
        <v>5</v>
      </c>
      <c r="H290" s="23">
        <v>16935.05</v>
      </c>
      <c r="I290" s="23"/>
      <c r="J290" s="23"/>
      <c r="K290" s="23"/>
      <c r="L290" s="23"/>
      <c r="M290" s="38"/>
      <c r="N290" s="164">
        <f>D290/D316*100</f>
        <v>0.26023532907317865</v>
      </c>
    </row>
    <row r="291" spans="1:14">
      <c r="A291" s="195"/>
      <c r="B291" s="175" t="s">
        <v>22</v>
      </c>
      <c r="C291" s="23">
        <v>0</v>
      </c>
      <c r="D291" s="23">
        <v>0.11</v>
      </c>
      <c r="E291" s="23"/>
      <c r="F291" s="38"/>
      <c r="G291" s="23">
        <v>10</v>
      </c>
      <c r="H291" s="23">
        <v>327.99</v>
      </c>
      <c r="I291" s="23"/>
      <c r="J291" s="23"/>
      <c r="K291" s="23"/>
      <c r="L291" s="23"/>
      <c r="M291" s="38"/>
      <c r="N291" s="164">
        <f>D291/D317*100</f>
        <v>8.8089074191926436E-3</v>
      </c>
    </row>
    <row r="292" spans="1:14">
      <c r="A292" s="195"/>
      <c r="B292" s="175" t="s">
        <v>23</v>
      </c>
      <c r="C292" s="23"/>
      <c r="D292" s="23"/>
      <c r="E292" s="23"/>
      <c r="F292" s="38"/>
      <c r="G292" s="23"/>
      <c r="H292" s="23"/>
      <c r="I292" s="23"/>
      <c r="J292" s="23"/>
      <c r="K292" s="23"/>
      <c r="L292" s="23"/>
      <c r="M292" s="38"/>
      <c r="N292" s="164"/>
    </row>
    <row r="293" spans="1:14">
      <c r="A293" s="195"/>
      <c r="B293" s="175" t="s">
        <v>24</v>
      </c>
      <c r="C293" s="23">
        <v>0.74</v>
      </c>
      <c r="D293" s="23">
        <v>10.14</v>
      </c>
      <c r="E293" s="23">
        <v>46.36</v>
      </c>
      <c r="F293" s="38">
        <f>(D293-E293)/E293*100</f>
        <v>-78.127696289905089</v>
      </c>
      <c r="G293" s="23">
        <v>45</v>
      </c>
      <c r="H293" s="23">
        <v>7421.69</v>
      </c>
      <c r="I293" s="23">
        <v>15</v>
      </c>
      <c r="J293" s="23">
        <v>0.87</v>
      </c>
      <c r="K293" s="23">
        <v>154.68</v>
      </c>
      <c r="L293" s="23">
        <v>77.14</v>
      </c>
      <c r="M293" s="38">
        <f>(K293-L293)/L293*100</f>
        <v>100.5185377236194</v>
      </c>
      <c r="N293" s="164">
        <f>D293/D319*100</f>
        <v>0.15172135980489576</v>
      </c>
    </row>
    <row r="294" spans="1:14">
      <c r="A294" s="195"/>
      <c r="B294" s="175" t="s">
        <v>25</v>
      </c>
      <c r="C294" s="25"/>
      <c r="D294" s="25"/>
      <c r="E294" s="25"/>
      <c r="F294" s="38"/>
      <c r="G294" s="25"/>
      <c r="H294" s="25"/>
      <c r="I294" s="25"/>
      <c r="J294" s="25"/>
      <c r="K294" s="25"/>
      <c r="L294" s="25"/>
      <c r="M294" s="38"/>
      <c r="N294" s="164"/>
    </row>
    <row r="295" spans="1:14">
      <c r="A295" s="195"/>
      <c r="B295" s="175" t="s">
        <v>26</v>
      </c>
      <c r="C295" s="23">
        <v>2.08</v>
      </c>
      <c r="D295" s="23">
        <v>25.84</v>
      </c>
      <c r="E295" s="23">
        <v>27.23</v>
      </c>
      <c r="F295" s="38">
        <f>(D295-E295)/E295*100</f>
        <v>-5.1046639735585773</v>
      </c>
      <c r="G295" s="23">
        <v>1829</v>
      </c>
      <c r="H295" s="23">
        <v>79524.789999999994</v>
      </c>
      <c r="I295" s="23">
        <v>15</v>
      </c>
      <c r="J295" s="23">
        <v>0.45</v>
      </c>
      <c r="K295" s="23">
        <v>5.58</v>
      </c>
      <c r="L295" s="23">
        <v>2.83</v>
      </c>
      <c r="M295" s="38"/>
      <c r="N295" s="164">
        <f>D295/D321*100</f>
        <v>0.16736812029822834</v>
      </c>
    </row>
    <row r="296" spans="1:14">
      <c r="A296" s="195"/>
      <c r="B296" s="175" t="s">
        <v>27</v>
      </c>
      <c r="C296" s="23"/>
      <c r="D296" s="47"/>
      <c r="E296" s="23">
        <v>8</v>
      </c>
      <c r="F296" s="38"/>
      <c r="G296" s="47"/>
      <c r="H296" s="47">
        <v>242.75</v>
      </c>
      <c r="I296" s="23"/>
      <c r="J296" s="23"/>
      <c r="K296" s="23"/>
      <c r="L296" s="23"/>
      <c r="M296" s="38"/>
      <c r="N296" s="164">
        <f>D296/D322*100</f>
        <v>0</v>
      </c>
    </row>
    <row r="297" spans="1:14">
      <c r="A297" s="195"/>
      <c r="B297" s="17" t="s">
        <v>28</v>
      </c>
      <c r="C297" s="47"/>
      <c r="D297" s="47"/>
      <c r="E297" s="47"/>
      <c r="F297" s="38"/>
      <c r="G297" s="47"/>
      <c r="H297" s="47"/>
      <c r="I297" s="47"/>
      <c r="J297" s="47"/>
      <c r="K297" s="47"/>
      <c r="L297" s="47"/>
      <c r="M297" s="38"/>
      <c r="N297" s="164"/>
    </row>
    <row r="298" spans="1:14">
      <c r="A298" s="195"/>
      <c r="B298" s="17" t="s">
        <v>29</v>
      </c>
      <c r="C298" s="47"/>
      <c r="D298" s="47">
        <v>0.14000000000000001</v>
      </c>
      <c r="E298" s="47">
        <v>7.96</v>
      </c>
      <c r="F298" s="38"/>
      <c r="G298" s="47">
        <v>1</v>
      </c>
      <c r="H298" s="47">
        <v>242.75</v>
      </c>
      <c r="I298" s="47">
        <v>1</v>
      </c>
      <c r="J298" s="47"/>
      <c r="K298" s="47">
        <v>5.99</v>
      </c>
      <c r="L298" s="47"/>
      <c r="M298" s="38"/>
      <c r="N298" s="164">
        <f>D298/D324*100</f>
        <v>8.5850509623648985E-2</v>
      </c>
    </row>
    <row r="299" spans="1:14">
      <c r="A299" s="195"/>
      <c r="B299" s="17" t="s">
        <v>30</v>
      </c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164"/>
    </row>
    <row r="300" spans="1:14" ht="14.25" thickBot="1">
      <c r="A300" s="196"/>
      <c r="B300" s="18" t="s">
        <v>31</v>
      </c>
      <c r="C300" s="19">
        <f>C288+C290+C291+C292+C293+C294+C295+C296</f>
        <v>33.85</v>
      </c>
      <c r="D300" s="19">
        <f t="shared" ref="D300:E300" si="55">D288+D290+D291+D292+D293+D294+D295+D296</f>
        <v>477.80999999999995</v>
      </c>
      <c r="E300" s="19">
        <f t="shared" si="55"/>
        <v>820.28000000000009</v>
      </c>
      <c r="F300" s="19">
        <f>(D300-E300)/E300*100</f>
        <v>-41.750377919734738</v>
      </c>
      <c r="G300" s="19">
        <f t="shared" ref="G300:L300" si="56">G288+G290+G291+G292+G293+G294+G295+G296</f>
        <v>4585</v>
      </c>
      <c r="H300" s="19">
        <f t="shared" si="56"/>
        <v>349680.18</v>
      </c>
      <c r="I300" s="19">
        <f t="shared" si="56"/>
        <v>276</v>
      </c>
      <c r="J300" s="19">
        <f t="shared" si="56"/>
        <v>9.7099999999999991</v>
      </c>
      <c r="K300" s="19">
        <f t="shared" si="56"/>
        <v>536.54000000000008</v>
      </c>
      <c r="L300" s="19">
        <f t="shared" si="56"/>
        <v>491.11999999999995</v>
      </c>
      <c r="M300" s="19">
        <f>(K300-L300)/L300*100</f>
        <v>9.2482489004724169</v>
      </c>
      <c r="N300" s="165">
        <f>D300/D326*100</f>
        <v>0.34159122010629606</v>
      </c>
    </row>
    <row r="301" spans="1:14" ht="14.25" thickTop="1">
      <c r="A301" s="195" t="s">
        <v>48</v>
      </c>
      <c r="B301" s="175" t="s">
        <v>19</v>
      </c>
      <c r="C301" s="39">
        <v>32.15</v>
      </c>
      <c r="D301" s="39">
        <v>695.59</v>
      </c>
      <c r="E301" s="39">
        <v>1137.55</v>
      </c>
      <c r="F301" s="39">
        <f>(D301-E301)/E301*100</f>
        <v>-38.851918596984738</v>
      </c>
      <c r="G301" s="38">
        <v>2872</v>
      </c>
      <c r="H301" s="38">
        <v>194456.3</v>
      </c>
      <c r="I301" s="38">
        <v>622</v>
      </c>
      <c r="J301" s="38">
        <v>23.98</v>
      </c>
      <c r="K301" s="38">
        <v>427.08</v>
      </c>
      <c r="L301" s="38">
        <v>475.13</v>
      </c>
      <c r="M301" s="39">
        <f>(K301-L301)/L301*100</f>
        <v>-10.113021699324399</v>
      </c>
      <c r="N301" s="164">
        <f>D301/D314*100</f>
        <v>0.76640934618436241</v>
      </c>
    </row>
    <row r="302" spans="1:14">
      <c r="A302" s="195"/>
      <c r="B302" s="175" t="s">
        <v>20</v>
      </c>
      <c r="C302" s="38">
        <v>4.2</v>
      </c>
      <c r="D302" s="38">
        <v>76.48</v>
      </c>
      <c r="E302" s="38">
        <v>151.93</v>
      </c>
      <c r="F302" s="38">
        <f>(D302-E302)/E302*100</f>
        <v>-49.661028105048374</v>
      </c>
      <c r="G302" s="38">
        <v>735</v>
      </c>
      <c r="H302" s="38">
        <v>10475.540000000001</v>
      </c>
      <c r="I302" s="38">
        <v>224</v>
      </c>
      <c r="J302" s="38">
        <v>12.02</v>
      </c>
      <c r="K302" s="38">
        <v>124.36</v>
      </c>
      <c r="L302" s="38">
        <v>160.25</v>
      </c>
      <c r="M302" s="38">
        <f>(K302-L302)/L302*100</f>
        <v>-22.396255850234009</v>
      </c>
      <c r="N302" s="164">
        <f>D302/D315*100</f>
        <v>0.40595840243298176</v>
      </c>
    </row>
    <row r="303" spans="1:14">
      <c r="A303" s="195"/>
      <c r="B303" s="175" t="s">
        <v>21</v>
      </c>
      <c r="C303" s="38">
        <v>0</v>
      </c>
      <c r="D303" s="38">
        <v>15.05</v>
      </c>
      <c r="E303" s="38">
        <v>21.71</v>
      </c>
      <c r="F303" s="38">
        <f>(D303-E303)/E303*100</f>
        <v>-30.677107323813914</v>
      </c>
      <c r="G303" s="38">
        <v>2</v>
      </c>
      <c r="H303" s="38">
        <v>14934.88</v>
      </c>
      <c r="I303" s="38">
        <v>1</v>
      </c>
      <c r="J303" s="38"/>
      <c r="K303" s="38">
        <v>0.91</v>
      </c>
      <c r="L303" s="38"/>
      <c r="M303" s="38"/>
      <c r="N303" s="164">
        <f>D303/D316*100</f>
        <v>0.32394885877182289</v>
      </c>
    </row>
    <row r="304" spans="1:14">
      <c r="A304" s="195"/>
      <c r="B304" s="175" t="s">
        <v>22</v>
      </c>
      <c r="C304" s="38">
        <v>0</v>
      </c>
      <c r="D304" s="38">
        <v>0.06</v>
      </c>
      <c r="E304" s="38">
        <v>0.64</v>
      </c>
      <c r="F304" s="38">
        <f>(D304-E304)/E304*100</f>
        <v>-90.625000000000014</v>
      </c>
      <c r="G304" s="38">
        <v>18</v>
      </c>
      <c r="H304" s="38">
        <v>2370.6</v>
      </c>
      <c r="I304" s="38"/>
      <c r="J304" s="38"/>
      <c r="K304" s="38"/>
      <c r="L304" s="38">
        <v>0.52</v>
      </c>
      <c r="M304" s="38"/>
      <c r="N304" s="164">
        <f>D304/D317*100</f>
        <v>4.8048585922868961E-3</v>
      </c>
    </row>
    <row r="305" spans="1:14">
      <c r="A305" s="195"/>
      <c r="B305" s="175" t="s">
        <v>23</v>
      </c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164"/>
    </row>
    <row r="306" spans="1:14">
      <c r="A306" s="195"/>
      <c r="B306" s="175" t="s">
        <v>24</v>
      </c>
      <c r="C306" s="38">
        <v>4.3499999999999996</v>
      </c>
      <c r="D306" s="38">
        <v>31.34</v>
      </c>
      <c r="E306" s="38">
        <v>2.91</v>
      </c>
      <c r="F306" s="38">
        <f>(D306-E306)/E306*100</f>
        <v>976.97594501718208</v>
      </c>
      <c r="G306" s="38">
        <v>695</v>
      </c>
      <c r="H306" s="38">
        <v>68241</v>
      </c>
      <c r="I306" s="38">
        <v>1</v>
      </c>
      <c r="J306" s="38">
        <v>0.31</v>
      </c>
      <c r="K306" s="38">
        <v>0.44</v>
      </c>
      <c r="L306" s="38">
        <v>0.32</v>
      </c>
      <c r="M306" s="38"/>
      <c r="N306" s="164">
        <f>D306/D319*100</f>
        <v>0.46892972547193623</v>
      </c>
    </row>
    <row r="307" spans="1:14">
      <c r="A307" s="195"/>
      <c r="B307" s="175" t="s">
        <v>25</v>
      </c>
      <c r="C307" s="40"/>
      <c r="D307" s="40"/>
      <c r="E307" s="40"/>
      <c r="F307" s="38"/>
      <c r="G307" s="40"/>
      <c r="H307" s="40"/>
      <c r="I307" s="40"/>
      <c r="J307" s="40"/>
      <c r="K307" s="40"/>
      <c r="L307" s="40"/>
      <c r="M307" s="38"/>
      <c r="N307" s="164"/>
    </row>
    <row r="308" spans="1:14">
      <c r="A308" s="195"/>
      <c r="B308" s="175" t="s">
        <v>26</v>
      </c>
      <c r="C308" s="38">
        <v>0</v>
      </c>
      <c r="D308" s="38">
        <v>3.9</v>
      </c>
      <c r="E308" s="38">
        <v>5.32</v>
      </c>
      <c r="F308" s="38">
        <f>(D308-E308)/E308*100</f>
        <v>-26.691729323308277</v>
      </c>
      <c r="G308" s="38">
        <v>61</v>
      </c>
      <c r="H308" s="38">
        <v>5357.9</v>
      </c>
      <c r="I308" s="38">
        <v>1</v>
      </c>
      <c r="J308" s="38"/>
      <c r="K308" s="38">
        <v>30.34</v>
      </c>
      <c r="L308" s="38">
        <v>8.39</v>
      </c>
      <c r="M308" s="38"/>
      <c r="N308" s="164">
        <f>D308/D321*100</f>
        <v>2.5260668311265114E-2</v>
      </c>
    </row>
    <row r="309" spans="1:14">
      <c r="A309" s="195"/>
      <c r="B309" s="175" t="s">
        <v>27</v>
      </c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164"/>
    </row>
    <row r="310" spans="1:14">
      <c r="A310" s="195"/>
      <c r="B310" s="17" t="s">
        <v>28</v>
      </c>
      <c r="C310" s="41"/>
      <c r="D310" s="41"/>
      <c r="E310" s="41"/>
      <c r="F310" s="38"/>
      <c r="G310" s="41"/>
      <c r="H310" s="41"/>
      <c r="I310" s="41"/>
      <c r="J310" s="41"/>
      <c r="K310" s="41"/>
      <c r="L310" s="41"/>
      <c r="M310" s="38"/>
      <c r="N310" s="164"/>
    </row>
    <row r="311" spans="1:14">
      <c r="A311" s="195"/>
      <c r="B311" s="17" t="s">
        <v>29</v>
      </c>
      <c r="C311" s="41"/>
      <c r="D311" s="41"/>
      <c r="E311" s="41"/>
      <c r="F311" s="38"/>
      <c r="G311" s="41"/>
      <c r="H311" s="41"/>
      <c r="I311" s="41"/>
      <c r="J311" s="41"/>
      <c r="K311" s="41"/>
      <c r="L311" s="41"/>
      <c r="M311" s="38"/>
      <c r="N311" s="164"/>
    </row>
    <row r="312" spans="1:14">
      <c r="A312" s="195"/>
      <c r="B312" s="17" t="s">
        <v>30</v>
      </c>
      <c r="C312" s="41"/>
      <c r="D312" s="41"/>
      <c r="E312" s="41"/>
      <c r="F312" s="38"/>
      <c r="G312" s="41"/>
      <c r="H312" s="41"/>
      <c r="I312" s="41"/>
      <c r="J312" s="41"/>
      <c r="K312" s="41"/>
      <c r="L312" s="41"/>
      <c r="M312" s="38"/>
      <c r="N312" s="164"/>
    </row>
    <row r="313" spans="1:14" ht="14.25" thickBot="1">
      <c r="A313" s="196"/>
      <c r="B313" s="18" t="s">
        <v>31</v>
      </c>
      <c r="C313" s="19">
        <f>C301+C303+C304+C305+C306+C307+C308+C309</f>
        <v>36.5</v>
      </c>
      <c r="D313" s="19">
        <f t="shared" ref="D313:E313" si="57">D301+D303+D304+D305+D306+D307+D308+D309</f>
        <v>745.93999999999994</v>
      </c>
      <c r="E313" s="19">
        <f t="shared" si="57"/>
        <v>1168.1300000000001</v>
      </c>
      <c r="F313" s="19">
        <f t="shared" ref="F313:F326" si="58">(D313-E313)/E313*100</f>
        <v>-36.142381413027671</v>
      </c>
      <c r="G313" s="19">
        <f t="shared" ref="G313:L313" si="59">G301+G303+G304+G305+G306+G307+G308+G309</f>
        <v>3648</v>
      </c>
      <c r="H313" s="19">
        <f t="shared" si="59"/>
        <v>285360.68000000005</v>
      </c>
      <c r="I313" s="19">
        <f t="shared" si="59"/>
        <v>625</v>
      </c>
      <c r="J313" s="19">
        <f t="shared" si="59"/>
        <v>24.29</v>
      </c>
      <c r="K313" s="19">
        <f t="shared" si="59"/>
        <v>458.77</v>
      </c>
      <c r="L313" s="19">
        <f t="shared" si="59"/>
        <v>484.35999999999996</v>
      </c>
      <c r="M313" s="19">
        <f>(K313-L313)/L313*100</f>
        <v>-5.2832603848377193</v>
      </c>
      <c r="N313" s="165">
        <f>D313/D326*100</f>
        <v>0.53328007937483612</v>
      </c>
    </row>
    <row r="314" spans="1:14" ht="14.25" thickTop="1">
      <c r="A314" s="198" t="s">
        <v>49</v>
      </c>
      <c r="B314" s="175" t="s">
        <v>19</v>
      </c>
      <c r="C314" s="38">
        <f t="shared" ref="C314:E325" si="60">C6+C19+C32+C53+C66+C79+C100+C113+C126+C147+C160+C173+C194+C207+C220+C241+C254+C267+C288+C301</f>
        <v>7321.7222609999999</v>
      </c>
      <c r="D314" s="38">
        <f t="shared" si="60"/>
        <v>90759.592568000007</v>
      </c>
      <c r="E314" s="38">
        <f t="shared" si="60"/>
        <v>97038.181115000014</v>
      </c>
      <c r="F314" s="161">
        <f t="shared" si="58"/>
        <v>-6.4702248896846557</v>
      </c>
      <c r="G314" s="38">
        <f t="shared" ref="G314:L325" si="61">G6+G19+G32+G53+G66+G79+G100+G113+G126+G147+G160+G173+G194+G207+G220+G241+G254+G267+G288+G301</f>
        <v>546507</v>
      </c>
      <c r="H314" s="38">
        <f t="shared" si="61"/>
        <v>41629793.285227001</v>
      </c>
      <c r="I314" s="38">
        <f t="shared" si="61"/>
        <v>75235</v>
      </c>
      <c r="J314" s="38">
        <f t="shared" si="61"/>
        <v>6911.3996180000004</v>
      </c>
      <c r="K314" s="38">
        <f t="shared" si="61"/>
        <v>49951.436128000008</v>
      </c>
      <c r="L314" s="38">
        <f t="shared" si="61"/>
        <v>52996.995423000015</v>
      </c>
      <c r="M314" s="39">
        <f t="shared" ref="M314:M326" si="62">(K314-L314)/L314*100</f>
        <v>-5.7466640715980528</v>
      </c>
      <c r="N314" s="164">
        <f>D314/D326*100</f>
        <v>64.884954190271131</v>
      </c>
    </row>
    <row r="315" spans="1:14">
      <c r="A315" s="184"/>
      <c r="B315" s="175" t="s">
        <v>20</v>
      </c>
      <c r="C315" s="38">
        <f t="shared" si="60"/>
        <v>1709.812754</v>
      </c>
      <c r="D315" s="38">
        <f t="shared" si="60"/>
        <v>18839.36865</v>
      </c>
      <c r="E315" s="38">
        <f t="shared" si="60"/>
        <v>24415.971965999994</v>
      </c>
      <c r="F315" s="162">
        <f t="shared" si="58"/>
        <v>-22.839980827982554</v>
      </c>
      <c r="G315" s="38">
        <f t="shared" si="61"/>
        <v>229876</v>
      </c>
      <c r="H315" s="38">
        <f t="shared" si="61"/>
        <v>5483688.1519999988</v>
      </c>
      <c r="I315" s="38">
        <f t="shared" si="61"/>
        <v>33210</v>
      </c>
      <c r="J315" s="38">
        <f t="shared" si="61"/>
        <v>2153.9528920000012</v>
      </c>
      <c r="K315" s="38">
        <f t="shared" si="61"/>
        <v>15902.224511999997</v>
      </c>
      <c r="L315" s="38">
        <f t="shared" si="61"/>
        <v>19710.050591999996</v>
      </c>
      <c r="M315" s="38">
        <f t="shared" si="62"/>
        <v>-19.319210076231546</v>
      </c>
      <c r="N315" s="164">
        <f>D315/D326*100</f>
        <v>13.46845592010591</v>
      </c>
    </row>
    <row r="316" spans="1:14">
      <c r="A316" s="184"/>
      <c r="B316" s="175" t="s">
        <v>21</v>
      </c>
      <c r="C316" s="38">
        <f t="shared" si="60"/>
        <v>1930.9388500000002</v>
      </c>
      <c r="D316" s="38">
        <f t="shared" si="60"/>
        <v>4645.7950360000004</v>
      </c>
      <c r="E316" s="38">
        <f t="shared" si="60"/>
        <v>2534.9681889999997</v>
      </c>
      <c r="F316" s="162">
        <f t="shared" si="58"/>
        <v>83.268376153969996</v>
      </c>
      <c r="G316" s="38">
        <f t="shared" si="61"/>
        <v>3705</v>
      </c>
      <c r="H316" s="38">
        <f t="shared" si="61"/>
        <v>4823366.8180160001</v>
      </c>
      <c r="I316" s="38">
        <f t="shared" si="61"/>
        <v>581</v>
      </c>
      <c r="J316" s="38">
        <f t="shared" si="61"/>
        <v>435.492007</v>
      </c>
      <c r="K316" s="38">
        <f t="shared" si="61"/>
        <v>1705.2162799999999</v>
      </c>
      <c r="L316" s="38">
        <f t="shared" si="61"/>
        <v>1310.725226</v>
      </c>
      <c r="M316" s="38">
        <f t="shared" si="62"/>
        <v>30.097158899114667</v>
      </c>
      <c r="N316" s="164">
        <f>D316/D326*100</f>
        <v>3.3213260390343731</v>
      </c>
    </row>
    <row r="317" spans="1:14">
      <c r="A317" s="184"/>
      <c r="B317" s="175" t="s">
        <v>22</v>
      </c>
      <c r="C317" s="38">
        <f t="shared" si="60"/>
        <v>70.812078000000028</v>
      </c>
      <c r="D317" s="38">
        <f t="shared" si="60"/>
        <v>1248.7360209999999</v>
      </c>
      <c r="E317" s="38">
        <f t="shared" si="60"/>
        <v>1357.6958350000004</v>
      </c>
      <c r="F317" s="162">
        <f t="shared" si="58"/>
        <v>-8.0253478865537264</v>
      </c>
      <c r="G317" s="38">
        <f t="shared" si="61"/>
        <v>68090</v>
      </c>
      <c r="H317" s="38">
        <f t="shared" si="61"/>
        <v>3194262.7720000003</v>
      </c>
      <c r="I317" s="38">
        <f t="shared" si="61"/>
        <v>7313</v>
      </c>
      <c r="J317" s="38">
        <f t="shared" si="61"/>
        <v>92.687938000000003</v>
      </c>
      <c r="K317" s="38">
        <f t="shared" si="61"/>
        <v>751.96911500000022</v>
      </c>
      <c r="L317" s="38">
        <f t="shared" si="61"/>
        <v>741.52414900000008</v>
      </c>
      <c r="M317" s="38">
        <f t="shared" si="62"/>
        <v>1.4085806934387695</v>
      </c>
      <c r="N317" s="164">
        <f>D317/D326*100</f>
        <v>0.89273405957194574</v>
      </c>
    </row>
    <row r="318" spans="1:14">
      <c r="A318" s="184"/>
      <c r="B318" s="175" t="s">
        <v>23</v>
      </c>
      <c r="C318" s="38">
        <f t="shared" si="60"/>
        <v>59.094283000000004</v>
      </c>
      <c r="D318" s="38">
        <f t="shared" si="60"/>
        <v>323.45666899999998</v>
      </c>
      <c r="E318" s="38">
        <f t="shared" si="60"/>
        <v>424.51523400000002</v>
      </c>
      <c r="F318" s="162">
        <f t="shared" si="58"/>
        <v>-23.805639210582498</v>
      </c>
      <c r="G318" s="38">
        <f t="shared" si="61"/>
        <v>6033</v>
      </c>
      <c r="H318" s="38">
        <f t="shared" si="61"/>
        <v>762716.97165899992</v>
      </c>
      <c r="I318" s="38">
        <f t="shared" si="61"/>
        <v>58</v>
      </c>
      <c r="J318" s="38">
        <f t="shared" si="61"/>
        <v>-10.825688</v>
      </c>
      <c r="K318" s="38">
        <f t="shared" si="61"/>
        <v>99.90621999999999</v>
      </c>
      <c r="L318" s="38">
        <f t="shared" si="61"/>
        <v>80.874082999999999</v>
      </c>
      <c r="M318" s="38">
        <f t="shared" si="62"/>
        <v>23.533048281981745</v>
      </c>
      <c r="N318" s="164">
        <f>D318/D326*100</f>
        <v>0.23124245665688947</v>
      </c>
    </row>
    <row r="319" spans="1:14">
      <c r="A319" s="184"/>
      <c r="B319" s="175" t="s">
        <v>24</v>
      </c>
      <c r="C319" s="38">
        <f t="shared" si="60"/>
        <v>354.77935600000006</v>
      </c>
      <c r="D319" s="38">
        <f t="shared" si="60"/>
        <v>6683.3041919999987</v>
      </c>
      <c r="E319" s="38">
        <f t="shared" si="60"/>
        <v>4836.5627309999991</v>
      </c>
      <c r="F319" s="162">
        <f t="shared" si="58"/>
        <v>38.182932047242787</v>
      </c>
      <c r="G319" s="38">
        <f t="shared" si="61"/>
        <v>18986</v>
      </c>
      <c r="H319" s="38">
        <f t="shared" si="61"/>
        <v>8710697.6946600005</v>
      </c>
      <c r="I319" s="38">
        <f t="shared" si="61"/>
        <v>1974</v>
      </c>
      <c r="J319" s="38">
        <f t="shared" si="61"/>
        <v>394.92259799999994</v>
      </c>
      <c r="K319" s="38">
        <f t="shared" si="61"/>
        <v>2683.9045200000005</v>
      </c>
      <c r="L319" s="38">
        <f t="shared" si="61"/>
        <v>2607.5277330000008</v>
      </c>
      <c r="M319" s="38">
        <f t="shared" si="62"/>
        <v>2.9290881946680973</v>
      </c>
      <c r="N319" s="164">
        <f>D319/D326*100</f>
        <v>4.7779620210686318</v>
      </c>
    </row>
    <row r="320" spans="1:14">
      <c r="A320" s="184"/>
      <c r="B320" s="175" t="s">
        <v>25</v>
      </c>
      <c r="C320" s="38">
        <f t="shared" si="60"/>
        <v>354.56637800000004</v>
      </c>
      <c r="D320" s="38">
        <f t="shared" si="60"/>
        <v>17778.381966000001</v>
      </c>
      <c r="E320" s="38">
        <f t="shared" si="60"/>
        <v>13609.425775999998</v>
      </c>
      <c r="F320" s="162">
        <f t="shared" si="58"/>
        <v>30.632858862802937</v>
      </c>
      <c r="G320" s="38">
        <f t="shared" si="61"/>
        <v>5642</v>
      </c>
      <c r="H320" s="38">
        <f t="shared" si="61"/>
        <v>611700.35945400002</v>
      </c>
      <c r="I320" s="38">
        <f t="shared" si="61"/>
        <v>13474</v>
      </c>
      <c r="J320" s="38">
        <f t="shared" si="61"/>
        <v>5480.8293869999998</v>
      </c>
      <c r="K320" s="38">
        <f t="shared" si="61"/>
        <v>9322.5597669999988</v>
      </c>
      <c r="L320" s="38">
        <f t="shared" si="61"/>
        <v>6897.2236859999994</v>
      </c>
      <c r="M320" s="38">
        <f t="shared" si="62"/>
        <v>35.163946993961531</v>
      </c>
      <c r="N320" s="164">
        <f>D320/D326*100</f>
        <v>12.709945767735526</v>
      </c>
    </row>
    <row r="321" spans="1:14">
      <c r="A321" s="184"/>
      <c r="B321" s="175" t="s">
        <v>26</v>
      </c>
      <c r="C321" s="38">
        <f t="shared" si="60"/>
        <v>442.38654400000189</v>
      </c>
      <c r="D321" s="38">
        <f t="shared" si="60"/>
        <v>15439.021454</v>
      </c>
      <c r="E321" s="38">
        <f t="shared" si="60"/>
        <v>7325.2432649999992</v>
      </c>
      <c r="F321" s="162">
        <f t="shared" si="58"/>
        <v>110.7646244018628</v>
      </c>
      <c r="G321" s="38">
        <f t="shared" si="61"/>
        <v>462196</v>
      </c>
      <c r="H321" s="38">
        <f t="shared" si="61"/>
        <v>46878816.602108806</v>
      </c>
      <c r="I321" s="38">
        <f t="shared" si="61"/>
        <v>59532</v>
      </c>
      <c r="J321" s="38">
        <f>J13+J26+J39+J60+J73+J86+J107+J120+J133+J154+J167+J180+J201+J214+J227+J248+J261+J274+J295+J308</f>
        <v>1613.8444999999992</v>
      </c>
      <c r="K321" s="38">
        <f t="shared" si="61"/>
        <v>7872.4911474</v>
      </c>
      <c r="L321" s="38">
        <f t="shared" si="61"/>
        <v>4102.4489539999995</v>
      </c>
      <c r="M321" s="38">
        <f t="shared" si="62"/>
        <v>91.897357789768648</v>
      </c>
      <c r="N321" s="164">
        <f>D321/D326*100</f>
        <v>11.037513186662357</v>
      </c>
    </row>
    <row r="322" spans="1:14">
      <c r="A322" s="184"/>
      <c r="B322" s="175" t="s">
        <v>27</v>
      </c>
      <c r="C322" s="38">
        <f t="shared" si="60"/>
        <v>135.44365899999997</v>
      </c>
      <c r="D322" s="38">
        <f t="shared" si="60"/>
        <v>2999.4290479999995</v>
      </c>
      <c r="E322" s="38">
        <f>E14+E27+E40+E61+E74+E87+E108+E121+E134+E155+E168+E181+E202+E215+E228+E249+E262+E275+E296+E309</f>
        <v>5506.6199159999996</v>
      </c>
      <c r="F322" s="162">
        <f t="shared" si="58"/>
        <v>-45.530487054592648</v>
      </c>
      <c r="G322" s="38">
        <f t="shared" si="61"/>
        <v>14519</v>
      </c>
      <c r="H322" s="38">
        <f t="shared" si="61"/>
        <v>395308.97738200001</v>
      </c>
      <c r="I322" s="38">
        <f t="shared" si="61"/>
        <v>544</v>
      </c>
      <c r="J322" s="38">
        <f t="shared" si="61"/>
        <v>183.23904100000001</v>
      </c>
      <c r="K322" s="38">
        <f t="shared" si="61"/>
        <v>2240.4573639999999</v>
      </c>
      <c r="L322" s="38">
        <f t="shared" si="61"/>
        <v>2100.9018209999995</v>
      </c>
      <c r="M322" s="38">
        <f t="shared" si="62"/>
        <v>6.6426494377340273</v>
      </c>
      <c r="N322" s="164">
        <f>D322/D326*100</f>
        <v>2.1443222789991547</v>
      </c>
    </row>
    <row r="323" spans="1:14">
      <c r="A323" s="184"/>
      <c r="B323" s="17" t="s">
        <v>28</v>
      </c>
      <c r="C323" s="38">
        <f t="shared" si="60"/>
        <v>13.829999999999998</v>
      </c>
      <c r="D323" s="38">
        <f>D15+D28+D41+D62+D75+D88+D109+D122+D135+D156+D169+D182+D203+D216+D229+D250+D263+D276+D297+D310</f>
        <v>295.73141199999998</v>
      </c>
      <c r="E323" s="38">
        <f t="shared" si="60"/>
        <v>147.9999</v>
      </c>
      <c r="F323" s="162">
        <f t="shared" si="58"/>
        <v>99.818656634227438</v>
      </c>
      <c r="G323" s="38">
        <f t="shared" si="61"/>
        <v>90</v>
      </c>
      <c r="H323" s="38">
        <f>H15+H28+H41+H62+H75+H88+H109+H122+H135+H156+H169+H182+H203+H216+H229+H250+H263+H276+H297+H310</f>
        <v>73767.499182</v>
      </c>
      <c r="I323" s="38">
        <f t="shared" si="61"/>
        <v>8</v>
      </c>
      <c r="J323" s="38">
        <f t="shared" si="61"/>
        <v>0</v>
      </c>
      <c r="K323" s="38">
        <f t="shared" si="61"/>
        <v>6.63</v>
      </c>
      <c r="L323" s="38">
        <f>L15+L28+L41+L62+L75+L88+L109+L122+L135+L156+L169+L182+L203+L216+L229+L250+L263+L276+L297+L310</f>
        <v>0</v>
      </c>
      <c r="M323" s="38" t="e">
        <f>(K323-L323)/L323*100</f>
        <v>#DIV/0!</v>
      </c>
      <c r="N323" s="164">
        <f>D323/D326*100</f>
        <v>0.21142138893877846</v>
      </c>
    </row>
    <row r="324" spans="1:14">
      <c r="A324" s="184"/>
      <c r="B324" s="17" t="s">
        <v>29</v>
      </c>
      <c r="C324" s="38">
        <f t="shared" si="60"/>
        <v>0.6354569999999975</v>
      </c>
      <c r="D324" s="38">
        <f>D16+D29+D42+D63+D76+D89+D110+D123+D136+D157+D170+D183+D204+D217+D230+D251+D264+D277+D298+D311</f>
        <v>163.07416299999997</v>
      </c>
      <c r="E324" s="38">
        <f>E16+E29+E42+E63+E76+E89+E110+E123+E136+E157+E170+E183+E204+E217+E230+E251+E264+E277+E298+E311</f>
        <v>494.84064000000001</v>
      </c>
      <c r="F324" s="162">
        <f t="shared" si="58"/>
        <v>-67.045115170815393</v>
      </c>
      <c r="G324" s="38">
        <f t="shared" si="61"/>
        <v>86</v>
      </c>
      <c r="H324" s="38">
        <f>H16+H29+H42+H63+H76+H89+H110+H123+H136+H157+H170+H183+H204+H217+H230+H251+H264+H277+H298+H311</f>
        <v>83965.122973999998</v>
      </c>
      <c r="I324" s="38">
        <f t="shared" si="61"/>
        <v>10</v>
      </c>
      <c r="J324" s="38">
        <f t="shared" si="61"/>
        <v>3.1053489999999995</v>
      </c>
      <c r="K324" s="38">
        <f t="shared" si="61"/>
        <v>20.904910000000001</v>
      </c>
      <c r="L324" s="38">
        <f t="shared" si="61"/>
        <v>4.9854630000000002</v>
      </c>
      <c r="M324" s="38">
        <f t="shared" si="62"/>
        <v>319.31732318542936</v>
      </c>
      <c r="N324" s="164">
        <f>D324/D326*100</f>
        <v>0.11658337478701365</v>
      </c>
    </row>
    <row r="325" spans="1:14">
      <c r="A325" s="184"/>
      <c r="B325" s="17" t="s">
        <v>30</v>
      </c>
      <c r="C325" s="38">
        <f t="shared" si="60"/>
        <v>63.115645000000001</v>
      </c>
      <c r="D325" s="38">
        <f>D17+D30+D43+D64+D77+D90+D111+D124+D137+D158+D171+D184+D205+D218+D231+D252+D265+D278+D299+D312</f>
        <v>2088.9358120000002</v>
      </c>
      <c r="E325" s="38">
        <f t="shared" si="60"/>
        <v>4847.5572228149995</v>
      </c>
      <c r="F325" s="162">
        <f t="shared" si="58"/>
        <v>-56.907454291236917</v>
      </c>
      <c r="G325" s="38">
        <f t="shared" si="61"/>
        <v>783</v>
      </c>
      <c r="H325" s="38">
        <f t="shared" si="61"/>
        <v>96696.271765999991</v>
      </c>
      <c r="I325" s="38">
        <f t="shared" si="61"/>
        <v>500</v>
      </c>
      <c r="J325" s="38">
        <f t="shared" si="61"/>
        <v>170.46231999999992</v>
      </c>
      <c r="K325" s="38">
        <f t="shared" si="61"/>
        <v>2205.8887909999999</v>
      </c>
      <c r="L325" s="38">
        <f t="shared" si="61"/>
        <v>2061.8653960000001</v>
      </c>
      <c r="M325" s="38">
        <f t="shared" si="62"/>
        <v>6.9851017083561215</v>
      </c>
      <c r="N325" s="164">
        <f>D325/D326*100</f>
        <v>1.4934014205328821</v>
      </c>
    </row>
    <row r="326" spans="1:14" ht="14.25" thickBot="1">
      <c r="A326" s="185"/>
      <c r="B326" s="18" t="s">
        <v>50</v>
      </c>
      <c r="C326" s="19">
        <f>C314+C316+C317+C318+C319+C320+C321+C322</f>
        <v>10669.743409000004</v>
      </c>
      <c r="D326" s="19">
        <f>D314+D316+D317+D318+D319+D320+D321+D322</f>
        <v>139877.716954</v>
      </c>
      <c r="E326" s="19">
        <f t="shared" ref="E326:L326" si="63">E314+E316+E317+E318+E319+E320+E321+E322</f>
        <v>132633.21206100003</v>
      </c>
      <c r="F326" s="159">
        <f t="shared" si="58"/>
        <v>5.4620594498368309</v>
      </c>
      <c r="G326" s="19">
        <f t="shared" si="63"/>
        <v>1125678</v>
      </c>
      <c r="H326" s="19">
        <f t="shared" si="63"/>
        <v>107006663.48050681</v>
      </c>
      <c r="I326" s="19">
        <f t="shared" si="63"/>
        <v>158711</v>
      </c>
      <c r="J326" s="19">
        <f t="shared" si="63"/>
        <v>15101.589401000001</v>
      </c>
      <c r="K326" s="19">
        <f t="shared" si="63"/>
        <v>74627.940541400007</v>
      </c>
      <c r="L326" s="19">
        <f t="shared" si="63"/>
        <v>70838.221075000009</v>
      </c>
      <c r="M326" s="19">
        <f t="shared" si="62"/>
        <v>5.3498230318172872</v>
      </c>
      <c r="N326" s="165"/>
    </row>
    <row r="327" spans="1:14" ht="14.25" thickTop="1">
      <c r="A327" s="50" t="s">
        <v>51</v>
      </c>
      <c r="B327" s="50"/>
      <c r="C327" s="50"/>
      <c r="D327" s="50"/>
      <c r="E327" s="50"/>
      <c r="F327" s="50"/>
      <c r="G327" s="50"/>
      <c r="H327" s="50"/>
      <c r="I327" s="50"/>
    </row>
    <row r="328" spans="1:14">
      <c r="A328" s="50" t="s">
        <v>52</v>
      </c>
      <c r="B328" s="50"/>
      <c r="C328" s="50"/>
      <c r="D328" s="50"/>
      <c r="E328" s="50"/>
      <c r="F328" s="50"/>
      <c r="G328" s="50"/>
      <c r="H328" s="50"/>
      <c r="I328" s="50"/>
    </row>
  </sheetData>
  <mergeCells count="98">
    <mergeCell ref="A301:A313"/>
    <mergeCell ref="A314:A326"/>
    <mergeCell ref="C4:C5"/>
    <mergeCell ref="C51:C52"/>
    <mergeCell ref="C98:C99"/>
    <mergeCell ref="C145:C146"/>
    <mergeCell ref="C192:C193"/>
    <mergeCell ref="C239:C240"/>
    <mergeCell ref="C286:C287"/>
    <mergeCell ref="A207:A219"/>
    <mergeCell ref="A220:A232"/>
    <mergeCell ref="A238:A253"/>
    <mergeCell ref="A254:A266"/>
    <mergeCell ref="A267:A279"/>
    <mergeCell ref="A113:A125"/>
    <mergeCell ref="A126:A138"/>
    <mergeCell ref="A160:A172"/>
    <mergeCell ref="A173:A185"/>
    <mergeCell ref="A19:A31"/>
    <mergeCell ref="A32:A44"/>
    <mergeCell ref="A50:A65"/>
    <mergeCell ref="A66:A78"/>
    <mergeCell ref="A79:A91"/>
    <mergeCell ref="A142:N142"/>
    <mergeCell ref="C144:F144"/>
    <mergeCell ref="G144:H144"/>
    <mergeCell ref="I144:M144"/>
    <mergeCell ref="J145:L145"/>
    <mergeCell ref="D145:D146"/>
    <mergeCell ref="E145:E146"/>
    <mergeCell ref="G145:G146"/>
    <mergeCell ref="H145:H146"/>
    <mergeCell ref="A283:N283"/>
    <mergeCell ref="C285:F285"/>
    <mergeCell ref="G285:H285"/>
    <mergeCell ref="I285:M285"/>
    <mergeCell ref="J286:L286"/>
    <mergeCell ref="A285:A300"/>
    <mergeCell ref="D286:D287"/>
    <mergeCell ref="E286:E287"/>
    <mergeCell ref="G286:G287"/>
    <mergeCell ref="H286:H287"/>
    <mergeCell ref="N285:N286"/>
    <mergeCell ref="A236:N236"/>
    <mergeCell ref="C238:F238"/>
    <mergeCell ref="G238:H238"/>
    <mergeCell ref="I238:M238"/>
    <mergeCell ref="J239:L239"/>
    <mergeCell ref="D239:D240"/>
    <mergeCell ref="E239:E240"/>
    <mergeCell ref="G239:G240"/>
    <mergeCell ref="H239:H240"/>
    <mergeCell ref="N238:N239"/>
    <mergeCell ref="A189:N189"/>
    <mergeCell ref="C191:F191"/>
    <mergeCell ref="G191:H191"/>
    <mergeCell ref="I191:M191"/>
    <mergeCell ref="J192:L192"/>
    <mergeCell ref="A191:A206"/>
    <mergeCell ref="D192:D193"/>
    <mergeCell ref="E192:E193"/>
    <mergeCell ref="G192:G193"/>
    <mergeCell ref="H192:H193"/>
    <mergeCell ref="N191:N192"/>
    <mergeCell ref="N144:N145"/>
    <mergeCell ref="A95:N95"/>
    <mergeCell ref="C97:F97"/>
    <mergeCell ref="G97:H97"/>
    <mergeCell ref="I97:M97"/>
    <mergeCell ref="J98:L98"/>
    <mergeCell ref="A97:A112"/>
    <mergeCell ref="D98:D99"/>
    <mergeCell ref="E98:E99"/>
    <mergeCell ref="G98:G99"/>
    <mergeCell ref="H98:H99"/>
    <mergeCell ref="N97:N98"/>
    <mergeCell ref="A144:A159"/>
    <mergeCell ref="A48:N48"/>
    <mergeCell ref="C50:F50"/>
    <mergeCell ref="G50:H50"/>
    <mergeCell ref="I50:M50"/>
    <mergeCell ref="J51:L51"/>
    <mergeCell ref="D51:D52"/>
    <mergeCell ref="E51:E52"/>
    <mergeCell ref="G51:G52"/>
    <mergeCell ref="H51:H52"/>
    <mergeCell ref="N50:N51"/>
    <mergeCell ref="A1:N1"/>
    <mergeCell ref="C3:F3"/>
    <mergeCell ref="G3:H3"/>
    <mergeCell ref="I3:M3"/>
    <mergeCell ref="J4:L4"/>
    <mergeCell ref="A3:A18"/>
    <mergeCell ref="D4:D5"/>
    <mergeCell ref="E4:E5"/>
    <mergeCell ref="G4:G5"/>
    <mergeCell ref="H4:H5"/>
    <mergeCell ref="N3:N4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E10" sqref="E10"/>
    </sheetView>
  </sheetViews>
  <sheetFormatPr defaultColWidth="9" defaultRowHeight="13.5"/>
  <cols>
    <col min="1" max="1" width="9" style="51"/>
    <col min="2" max="2" width="11.75" style="51" customWidth="1"/>
    <col min="3" max="5" width="9.125" style="51" customWidth="1"/>
    <col min="6" max="6" width="10.75" style="51" customWidth="1"/>
    <col min="7" max="7" width="9.375" style="51" customWidth="1"/>
    <col min="8" max="8" width="11.625" style="51" customWidth="1"/>
    <col min="9" max="16384" width="9" style="51"/>
  </cols>
  <sheetData>
    <row r="2" spans="1:8" ht="18.75">
      <c r="A2" s="199" t="s">
        <v>91</v>
      </c>
      <c r="B2" s="199"/>
      <c r="C2" s="199"/>
      <c r="D2" s="199"/>
      <c r="E2" s="199"/>
      <c r="F2" s="199"/>
      <c r="G2" s="199"/>
      <c r="H2" s="199"/>
    </row>
    <row r="3" spans="1:8">
      <c r="B3" s="52"/>
      <c r="C3" s="200" t="s">
        <v>104</v>
      </c>
      <c r="D3" s="200"/>
      <c r="E3" s="200"/>
      <c r="F3" s="200"/>
      <c r="G3" s="200" t="s">
        <v>53</v>
      </c>
      <c r="H3" s="200"/>
    </row>
    <row r="4" spans="1:8">
      <c r="A4" s="206" t="s">
        <v>54</v>
      </c>
      <c r="B4" s="53" t="s">
        <v>55</v>
      </c>
      <c r="C4" s="201" t="s">
        <v>4</v>
      </c>
      <c r="D4" s="202"/>
      <c r="E4" s="202"/>
      <c r="F4" s="203"/>
      <c r="G4" s="204" t="s">
        <v>5</v>
      </c>
      <c r="H4" s="205"/>
    </row>
    <row r="5" spans="1:8">
      <c r="A5" s="207"/>
      <c r="B5" s="54" t="s">
        <v>56</v>
      </c>
      <c r="C5" s="208" t="s">
        <v>9</v>
      </c>
      <c r="D5" s="208" t="s">
        <v>10</v>
      </c>
      <c r="E5" s="208" t="s">
        <v>11</v>
      </c>
      <c r="F5" s="13" t="s">
        <v>12</v>
      </c>
      <c r="G5" s="208" t="s">
        <v>13</v>
      </c>
      <c r="H5" s="210" t="s">
        <v>14</v>
      </c>
    </row>
    <row r="6" spans="1:8">
      <c r="A6" s="207"/>
      <c r="B6" s="55" t="s">
        <v>16</v>
      </c>
      <c r="C6" s="209"/>
      <c r="D6" s="209"/>
      <c r="E6" s="209"/>
      <c r="F6" s="12" t="s">
        <v>17</v>
      </c>
      <c r="G6" s="209"/>
      <c r="H6" s="211"/>
    </row>
    <row r="7" spans="1:8">
      <c r="A7" s="207" t="s">
        <v>57</v>
      </c>
      <c r="B7" s="56" t="s">
        <v>19</v>
      </c>
      <c r="C7" s="86">
        <v>2.04</v>
      </c>
      <c r="D7" s="86">
        <v>15.2</v>
      </c>
      <c r="E7" s="86">
        <v>9.35</v>
      </c>
      <c r="F7" s="15">
        <f t="shared" ref="F7:F24" si="0">(D7-E7)/E7*100</f>
        <v>62.566844919786092</v>
      </c>
      <c r="G7" s="87">
        <v>178</v>
      </c>
      <c r="H7" s="124">
        <v>8296.74</v>
      </c>
    </row>
    <row r="8" spans="1:8" ht="14.25" thickBot="1">
      <c r="A8" s="212"/>
      <c r="B8" s="58" t="s">
        <v>20</v>
      </c>
      <c r="C8" s="86">
        <v>1.03</v>
      </c>
      <c r="D8" s="87">
        <v>8.49</v>
      </c>
      <c r="E8" s="87">
        <v>4.2300000000000004</v>
      </c>
      <c r="F8" s="15">
        <f t="shared" si="0"/>
        <v>100.70921985815602</v>
      </c>
      <c r="G8" s="87">
        <v>116</v>
      </c>
      <c r="H8" s="124">
        <v>1805.2</v>
      </c>
    </row>
    <row r="9" spans="1:8" ht="14.25" thickTop="1">
      <c r="A9" s="213" t="s">
        <v>58</v>
      </c>
      <c r="B9" s="61" t="s">
        <v>19</v>
      </c>
      <c r="C9" s="22">
        <v>8.56</v>
      </c>
      <c r="D9" s="22">
        <v>14.56</v>
      </c>
      <c r="E9" s="22">
        <v>2.42</v>
      </c>
      <c r="F9" s="15">
        <f t="shared" si="0"/>
        <v>501.65289256198349</v>
      </c>
      <c r="G9" s="23">
        <v>199</v>
      </c>
      <c r="H9" s="62">
        <v>11110.3</v>
      </c>
    </row>
    <row r="10" spans="1:8" ht="14.25" thickBot="1">
      <c r="A10" s="212"/>
      <c r="B10" s="58" t="s">
        <v>20</v>
      </c>
      <c r="C10" s="23">
        <v>1.54</v>
      </c>
      <c r="D10" s="23">
        <v>3.49</v>
      </c>
      <c r="E10" s="23">
        <v>1.56</v>
      </c>
      <c r="F10" s="15">
        <f t="shared" si="0"/>
        <v>123.71794871794873</v>
      </c>
      <c r="G10" s="23">
        <v>66</v>
      </c>
      <c r="H10" s="62">
        <v>748.4</v>
      </c>
    </row>
    <row r="11" spans="1:8" ht="14.25" thickTop="1">
      <c r="A11" s="213" t="s">
        <v>59</v>
      </c>
      <c r="B11" s="55" t="s">
        <v>19</v>
      </c>
      <c r="C11" s="117">
        <v>6.8110129999999991</v>
      </c>
      <c r="D11" s="117">
        <v>13.49554</v>
      </c>
      <c r="E11" s="116">
        <v>3.5005639999999998</v>
      </c>
      <c r="F11" s="15">
        <f t="shared" si="0"/>
        <v>285.52473258594904</v>
      </c>
      <c r="G11" s="86">
        <v>151</v>
      </c>
      <c r="H11" s="118">
        <v>12810.324199999999</v>
      </c>
    </row>
    <row r="12" spans="1:8" ht="14.25" thickBot="1">
      <c r="A12" s="212"/>
      <c r="B12" s="58" t="s">
        <v>20</v>
      </c>
      <c r="C12" s="117">
        <v>1.3438689999999995</v>
      </c>
      <c r="D12" s="117">
        <v>5.2514199999999995</v>
      </c>
      <c r="E12" s="116">
        <v>2.876417</v>
      </c>
      <c r="F12" s="15">
        <f t="shared" si="0"/>
        <v>82.568104694138555</v>
      </c>
      <c r="G12" s="119">
        <v>72</v>
      </c>
      <c r="H12" s="120">
        <v>1096.8000000000002</v>
      </c>
    </row>
    <row r="13" spans="1:8" ht="14.25" thickTop="1">
      <c r="A13" s="214" t="s">
        <v>60</v>
      </c>
      <c r="B13" s="64" t="s">
        <v>19</v>
      </c>
      <c r="C13" s="28">
        <v>4.82</v>
      </c>
      <c r="D13" s="28" t="s">
        <v>107</v>
      </c>
      <c r="E13" s="28">
        <v>-0.02</v>
      </c>
      <c r="F13" s="15">
        <f t="shared" si="0"/>
        <v>-479000</v>
      </c>
      <c r="G13" s="28">
        <v>508</v>
      </c>
      <c r="H13" s="63">
        <v>46470</v>
      </c>
    </row>
    <row r="14" spans="1:8" ht="14.25" thickBot="1">
      <c r="A14" s="215"/>
      <c r="B14" s="58" t="s">
        <v>20</v>
      </c>
      <c r="C14" s="19">
        <v>0.16</v>
      </c>
      <c r="D14" s="19">
        <v>3.61</v>
      </c>
      <c r="E14" s="19">
        <v>0</v>
      </c>
      <c r="F14" s="15" t="e">
        <f t="shared" si="0"/>
        <v>#DIV/0!</v>
      </c>
      <c r="G14" s="19">
        <v>47</v>
      </c>
      <c r="H14" s="60">
        <v>636</v>
      </c>
    </row>
    <row r="15" spans="1:8" ht="14.25" thickTop="1">
      <c r="A15" s="213" t="s">
        <v>61</v>
      </c>
      <c r="B15" s="55" t="s">
        <v>19</v>
      </c>
      <c r="C15" s="26"/>
      <c r="D15" s="26"/>
      <c r="E15" s="26"/>
      <c r="F15" s="15" t="e">
        <f t="shared" si="0"/>
        <v>#DIV/0!</v>
      </c>
      <c r="G15" s="26"/>
      <c r="H15" s="57"/>
    </row>
    <row r="16" spans="1:8" ht="14.25" thickBot="1">
      <c r="A16" s="212"/>
      <c r="B16" s="58" t="s">
        <v>20</v>
      </c>
      <c r="C16" s="38"/>
      <c r="D16" s="38"/>
      <c r="E16" s="38"/>
      <c r="F16" s="15" t="e">
        <f t="shared" si="0"/>
        <v>#DIV/0!</v>
      </c>
      <c r="G16" s="19"/>
      <c r="H16" s="60"/>
    </row>
    <row r="17" spans="1:8" ht="14.25" thickTop="1">
      <c r="A17" s="214" t="s">
        <v>62</v>
      </c>
      <c r="B17" s="55" t="s">
        <v>19</v>
      </c>
      <c r="C17" s="28"/>
      <c r="D17" s="28"/>
      <c r="E17" s="86">
        <v>0.9</v>
      </c>
      <c r="F17" s="15">
        <f t="shared" si="0"/>
        <v>-100</v>
      </c>
      <c r="G17" s="28">
        <v>1</v>
      </c>
      <c r="H17" s="63">
        <v>12.2</v>
      </c>
    </row>
    <row r="18" spans="1:8" ht="14.25" thickBot="1">
      <c r="A18" s="214"/>
      <c r="B18" s="58" t="s">
        <v>20</v>
      </c>
      <c r="C18" s="19"/>
      <c r="D18" s="19"/>
      <c r="E18" s="87">
        <v>0.9</v>
      </c>
      <c r="F18" s="15">
        <f t="shared" si="0"/>
        <v>-100</v>
      </c>
      <c r="G18" s="19">
        <v>1</v>
      </c>
      <c r="H18" s="60">
        <v>12.2</v>
      </c>
    </row>
    <row r="19" spans="1:8" ht="14.25" thickTop="1">
      <c r="A19" s="216" t="s">
        <v>63</v>
      </c>
      <c r="B19" s="64" t="s">
        <v>19</v>
      </c>
      <c r="C19" s="37">
        <v>7.2782410000000004</v>
      </c>
      <c r="D19" s="37">
        <v>504.02707900000001</v>
      </c>
      <c r="E19" s="28">
        <v>231.481167</v>
      </c>
      <c r="F19" s="15">
        <f t="shared" si="0"/>
        <v>117.73999394084618</v>
      </c>
      <c r="G19" s="36">
        <v>2831</v>
      </c>
      <c r="H19" s="65">
        <v>239082.98449999999</v>
      </c>
    </row>
    <row r="20" spans="1:8" ht="14.25" thickBot="1">
      <c r="A20" s="215"/>
      <c r="B20" s="58" t="s">
        <v>20</v>
      </c>
      <c r="C20" s="66">
        <v>0.92783000000000004</v>
      </c>
      <c r="D20" s="66">
        <v>41.518999000000001</v>
      </c>
      <c r="E20" s="59">
        <v>53.130704000000001</v>
      </c>
      <c r="F20" s="15">
        <f t="shared" si="0"/>
        <v>-21.854980502422855</v>
      </c>
      <c r="G20" s="67">
        <v>494</v>
      </c>
      <c r="H20" s="68">
        <v>6424.6</v>
      </c>
    </row>
    <row r="21" spans="1:8" ht="14.25" thickTop="1">
      <c r="A21" s="213" t="s">
        <v>64</v>
      </c>
      <c r="B21" s="55" t="s">
        <v>19</v>
      </c>
      <c r="C21" s="86">
        <v>21.69</v>
      </c>
      <c r="D21" s="122">
        <v>931.6</v>
      </c>
      <c r="E21" s="122">
        <v>551.21</v>
      </c>
      <c r="F21" s="15">
        <f t="shared" si="0"/>
        <v>69.009996190199743</v>
      </c>
      <c r="G21" s="87">
        <v>5844</v>
      </c>
      <c r="H21" s="124">
        <v>360623</v>
      </c>
    </row>
    <row r="22" spans="1:8" ht="14.25" thickBot="1">
      <c r="A22" s="212"/>
      <c r="B22" s="58" t="s">
        <v>20</v>
      </c>
      <c r="C22" s="87">
        <v>5.72</v>
      </c>
      <c r="D22" s="123">
        <v>155.84</v>
      </c>
      <c r="E22" s="123">
        <v>164.42</v>
      </c>
      <c r="F22" s="15">
        <f t="shared" si="0"/>
        <v>-5.2183432672424184</v>
      </c>
      <c r="G22" s="87">
        <v>1414</v>
      </c>
      <c r="H22" s="124">
        <v>21855.4</v>
      </c>
    </row>
    <row r="23" spans="1:8" ht="14.25" thickTop="1">
      <c r="A23" s="214" t="s">
        <v>65</v>
      </c>
      <c r="B23" s="55" t="s">
        <v>19</v>
      </c>
      <c r="C23" s="28">
        <v>1.000459</v>
      </c>
      <c r="D23" s="28">
        <v>1.1698679999999999</v>
      </c>
      <c r="E23" s="28">
        <v>0.46291100000000002</v>
      </c>
      <c r="F23" s="15">
        <f t="shared" si="0"/>
        <v>152.71985327633169</v>
      </c>
      <c r="G23" s="28">
        <v>15</v>
      </c>
      <c r="H23" s="63">
        <v>434.2</v>
      </c>
    </row>
    <row r="24" spans="1:8" ht="14.25" thickBot="1">
      <c r="A24" s="215"/>
      <c r="B24" s="58" t="s">
        <v>20</v>
      </c>
      <c r="C24" s="59">
        <v>0.78295000000000003</v>
      </c>
      <c r="D24" s="59">
        <v>0.95235899999999996</v>
      </c>
      <c r="E24" s="59">
        <v>0.65943499999999999</v>
      </c>
      <c r="F24" s="15">
        <f t="shared" si="0"/>
        <v>44.420450840492229</v>
      </c>
      <c r="G24" s="59">
        <v>13</v>
      </c>
      <c r="H24" s="60">
        <v>174.2</v>
      </c>
    </row>
    <row r="25" spans="1:8" ht="14.25" thickTop="1">
      <c r="A25" s="213" t="s">
        <v>50</v>
      </c>
      <c r="B25" s="64" t="s">
        <v>19</v>
      </c>
      <c r="C25" s="28">
        <f>+C7+C9+C11+C13+C15+C17+C19+C21+C23</f>
        <v>52.199713000000003</v>
      </c>
      <c r="D25" s="39">
        <f t="shared" ref="D25:E25" si="1">+D7+D9+D11+D13+D15+D17+D19+D21+D23</f>
        <v>1575.8324870000001</v>
      </c>
      <c r="E25" s="39">
        <f t="shared" si="1"/>
        <v>799.30464199999994</v>
      </c>
      <c r="F25" s="31">
        <f t="shared" ref="F25:F27" si="2">(D25-E25)/E25*100</f>
        <v>97.150423530256475</v>
      </c>
      <c r="G25" s="28">
        <f>+G7+G9+G11+G13+G15+G17+G19+G21+G23</f>
        <v>9727</v>
      </c>
      <c r="H25" s="39">
        <f>+H7+H9+H11+H13+H15+H17+H19+H21+H23</f>
        <v>678839.74869999988</v>
      </c>
    </row>
    <row r="26" spans="1:8">
      <c r="A26" s="207"/>
      <c r="B26" s="56" t="s">
        <v>20</v>
      </c>
      <c r="C26" s="28">
        <f>+C8+C10+C12+C14+C16+C18+C20+C22+C24</f>
        <v>11.504649000000001</v>
      </c>
      <c r="D26" s="39">
        <f t="shared" ref="D26:E26" si="3">+D8+D10+D12+D14+D16+D18+D20+D22+D24</f>
        <v>219.15277800000001</v>
      </c>
      <c r="E26" s="39">
        <f t="shared" si="3"/>
        <v>227.776556</v>
      </c>
      <c r="F26" s="15">
        <f t="shared" si="2"/>
        <v>-3.786069186154517</v>
      </c>
      <c r="G26" s="28">
        <f>+G8+G10+G12+G14+G16+G18+G20+G22+G24</f>
        <v>2223</v>
      </c>
      <c r="H26" s="39">
        <f>+H8+H10+H12+H14+H16+H18+H20+H22+H24</f>
        <v>32752.800000000003</v>
      </c>
    </row>
    <row r="27" spans="1:8" ht="14.25" thickBot="1">
      <c r="A27" s="212"/>
      <c r="B27" s="58" t="s">
        <v>49</v>
      </c>
      <c r="C27" s="19">
        <f>+C25</f>
        <v>52.199713000000003</v>
      </c>
      <c r="D27" s="19">
        <f t="shared" ref="D27:E27" si="4">+D25</f>
        <v>1575.8324870000001</v>
      </c>
      <c r="E27" s="19">
        <f t="shared" si="4"/>
        <v>799.30464199999994</v>
      </c>
      <c r="F27" s="20">
        <f t="shared" si="2"/>
        <v>97.150423530256475</v>
      </c>
      <c r="G27" s="19">
        <f>+G25</f>
        <v>9727</v>
      </c>
      <c r="H27" s="19">
        <f>+H25</f>
        <v>678839.74869999988</v>
      </c>
    </row>
    <row r="28" spans="1:8" ht="14.25" thickTop="1"/>
    <row r="29" spans="1:8">
      <c r="A29" s="9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workbookViewId="0">
      <pane xSplit="1" ySplit="6" topLeftCell="B58" activePane="bottomRight" state="frozen"/>
      <selection pane="topRight"/>
      <selection pane="bottomLeft"/>
      <selection pane="bottomRight" activeCell="E82" sqref="E82"/>
    </sheetView>
  </sheetViews>
  <sheetFormatPr defaultColWidth="9" defaultRowHeight="13.5"/>
  <cols>
    <col min="1" max="1" width="4.25" style="8" customWidth="1"/>
    <col min="2" max="2" width="17.625" style="9" customWidth="1"/>
    <col min="3" max="5" width="9" style="9"/>
    <col min="6" max="6" width="10.375" style="9" customWidth="1"/>
    <col min="7" max="7" width="9" style="9"/>
    <col min="8" max="8" width="9.625" style="9" customWidth="1"/>
    <col min="9" max="12" width="9" style="9"/>
    <col min="13" max="13" width="11.875" style="9" customWidth="1"/>
    <col min="14" max="14" width="9.625" style="9" customWidth="1"/>
    <col min="15" max="16384" width="9" style="9"/>
  </cols>
  <sheetData>
    <row r="1" spans="1:14">
      <c r="A1" s="179" t="s">
        <v>100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4.25" thickBot="1">
      <c r="A3" s="225" t="s">
        <v>101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 ht="14.25" thickBot="1">
      <c r="A4" s="183" t="s">
        <v>2</v>
      </c>
      <c r="B4" s="10" t="s">
        <v>3</v>
      </c>
      <c r="C4" s="188" t="s">
        <v>4</v>
      </c>
      <c r="D4" s="189"/>
      <c r="E4" s="189"/>
      <c r="F4" s="220"/>
      <c r="G4" s="181" t="s">
        <v>5</v>
      </c>
      <c r="H4" s="220"/>
      <c r="I4" s="181" t="s">
        <v>6</v>
      </c>
      <c r="J4" s="190"/>
      <c r="K4" s="190"/>
      <c r="L4" s="190"/>
      <c r="M4" s="190"/>
      <c r="N4" s="186" t="s">
        <v>7</v>
      </c>
    </row>
    <row r="5" spans="1:14" ht="14.25" thickBot="1">
      <c r="A5" s="183"/>
      <c r="B5" s="11" t="s">
        <v>8</v>
      </c>
      <c r="C5" s="191" t="s">
        <v>9</v>
      </c>
      <c r="D5" s="191" t="s">
        <v>10</v>
      </c>
      <c r="E5" s="191" t="s">
        <v>11</v>
      </c>
      <c r="F5" s="170" t="s">
        <v>12</v>
      </c>
      <c r="G5" s="191" t="s">
        <v>13</v>
      </c>
      <c r="H5" s="191" t="s">
        <v>14</v>
      </c>
      <c r="I5" s="170" t="s">
        <v>13</v>
      </c>
      <c r="J5" s="221" t="s">
        <v>15</v>
      </c>
      <c r="K5" s="222"/>
      <c r="L5" s="223"/>
      <c r="M5" s="113" t="s">
        <v>12</v>
      </c>
      <c r="N5" s="187"/>
    </row>
    <row r="6" spans="1:14" ht="14.25" thickBot="1">
      <c r="A6" s="183"/>
      <c r="B6" s="11" t="s">
        <v>16</v>
      </c>
      <c r="C6" s="192"/>
      <c r="D6" s="192"/>
      <c r="E6" s="192"/>
      <c r="F6" s="173" t="s">
        <v>17</v>
      </c>
      <c r="G6" s="224"/>
      <c r="H6" s="224"/>
      <c r="I6" s="29" t="s">
        <v>18</v>
      </c>
      <c r="J6" s="171" t="s">
        <v>9</v>
      </c>
      <c r="K6" s="30" t="s">
        <v>10</v>
      </c>
      <c r="L6" s="113" t="s">
        <v>11</v>
      </c>
      <c r="M6" s="170" t="s">
        <v>17</v>
      </c>
      <c r="N6" s="125" t="s">
        <v>17</v>
      </c>
    </row>
    <row r="7" spans="1:14" ht="14.25" thickBot="1">
      <c r="A7" s="217"/>
      <c r="B7" s="170" t="s">
        <v>19</v>
      </c>
      <c r="C7" s="86">
        <v>917.68</v>
      </c>
      <c r="D7" s="86">
        <v>11509.19</v>
      </c>
      <c r="E7" s="86">
        <v>12188.15</v>
      </c>
      <c r="F7" s="38">
        <f t="shared" ref="F7:F23" si="0">(D7-E7)/E7*100</f>
        <v>-5.5706567444608019</v>
      </c>
      <c r="G7" s="90">
        <v>80980</v>
      </c>
      <c r="H7" s="90">
        <v>4583285.17</v>
      </c>
      <c r="I7" s="90">
        <v>9746</v>
      </c>
      <c r="J7" s="87">
        <v>1116.58</v>
      </c>
      <c r="K7" s="87">
        <v>7069.41</v>
      </c>
      <c r="L7" s="87">
        <v>7271.41</v>
      </c>
      <c r="M7" s="39">
        <f t="shared" ref="M7:M14" si="1">(K7-L7)/L7*100</f>
        <v>-2.7780031658234101</v>
      </c>
      <c r="N7" s="126">
        <f t="shared" ref="N7:N19" si="2">D7/D202*100</f>
        <v>44.828345818446827</v>
      </c>
    </row>
    <row r="8" spans="1:14" ht="14.25" thickBot="1">
      <c r="A8" s="217"/>
      <c r="B8" s="170" t="s">
        <v>20</v>
      </c>
      <c r="C8" s="86">
        <v>254.01</v>
      </c>
      <c r="D8" s="86">
        <v>2868.85</v>
      </c>
      <c r="E8" s="86">
        <v>3012.95</v>
      </c>
      <c r="F8" s="38">
        <f t="shared" si="0"/>
        <v>-4.7826880631938771</v>
      </c>
      <c r="G8" s="90">
        <v>47837</v>
      </c>
      <c r="H8" s="90">
        <v>678849.4</v>
      </c>
      <c r="I8" s="90">
        <v>4913</v>
      </c>
      <c r="J8" s="87">
        <v>425.23</v>
      </c>
      <c r="K8" s="87">
        <v>2499.48</v>
      </c>
      <c r="L8" s="87">
        <v>2748.08</v>
      </c>
      <c r="M8" s="38">
        <f t="shared" si="1"/>
        <v>-9.0463159733341065</v>
      </c>
      <c r="N8" s="126">
        <f t="shared" si="2"/>
        <v>49.762481853671311</v>
      </c>
    </row>
    <row r="9" spans="1:14" ht="14.25" thickBot="1">
      <c r="A9" s="217"/>
      <c r="B9" s="170" t="s">
        <v>21</v>
      </c>
      <c r="C9" s="86">
        <v>1830.4</v>
      </c>
      <c r="D9" s="86">
        <v>2559.7399999999998</v>
      </c>
      <c r="E9" s="86">
        <v>424.35</v>
      </c>
      <c r="F9" s="38">
        <f t="shared" si="0"/>
        <v>503.21432779545188</v>
      </c>
      <c r="G9" s="90">
        <v>470</v>
      </c>
      <c r="H9" s="90">
        <v>1189515.18</v>
      </c>
      <c r="I9" s="90">
        <v>126</v>
      </c>
      <c r="J9" s="87">
        <v>19.59</v>
      </c>
      <c r="K9" s="87">
        <v>139.26</v>
      </c>
      <c r="L9" s="87">
        <v>128.32</v>
      </c>
      <c r="M9" s="38">
        <f t="shared" si="1"/>
        <v>8.5255610972568565</v>
      </c>
      <c r="N9" s="126">
        <f t="shared" si="2"/>
        <v>89.980094687213608</v>
      </c>
    </row>
    <row r="10" spans="1:14" ht="14.25" thickBot="1">
      <c r="A10" s="217"/>
      <c r="B10" s="170" t="s">
        <v>22</v>
      </c>
      <c r="C10" s="86">
        <v>2</v>
      </c>
      <c r="D10" s="86">
        <v>167.88</v>
      </c>
      <c r="E10" s="86">
        <v>182.09</v>
      </c>
      <c r="F10" s="38">
        <f t="shared" si="0"/>
        <v>-7.8038332692624568</v>
      </c>
      <c r="G10" s="90">
        <v>2266</v>
      </c>
      <c r="H10" s="90">
        <v>154662.35999999999</v>
      </c>
      <c r="I10" s="90">
        <v>1066</v>
      </c>
      <c r="J10" s="87">
        <v>2.83</v>
      </c>
      <c r="K10" s="87">
        <v>80.95</v>
      </c>
      <c r="L10" s="87">
        <v>92.02</v>
      </c>
      <c r="M10" s="38">
        <f t="shared" si="1"/>
        <v>-12.029993479678323</v>
      </c>
      <c r="N10" s="126">
        <f t="shared" si="2"/>
        <v>84.673818023254896</v>
      </c>
    </row>
    <row r="11" spans="1:14" ht="14.25" thickBot="1">
      <c r="A11" s="217"/>
      <c r="B11" s="170" t="s">
        <v>23</v>
      </c>
      <c r="C11" s="86">
        <v>4.93</v>
      </c>
      <c r="D11" s="86">
        <v>55.75</v>
      </c>
      <c r="E11" s="86">
        <v>63.31</v>
      </c>
      <c r="F11" s="38">
        <f t="shared" si="0"/>
        <v>-11.941241510030014</v>
      </c>
      <c r="G11" s="90">
        <v>905</v>
      </c>
      <c r="H11" s="90">
        <v>13058.89</v>
      </c>
      <c r="I11" s="90">
        <v>5</v>
      </c>
      <c r="J11" s="87">
        <v>2.3199999999999998</v>
      </c>
      <c r="K11" s="87">
        <v>11.44</v>
      </c>
      <c r="L11" s="87">
        <v>3.49</v>
      </c>
      <c r="M11" s="38">
        <f t="shared" si="1"/>
        <v>227.7936962750716</v>
      </c>
      <c r="N11" s="126">
        <f t="shared" si="2"/>
        <v>56.997352869129173</v>
      </c>
    </row>
    <row r="12" spans="1:14" ht="14.25" thickBot="1">
      <c r="A12" s="217"/>
      <c r="B12" s="170" t="s">
        <v>24</v>
      </c>
      <c r="C12" s="86">
        <v>38.03</v>
      </c>
      <c r="D12" s="86">
        <v>1947.44</v>
      </c>
      <c r="E12" s="86">
        <v>1267.6400000000001</v>
      </c>
      <c r="F12" s="38">
        <f t="shared" si="0"/>
        <v>53.627212773342578</v>
      </c>
      <c r="G12" s="90">
        <v>2866</v>
      </c>
      <c r="H12" s="90">
        <v>1326373.45</v>
      </c>
      <c r="I12" s="90">
        <v>238</v>
      </c>
      <c r="J12" s="87">
        <v>79.94</v>
      </c>
      <c r="K12" s="87">
        <v>520.45000000000005</v>
      </c>
      <c r="L12" s="87">
        <v>666.12</v>
      </c>
      <c r="M12" s="38">
        <f t="shared" si="1"/>
        <v>-21.868432114333746</v>
      </c>
      <c r="N12" s="126">
        <f t="shared" si="2"/>
        <v>66.854837483806136</v>
      </c>
    </row>
    <row r="13" spans="1:14" ht="14.25" thickBot="1">
      <c r="A13" s="217"/>
      <c r="B13" s="170" t="s">
        <v>25</v>
      </c>
      <c r="C13" s="86">
        <v>7.33</v>
      </c>
      <c r="D13" s="86">
        <v>4003.73</v>
      </c>
      <c r="E13" s="86">
        <v>3114.73</v>
      </c>
      <c r="F13" s="38">
        <f t="shared" si="0"/>
        <v>28.541799770766644</v>
      </c>
      <c r="G13" s="90">
        <v>1998</v>
      </c>
      <c r="H13" s="90">
        <v>54503.35</v>
      </c>
      <c r="I13" s="90">
        <v>2817</v>
      </c>
      <c r="J13" s="87">
        <v>1335.9</v>
      </c>
      <c r="K13" s="87">
        <v>2339.6799999999998</v>
      </c>
      <c r="L13" s="87">
        <v>1525.45</v>
      </c>
      <c r="M13" s="38">
        <f t="shared" si="1"/>
        <v>53.376380740109461</v>
      </c>
      <c r="N13" s="126">
        <f t="shared" si="2"/>
        <v>48.601135318723976</v>
      </c>
    </row>
    <row r="14" spans="1:14" ht="14.25" thickBot="1">
      <c r="A14" s="217"/>
      <c r="B14" s="170" t="s">
        <v>26</v>
      </c>
      <c r="C14" s="86">
        <v>73.81</v>
      </c>
      <c r="D14" s="86">
        <v>1089.42</v>
      </c>
      <c r="E14" s="86">
        <v>767.77</v>
      </c>
      <c r="F14" s="38">
        <f t="shared" si="0"/>
        <v>41.894056813889591</v>
      </c>
      <c r="G14" s="90">
        <v>41702</v>
      </c>
      <c r="H14" s="90">
        <v>2610583.96</v>
      </c>
      <c r="I14" s="90">
        <v>1012</v>
      </c>
      <c r="J14" s="87">
        <v>34.4</v>
      </c>
      <c r="K14" s="87">
        <v>312.99</v>
      </c>
      <c r="L14" s="87">
        <v>910.88</v>
      </c>
      <c r="M14" s="38">
        <f t="shared" si="1"/>
        <v>-65.638722993149486</v>
      </c>
      <c r="N14" s="126">
        <f t="shared" si="2"/>
        <v>46.053093984807703</v>
      </c>
    </row>
    <row r="15" spans="1:14" ht="14.25" thickBot="1">
      <c r="A15" s="217"/>
      <c r="B15" s="170" t="s">
        <v>27</v>
      </c>
      <c r="C15" s="86">
        <v>5.63</v>
      </c>
      <c r="D15" s="86">
        <v>193.44</v>
      </c>
      <c r="E15" s="86">
        <v>147.26</v>
      </c>
      <c r="F15" s="38">
        <f t="shared" si="0"/>
        <v>31.359500203721314</v>
      </c>
      <c r="G15" s="90">
        <v>117</v>
      </c>
      <c r="H15" s="90">
        <v>87585.31</v>
      </c>
      <c r="I15" s="90">
        <v>0</v>
      </c>
      <c r="J15" s="87"/>
      <c r="K15" s="102"/>
      <c r="L15" s="87">
        <v>404.15</v>
      </c>
      <c r="M15" s="38"/>
      <c r="N15" s="126">
        <f t="shared" si="2"/>
        <v>63.888482732656271</v>
      </c>
    </row>
    <row r="16" spans="1:14" ht="14.25" thickBot="1">
      <c r="A16" s="217"/>
      <c r="B16" s="17" t="s">
        <v>28</v>
      </c>
      <c r="C16" s="86">
        <v>5.63</v>
      </c>
      <c r="D16" s="86">
        <v>129.11000000000001</v>
      </c>
      <c r="E16" s="86">
        <v>65.680000000000007</v>
      </c>
      <c r="F16" s="38">
        <f t="shared" si="0"/>
        <v>96.574299634591966</v>
      </c>
      <c r="G16" s="90">
        <v>30</v>
      </c>
      <c r="H16" s="90">
        <v>25922.3</v>
      </c>
      <c r="I16" s="90">
        <v>0</v>
      </c>
      <c r="J16" s="87"/>
      <c r="K16" s="87"/>
      <c r="L16" s="87"/>
      <c r="M16" s="38"/>
      <c r="N16" s="126">
        <f t="shared" si="2"/>
        <v>100</v>
      </c>
    </row>
    <row r="17" spans="1:14" ht="14.25" thickBot="1">
      <c r="A17" s="217"/>
      <c r="B17" s="17" t="s">
        <v>29</v>
      </c>
      <c r="C17" s="86">
        <v>0</v>
      </c>
      <c r="D17" s="86">
        <v>2.4900000000000002</v>
      </c>
      <c r="E17" s="86">
        <v>6.46</v>
      </c>
      <c r="F17" s="38">
        <f t="shared" si="0"/>
        <v>-61.455108359133128</v>
      </c>
      <c r="G17" s="90">
        <v>2</v>
      </c>
      <c r="H17" s="90">
        <v>845.81</v>
      </c>
      <c r="I17" s="90">
        <v>0</v>
      </c>
      <c r="J17" s="87"/>
      <c r="K17" s="87"/>
      <c r="L17" s="87">
        <v>0.25</v>
      </c>
      <c r="M17" s="38"/>
      <c r="N17" s="126">
        <f t="shared" si="2"/>
        <v>2.3464788639220089</v>
      </c>
    </row>
    <row r="18" spans="1:14" ht="14.25" thickBot="1">
      <c r="A18" s="217"/>
      <c r="B18" s="17" t="s">
        <v>30</v>
      </c>
      <c r="C18" s="86">
        <v>0</v>
      </c>
      <c r="D18" s="86">
        <v>61.84</v>
      </c>
      <c r="E18" s="86">
        <v>75.12</v>
      </c>
      <c r="F18" s="38">
        <f t="shared" si="0"/>
        <v>-17.678381256656017</v>
      </c>
      <c r="G18" s="90">
        <v>57</v>
      </c>
      <c r="H18" s="90">
        <v>60817.2</v>
      </c>
      <c r="I18" s="90">
        <v>0</v>
      </c>
      <c r="J18" s="87"/>
      <c r="K18" s="87"/>
      <c r="L18" s="87">
        <v>403.9</v>
      </c>
      <c r="M18" s="38"/>
      <c r="N18" s="126">
        <f t="shared" si="2"/>
        <v>99.951511233230974</v>
      </c>
    </row>
    <row r="19" spans="1:14" ht="14.25" thickBot="1">
      <c r="A19" s="218"/>
      <c r="B19" s="18" t="s">
        <v>31</v>
      </c>
      <c r="C19" s="19">
        <f t="shared" ref="C19:L19" si="3">C7+C9+C10+C11+C12+C13+C14+C15</f>
        <v>2879.81</v>
      </c>
      <c r="D19" s="19">
        <f t="shared" si="3"/>
        <v>21526.59</v>
      </c>
      <c r="E19" s="19">
        <f t="shared" si="3"/>
        <v>18155.3</v>
      </c>
      <c r="F19" s="19">
        <f t="shared" si="0"/>
        <v>18.569178146326422</v>
      </c>
      <c r="G19" s="19">
        <f t="shared" si="3"/>
        <v>131304</v>
      </c>
      <c r="H19" s="19">
        <f t="shared" si="3"/>
        <v>10019567.67</v>
      </c>
      <c r="I19" s="19">
        <f t="shared" si="3"/>
        <v>15010</v>
      </c>
      <c r="J19" s="19">
        <f t="shared" si="3"/>
        <v>2591.56</v>
      </c>
      <c r="K19" s="19">
        <f t="shared" si="3"/>
        <v>10474.179999999998</v>
      </c>
      <c r="L19" s="19">
        <f t="shared" si="3"/>
        <v>11001.839999999998</v>
      </c>
      <c r="M19" s="19">
        <f t="shared" ref="M19:M22" si="4">(K19-L19)/L19*100</f>
        <v>-4.7961068330388361</v>
      </c>
      <c r="N19" s="127">
        <f t="shared" si="2"/>
        <v>50.491603409068276</v>
      </c>
    </row>
    <row r="20" spans="1:14" ht="15" thickTop="1" thickBot="1">
      <c r="A20" s="219" t="s">
        <v>32</v>
      </c>
      <c r="B20" s="21" t="s">
        <v>19</v>
      </c>
      <c r="C20" s="22">
        <v>281.09912500000002</v>
      </c>
      <c r="D20" s="22">
        <v>2328.6451569999999</v>
      </c>
      <c r="E20" s="22">
        <v>2004.8620410000001</v>
      </c>
      <c r="F20" s="128">
        <f t="shared" si="0"/>
        <v>16.149895074002245</v>
      </c>
      <c r="G20" s="23">
        <v>8913</v>
      </c>
      <c r="H20" s="23">
        <v>679750.45143200003</v>
      </c>
      <c r="I20" s="23">
        <v>1011</v>
      </c>
      <c r="J20" s="22">
        <v>96.354328000000095</v>
      </c>
      <c r="K20" s="23">
        <v>1090.501581</v>
      </c>
      <c r="L20" s="23">
        <v>762.05113400000005</v>
      </c>
      <c r="M20" s="128">
        <f t="shared" si="4"/>
        <v>43.100840920735365</v>
      </c>
      <c r="N20" s="129">
        <f>D20/D202*100</f>
        <v>9.0700831584540182</v>
      </c>
    </row>
    <row r="21" spans="1:14" ht="14.25" thickBot="1">
      <c r="A21" s="217"/>
      <c r="B21" s="170" t="s">
        <v>20</v>
      </c>
      <c r="C21" s="23">
        <v>51.157949000000002</v>
      </c>
      <c r="D21" s="23">
        <v>432.01273300000003</v>
      </c>
      <c r="E21" s="23">
        <v>464.82957499999998</v>
      </c>
      <c r="F21" s="38">
        <f t="shared" si="0"/>
        <v>-7.0599728943667044</v>
      </c>
      <c r="G21" s="23">
        <v>2939</v>
      </c>
      <c r="H21" s="23">
        <v>41096.400000000001</v>
      </c>
      <c r="I21" s="23">
        <v>536</v>
      </c>
      <c r="J21" s="23">
        <v>22.837492000000001</v>
      </c>
      <c r="K21" s="23">
        <v>278.51395600000001</v>
      </c>
      <c r="L21" s="23">
        <v>303.77687700000001</v>
      </c>
      <c r="M21" s="38">
        <f t="shared" si="4"/>
        <v>-8.3162751719249535</v>
      </c>
      <c r="N21" s="126">
        <f>D21/D203*100</f>
        <v>7.4936039829434957</v>
      </c>
    </row>
    <row r="22" spans="1:14" ht="14.25" thickBot="1">
      <c r="A22" s="217"/>
      <c r="B22" s="170" t="s">
        <v>21</v>
      </c>
      <c r="C22" s="23">
        <v>1.0776760000000001</v>
      </c>
      <c r="D22" s="23">
        <v>18.841570999999998</v>
      </c>
      <c r="E22" s="23">
        <v>43.304482999999998</v>
      </c>
      <c r="F22" s="38">
        <f t="shared" si="0"/>
        <v>-56.490483906712385</v>
      </c>
      <c r="G22" s="23">
        <v>10</v>
      </c>
      <c r="H22" s="23">
        <v>39742.162686000003</v>
      </c>
      <c r="I22" s="23"/>
      <c r="J22" s="23"/>
      <c r="K22" s="23"/>
      <c r="L22" s="23">
        <v>47.807305999999997</v>
      </c>
      <c r="M22" s="38">
        <f t="shared" si="4"/>
        <v>-100</v>
      </c>
      <c r="N22" s="126">
        <f>D22/D204*100</f>
        <v>0.66231974444117681</v>
      </c>
    </row>
    <row r="23" spans="1:14" ht="14.25" thickBot="1">
      <c r="A23" s="217"/>
      <c r="B23" s="170" t="s">
        <v>22</v>
      </c>
      <c r="C23" s="23">
        <v>0.107921</v>
      </c>
      <c r="D23" s="23">
        <v>4.4847669999999997</v>
      </c>
      <c r="E23" s="23">
        <v>0.24679499999999999</v>
      </c>
      <c r="F23" s="38">
        <f t="shared" si="0"/>
        <v>1717.2033469073522</v>
      </c>
      <c r="G23" s="23">
        <v>387</v>
      </c>
      <c r="H23" s="23">
        <v>19013.2</v>
      </c>
      <c r="I23" s="23">
        <v>11</v>
      </c>
      <c r="J23" s="23">
        <v>8.5000000000000006E-2</v>
      </c>
      <c r="K23" s="23">
        <v>0.97299999999999998</v>
      </c>
      <c r="L23" s="23"/>
      <c r="M23" s="38"/>
      <c r="N23" s="126">
        <f>D23/D205*100</f>
        <v>2.2619868050673029</v>
      </c>
    </row>
    <row r="24" spans="1:14" ht="14.25" thickBot="1">
      <c r="A24" s="217"/>
      <c r="B24" s="170" t="s">
        <v>23</v>
      </c>
      <c r="C24" s="23"/>
      <c r="D24" s="23"/>
      <c r="E24" s="23"/>
      <c r="F24" s="38"/>
      <c r="G24" s="23"/>
      <c r="H24" s="23"/>
      <c r="I24" s="23"/>
      <c r="J24" s="23"/>
      <c r="K24" s="23"/>
      <c r="L24" s="23"/>
      <c r="M24" s="38"/>
      <c r="N24" s="126"/>
    </row>
    <row r="25" spans="1:14" ht="14.25" thickBot="1">
      <c r="A25" s="217"/>
      <c r="B25" s="170" t="s">
        <v>24</v>
      </c>
      <c r="C25" s="24">
        <v>1.256132</v>
      </c>
      <c r="D25" s="24">
        <v>8.6191610000000001</v>
      </c>
      <c r="E25" s="23">
        <v>45.196472999999997</v>
      </c>
      <c r="F25" s="38">
        <f>(D25-E25)/E25*100</f>
        <v>-80.929571650425032</v>
      </c>
      <c r="G25" s="23">
        <v>39</v>
      </c>
      <c r="H25" s="23">
        <v>4621.6593409999996</v>
      </c>
      <c r="I25" s="23">
        <v>2</v>
      </c>
      <c r="J25" s="24"/>
      <c r="K25" s="23">
        <v>20.202870999999998</v>
      </c>
      <c r="L25" s="23">
        <v>71.977703000000005</v>
      </c>
      <c r="M25" s="38">
        <f>(K25-L25)/L25*100</f>
        <v>-71.931764757761158</v>
      </c>
      <c r="N25" s="126">
        <f>D25/D207*100</f>
        <v>0.29589235504136713</v>
      </c>
    </row>
    <row r="26" spans="1:14" ht="14.25" thickBot="1">
      <c r="A26" s="217"/>
      <c r="B26" s="170" t="s">
        <v>25</v>
      </c>
      <c r="C26" s="25"/>
      <c r="D26" s="25">
        <v>7.5123300000000004</v>
      </c>
      <c r="E26" s="25"/>
      <c r="F26" s="38"/>
      <c r="G26" s="25">
        <v>19</v>
      </c>
      <c r="H26" s="25">
        <v>426.83</v>
      </c>
      <c r="I26" s="25">
        <v>5</v>
      </c>
      <c r="J26" s="25">
        <v>0.54361800000000005</v>
      </c>
      <c r="K26" s="25">
        <v>1.4760180000000001</v>
      </c>
      <c r="L26" s="25"/>
      <c r="M26" s="38"/>
      <c r="N26" s="126"/>
    </row>
    <row r="27" spans="1:14" ht="14.25" thickBot="1">
      <c r="A27" s="217"/>
      <c r="B27" s="170" t="s">
        <v>26</v>
      </c>
      <c r="C27" s="23">
        <v>12.75</v>
      </c>
      <c r="D27" s="23">
        <v>121.85</v>
      </c>
      <c r="E27" s="23">
        <v>36.43</v>
      </c>
      <c r="F27" s="38">
        <f>(D27-E27)/E27*100</f>
        <v>234.4770793302223</v>
      </c>
      <c r="G27" s="23">
        <v>30707</v>
      </c>
      <c r="H27" s="23">
        <v>680253.63100000005</v>
      </c>
      <c r="I27" s="23">
        <v>42</v>
      </c>
      <c r="J27" s="23">
        <v>2.5473970000000001</v>
      </c>
      <c r="K27" s="23">
        <v>8.6445319999999999</v>
      </c>
      <c r="L27" s="23">
        <v>10.661346999999999</v>
      </c>
      <c r="M27" s="38">
        <f>(K27-L27)/L27*100</f>
        <v>-18.917074924960229</v>
      </c>
      <c r="N27" s="126">
        <f>D27/D209*100</f>
        <v>5.1509697839665307</v>
      </c>
    </row>
    <row r="28" spans="1:14" ht="14.25" thickBot="1">
      <c r="A28" s="217"/>
      <c r="B28" s="170" t="s">
        <v>27</v>
      </c>
      <c r="C28" s="23">
        <v>0.03</v>
      </c>
      <c r="D28" s="23">
        <v>0.03</v>
      </c>
      <c r="E28" s="23"/>
      <c r="F28" s="38"/>
      <c r="G28" s="23">
        <v>3</v>
      </c>
      <c r="H28" s="23"/>
      <c r="I28" s="23"/>
      <c r="J28" s="23"/>
      <c r="K28" s="23"/>
      <c r="L28" s="23"/>
      <c r="M28" s="38"/>
      <c r="N28" s="126"/>
    </row>
    <row r="29" spans="1:14" ht="14.25" thickBot="1">
      <c r="A29" s="217"/>
      <c r="B29" s="17" t="s">
        <v>28</v>
      </c>
      <c r="C29" s="47"/>
      <c r="D29" s="47"/>
      <c r="E29" s="47"/>
      <c r="F29" s="38"/>
      <c r="G29" s="47"/>
      <c r="H29" s="47"/>
      <c r="I29" s="47"/>
      <c r="J29" s="47"/>
      <c r="K29" s="47"/>
      <c r="L29" s="47"/>
      <c r="M29" s="38"/>
      <c r="N29" s="126"/>
    </row>
    <row r="30" spans="1:14" ht="14.25" thickBot="1">
      <c r="A30" s="217"/>
      <c r="B30" s="17" t="s">
        <v>29</v>
      </c>
      <c r="C30" s="47"/>
      <c r="D30" s="47"/>
      <c r="E30" s="47"/>
      <c r="F30" s="38"/>
      <c r="G30" s="47"/>
      <c r="H30" s="47"/>
      <c r="I30" s="47"/>
      <c r="J30" s="47"/>
      <c r="K30" s="47"/>
      <c r="L30" s="47"/>
      <c r="M30" s="38"/>
      <c r="N30" s="126"/>
    </row>
    <row r="31" spans="1:14" ht="14.25" thickBot="1">
      <c r="A31" s="217"/>
      <c r="B31" s="17" t="s">
        <v>30</v>
      </c>
      <c r="C31" s="47">
        <v>0.03</v>
      </c>
      <c r="D31" s="47">
        <v>0.03</v>
      </c>
      <c r="E31" s="47"/>
      <c r="F31" s="38"/>
      <c r="G31" s="47">
        <v>3</v>
      </c>
      <c r="H31" s="47"/>
      <c r="I31" s="47"/>
      <c r="J31" s="47"/>
      <c r="K31" s="47"/>
      <c r="L31" s="47"/>
      <c r="M31" s="38"/>
      <c r="N31" s="126"/>
    </row>
    <row r="32" spans="1:14" ht="14.25" thickBot="1">
      <c r="A32" s="218"/>
      <c r="B32" s="18" t="s">
        <v>31</v>
      </c>
      <c r="C32" s="19">
        <f t="shared" ref="C32:L32" si="5">C20+C22+C23+C24+C25+C26+C27+C28</f>
        <v>296.32085399999994</v>
      </c>
      <c r="D32" s="19">
        <f t="shared" si="5"/>
        <v>2489.982986</v>
      </c>
      <c r="E32" s="19">
        <f t="shared" si="5"/>
        <v>2130.039792</v>
      </c>
      <c r="F32" s="19">
        <f t="shared" ref="F32:F38" si="6">(D32-E32)/E32*100</f>
        <v>16.898425811192542</v>
      </c>
      <c r="G32" s="19">
        <f t="shared" si="5"/>
        <v>40078</v>
      </c>
      <c r="H32" s="19">
        <f t="shared" si="5"/>
        <v>1423807.9344589999</v>
      </c>
      <c r="I32" s="19">
        <f t="shared" si="5"/>
        <v>1071</v>
      </c>
      <c r="J32" s="19">
        <f t="shared" si="5"/>
        <v>99.530343000000087</v>
      </c>
      <c r="K32" s="19">
        <f t="shared" si="5"/>
        <v>1121.798002</v>
      </c>
      <c r="L32" s="19">
        <f t="shared" si="5"/>
        <v>892.49749000000008</v>
      </c>
      <c r="M32" s="19">
        <f t="shared" ref="M32:M37" si="7">(K32-L32)/L32*100</f>
        <v>25.692006371917071</v>
      </c>
      <c r="N32" s="127">
        <f>D32/D214*100</f>
        <v>5.8403692096351358</v>
      </c>
    </row>
    <row r="33" spans="1:14" ht="15" thickTop="1" thickBot="1">
      <c r="A33" s="219" t="s">
        <v>33</v>
      </c>
      <c r="B33" s="21" t="s">
        <v>19</v>
      </c>
      <c r="C33" s="121">
        <v>544.29384099999959</v>
      </c>
      <c r="D33" s="121">
        <v>4565.4183429999994</v>
      </c>
      <c r="E33" s="106">
        <v>4165.2701399999996</v>
      </c>
      <c r="F33" s="128">
        <f t="shared" si="6"/>
        <v>9.6067767407758051</v>
      </c>
      <c r="G33" s="87">
        <v>23907</v>
      </c>
      <c r="H33" s="87">
        <v>1985160.2281950016</v>
      </c>
      <c r="I33" s="87">
        <v>3600</v>
      </c>
      <c r="J33" s="87">
        <v>122.9</v>
      </c>
      <c r="K33" s="87">
        <v>1758.9400808236851</v>
      </c>
      <c r="L33" s="87">
        <v>2188</v>
      </c>
      <c r="M33" s="128">
        <f t="shared" si="7"/>
        <v>-19.609685519941266</v>
      </c>
      <c r="N33" s="129">
        <f t="shared" ref="N33:N38" si="8">D33/D202*100</f>
        <v>17.782324584604513</v>
      </c>
    </row>
    <row r="34" spans="1:14" ht="14.25" thickBot="1">
      <c r="A34" s="217"/>
      <c r="B34" s="170" t="s">
        <v>20</v>
      </c>
      <c r="C34" s="121">
        <v>120.48900500000008</v>
      </c>
      <c r="D34" s="121">
        <v>915.74713100000008</v>
      </c>
      <c r="E34" s="106">
        <v>1113.8070049999999</v>
      </c>
      <c r="F34" s="38">
        <f t="shared" si="6"/>
        <v>-17.782243522521195</v>
      </c>
      <c r="G34" s="87">
        <v>8882</v>
      </c>
      <c r="H34" s="87">
        <v>131838.39999999999</v>
      </c>
      <c r="I34" s="87">
        <v>1664</v>
      </c>
      <c r="J34" s="87">
        <v>50.7</v>
      </c>
      <c r="K34" s="87">
        <v>655.15788205566412</v>
      </c>
      <c r="L34" s="87">
        <v>864.7</v>
      </c>
      <c r="M34" s="38">
        <f t="shared" si="7"/>
        <v>-24.23292678898299</v>
      </c>
      <c r="N34" s="126">
        <f t="shared" si="8"/>
        <v>15.884361325597041</v>
      </c>
    </row>
    <row r="35" spans="1:14" ht="14.25" thickBot="1">
      <c r="A35" s="217"/>
      <c r="B35" s="170" t="s">
        <v>21</v>
      </c>
      <c r="C35" s="121">
        <v>11.113245999999997</v>
      </c>
      <c r="D35" s="121">
        <v>53.441832999999995</v>
      </c>
      <c r="E35" s="106">
        <v>48.547319000000002</v>
      </c>
      <c r="F35" s="38">
        <f t="shared" si="6"/>
        <v>10.081944998857699</v>
      </c>
      <c r="G35" s="87">
        <v>1435</v>
      </c>
      <c r="H35" s="87">
        <v>115773.11870000001</v>
      </c>
      <c r="I35" s="87">
        <v>31</v>
      </c>
      <c r="J35" s="87">
        <v>0</v>
      </c>
      <c r="K35" s="87">
        <v>11</v>
      </c>
      <c r="L35" s="87">
        <v>3</v>
      </c>
      <c r="M35" s="38">
        <f t="shared" si="7"/>
        <v>266.66666666666663</v>
      </c>
      <c r="N35" s="126">
        <f t="shared" si="8"/>
        <v>1.8785896980155239</v>
      </c>
    </row>
    <row r="36" spans="1:14" ht="14.25" thickBot="1">
      <c r="A36" s="217"/>
      <c r="B36" s="170" t="s">
        <v>22</v>
      </c>
      <c r="C36" s="121">
        <v>2.9661000000000059E-2</v>
      </c>
      <c r="D36" s="121">
        <v>5.1432840000000004</v>
      </c>
      <c r="E36" s="106">
        <v>3.8307339999999996</v>
      </c>
      <c r="F36" s="38">
        <f t="shared" si="6"/>
        <v>34.263668529321038</v>
      </c>
      <c r="G36" s="87">
        <v>661</v>
      </c>
      <c r="H36" s="87">
        <v>70046.7</v>
      </c>
      <c r="I36" s="87">
        <v>59</v>
      </c>
      <c r="J36" s="87">
        <v>1</v>
      </c>
      <c r="K36" s="87">
        <v>9</v>
      </c>
      <c r="L36" s="87">
        <v>12</v>
      </c>
      <c r="M36" s="38">
        <f t="shared" si="7"/>
        <v>-25</v>
      </c>
      <c r="N36" s="126">
        <f t="shared" si="8"/>
        <v>2.5941237399208879</v>
      </c>
    </row>
    <row r="37" spans="1:14" ht="14.25" thickBot="1">
      <c r="A37" s="217"/>
      <c r="B37" s="170" t="s">
        <v>23</v>
      </c>
      <c r="C37" s="121">
        <v>0</v>
      </c>
      <c r="D37" s="121">
        <v>2.2735910000000001</v>
      </c>
      <c r="E37" s="106">
        <v>1.6966990000000002</v>
      </c>
      <c r="F37" s="38">
        <f t="shared" si="6"/>
        <v>34.00084517053407</v>
      </c>
      <c r="G37" s="87">
        <v>1354</v>
      </c>
      <c r="H37" s="87">
        <v>46650.8</v>
      </c>
      <c r="I37" s="87">
        <v>3</v>
      </c>
      <c r="J37" s="87">
        <v>0</v>
      </c>
      <c r="K37" s="87">
        <v>1</v>
      </c>
      <c r="L37" s="87">
        <v>5</v>
      </c>
      <c r="M37" s="38">
        <f t="shared" si="7"/>
        <v>-80</v>
      </c>
      <c r="N37" s="126">
        <f t="shared" si="8"/>
        <v>2.3244604216515921</v>
      </c>
    </row>
    <row r="38" spans="1:14" ht="14.25" thickBot="1">
      <c r="A38" s="217"/>
      <c r="B38" s="170" t="s">
        <v>24</v>
      </c>
      <c r="C38" s="121">
        <v>223.43618899999993</v>
      </c>
      <c r="D38" s="121">
        <v>269.27365699999996</v>
      </c>
      <c r="E38" s="106">
        <v>57.749972999999997</v>
      </c>
      <c r="F38" s="38">
        <f t="shared" si="6"/>
        <v>366.27494873460796</v>
      </c>
      <c r="G38" s="87">
        <v>111</v>
      </c>
      <c r="H38" s="87">
        <v>218617.96145299997</v>
      </c>
      <c r="I38" s="87">
        <v>41</v>
      </c>
      <c r="J38" s="87">
        <v>0</v>
      </c>
      <c r="K38" s="87">
        <v>18</v>
      </c>
      <c r="L38" s="87">
        <v>9</v>
      </c>
      <c r="M38" s="38">
        <f t="shared" ref="M38" si="9">(K38-L38)/L38*100</f>
        <v>100</v>
      </c>
      <c r="N38" s="126">
        <f t="shared" si="8"/>
        <v>9.2440571095413233</v>
      </c>
    </row>
    <row r="39" spans="1:14" ht="14.25" thickBot="1">
      <c r="A39" s="217"/>
      <c r="B39" s="170" t="s">
        <v>25</v>
      </c>
      <c r="C39" s="121">
        <v>0</v>
      </c>
      <c r="D39" s="121">
        <v>0</v>
      </c>
      <c r="E39" s="106">
        <v>0</v>
      </c>
      <c r="F39" s="38"/>
      <c r="G39" s="89"/>
      <c r="H39" s="89"/>
      <c r="I39" s="89"/>
      <c r="J39" s="87">
        <v>0</v>
      </c>
      <c r="K39" s="89">
        <v>0</v>
      </c>
      <c r="L39" s="89">
        <v>0</v>
      </c>
      <c r="M39" s="38"/>
      <c r="N39" s="126"/>
    </row>
    <row r="40" spans="1:14" ht="14.25" thickBot="1">
      <c r="A40" s="217"/>
      <c r="B40" s="170" t="s">
        <v>26</v>
      </c>
      <c r="C40" s="121">
        <v>-142.42502399999927</v>
      </c>
      <c r="D40" s="121">
        <v>414.43025500000113</v>
      </c>
      <c r="E40" s="106">
        <v>214.57053699999986</v>
      </c>
      <c r="F40" s="38">
        <f>(D40-E40)/E40*100</f>
        <v>93.144063856260644</v>
      </c>
      <c r="G40" s="87">
        <v>15789</v>
      </c>
      <c r="H40" s="87">
        <v>3490490.44</v>
      </c>
      <c r="I40" s="89">
        <v>13</v>
      </c>
      <c r="J40" s="87">
        <v>4</v>
      </c>
      <c r="K40" s="89">
        <v>68.95</v>
      </c>
      <c r="L40" s="87">
        <v>51</v>
      </c>
      <c r="M40" s="38">
        <f>(K40-L40)/L40*100</f>
        <v>35.196078431372555</v>
      </c>
      <c r="N40" s="126">
        <f>D40/D209*100</f>
        <v>17.519226270550266</v>
      </c>
    </row>
    <row r="41" spans="1:14" ht="14.25" thickBot="1">
      <c r="A41" s="217"/>
      <c r="B41" s="170" t="s">
        <v>27</v>
      </c>
      <c r="C41" s="121">
        <v>0</v>
      </c>
      <c r="D41" s="121">
        <v>0</v>
      </c>
      <c r="E41" s="106">
        <v>4.780735</v>
      </c>
      <c r="F41" s="38"/>
      <c r="G41" s="87"/>
      <c r="H41" s="87"/>
      <c r="I41" s="89"/>
      <c r="J41" s="87">
        <v>0</v>
      </c>
      <c r="K41" s="89">
        <v>0</v>
      </c>
      <c r="L41" s="87">
        <v>0</v>
      </c>
      <c r="M41" s="38"/>
      <c r="N41" s="126">
        <f>D41/D210*100</f>
        <v>0</v>
      </c>
    </row>
    <row r="42" spans="1:14" ht="14.25" thickBot="1">
      <c r="A42" s="217"/>
      <c r="B42" s="17" t="s">
        <v>28</v>
      </c>
      <c r="C42" s="121">
        <v>0</v>
      </c>
      <c r="D42" s="121">
        <v>0</v>
      </c>
      <c r="E42" s="106">
        <v>0</v>
      </c>
      <c r="F42" s="38"/>
      <c r="G42" s="87"/>
      <c r="H42" s="87"/>
      <c r="I42" s="87"/>
      <c r="J42" s="87"/>
      <c r="K42" s="87">
        <v>0</v>
      </c>
      <c r="L42" s="87">
        <v>0</v>
      </c>
      <c r="M42" s="38"/>
      <c r="N42" s="126"/>
    </row>
    <row r="43" spans="1:14" ht="14.25" thickBot="1">
      <c r="A43" s="217"/>
      <c r="B43" s="17" t="s">
        <v>29</v>
      </c>
      <c r="C43" s="121">
        <v>0</v>
      </c>
      <c r="D43" s="121">
        <v>0</v>
      </c>
      <c r="E43" s="106">
        <v>4.780735</v>
      </c>
      <c r="F43" s="38"/>
      <c r="G43" s="87"/>
      <c r="H43" s="87"/>
      <c r="I43" s="87"/>
      <c r="J43" s="87"/>
      <c r="K43" s="87">
        <v>0</v>
      </c>
      <c r="L43" s="87">
        <v>0</v>
      </c>
      <c r="M43" s="38"/>
      <c r="N43" s="126">
        <f>D43/D212*100</f>
        <v>0</v>
      </c>
    </row>
    <row r="44" spans="1:14" ht="14.25" thickBot="1">
      <c r="A44" s="217"/>
      <c r="B44" s="17" t="s">
        <v>30</v>
      </c>
      <c r="C44" s="121">
        <v>0</v>
      </c>
      <c r="D44" s="121">
        <v>0</v>
      </c>
      <c r="E44" s="106">
        <v>0</v>
      </c>
      <c r="F44" s="38"/>
      <c r="G44" s="87"/>
      <c r="H44" s="87"/>
      <c r="I44" s="87"/>
      <c r="J44" s="87"/>
      <c r="K44" s="87">
        <v>0</v>
      </c>
      <c r="L44" s="87">
        <v>0</v>
      </c>
      <c r="M44" s="38"/>
      <c r="N44" s="126"/>
    </row>
    <row r="45" spans="1:14" ht="14.25" thickBot="1">
      <c r="A45" s="218"/>
      <c r="B45" s="18" t="s">
        <v>31</v>
      </c>
      <c r="C45" s="19">
        <f t="shared" ref="C45:L45" si="10">C33+C35+C36+C37+C38+C39+C40+C41</f>
        <v>636.4479130000002</v>
      </c>
      <c r="D45" s="19">
        <f t="shared" si="10"/>
        <v>5309.980963</v>
      </c>
      <c r="E45" s="19">
        <f t="shared" si="10"/>
        <v>4496.4461369999999</v>
      </c>
      <c r="F45" s="19">
        <f>(D45-E45)/E45*100</f>
        <v>18.092840461395703</v>
      </c>
      <c r="G45" s="19">
        <f t="shared" si="10"/>
        <v>43257</v>
      </c>
      <c r="H45" s="19">
        <f t="shared" si="10"/>
        <v>5926739.2483480014</v>
      </c>
      <c r="I45" s="19">
        <f t="shared" si="10"/>
        <v>3747</v>
      </c>
      <c r="J45" s="19">
        <f t="shared" si="10"/>
        <v>127.9</v>
      </c>
      <c r="K45" s="19">
        <f t="shared" si="10"/>
        <v>1866.8900808236851</v>
      </c>
      <c r="L45" s="19">
        <f t="shared" si="10"/>
        <v>2268</v>
      </c>
      <c r="M45" s="19">
        <f t="shared" ref="M45:M49" si="11">(K45-L45)/L45*100</f>
        <v>-17.685622538638221</v>
      </c>
      <c r="N45" s="127">
        <f>D45/D214*100</f>
        <v>12.454803705254685</v>
      </c>
    </row>
    <row r="46" spans="1:14" ht="14.25" thickTop="1">
      <c r="A46" s="219" t="s">
        <v>34</v>
      </c>
      <c r="B46" s="21" t="s">
        <v>19</v>
      </c>
      <c r="C46" s="138">
        <v>155.19999999999999</v>
      </c>
      <c r="D46" s="138">
        <v>2104.0700000000002</v>
      </c>
      <c r="E46" s="138">
        <v>1972.26</v>
      </c>
      <c r="F46" s="128">
        <f>(D46-E46)/E46*100</f>
        <v>6.6831959275146362</v>
      </c>
      <c r="G46" s="139">
        <v>12429</v>
      </c>
      <c r="H46" s="139">
        <v>848710</v>
      </c>
      <c r="I46" s="139">
        <v>1039</v>
      </c>
      <c r="J46" s="139">
        <v>154.13999999999999</v>
      </c>
      <c r="K46" s="139">
        <v>1296.98</v>
      </c>
      <c r="L46" s="139">
        <v>1066.8412000000001</v>
      </c>
      <c r="M46" s="128">
        <f t="shared" si="11"/>
        <v>21.571982784316909</v>
      </c>
      <c r="N46" s="129">
        <f>D46/D202*100</f>
        <v>8.195361931310492</v>
      </c>
    </row>
    <row r="47" spans="1:14">
      <c r="A47" s="227"/>
      <c r="B47" s="170" t="s">
        <v>20</v>
      </c>
      <c r="C47" s="139">
        <v>40.229999999999997</v>
      </c>
      <c r="D47" s="139">
        <v>541.62099999999998</v>
      </c>
      <c r="E47" s="139">
        <v>541.62099999999998</v>
      </c>
      <c r="F47" s="38">
        <f>(D47-E47)/E47*100</f>
        <v>0</v>
      </c>
      <c r="G47" s="139">
        <v>4803</v>
      </c>
      <c r="H47" s="139">
        <v>69402</v>
      </c>
      <c r="I47" s="139">
        <v>411</v>
      </c>
      <c r="J47" s="139">
        <v>42.92</v>
      </c>
      <c r="K47" s="139">
        <v>405.67</v>
      </c>
      <c r="L47" s="139">
        <v>425.10419999999999</v>
      </c>
      <c r="M47" s="38">
        <f t="shared" si="11"/>
        <v>-4.5716320845571454</v>
      </c>
      <c r="N47" s="126">
        <f>D47/D203*100</f>
        <v>9.3948464311718318</v>
      </c>
    </row>
    <row r="48" spans="1:14">
      <c r="A48" s="227"/>
      <c r="B48" s="170" t="s">
        <v>21</v>
      </c>
      <c r="C48" s="139">
        <v>5.4</v>
      </c>
      <c r="D48" s="139">
        <v>47.71</v>
      </c>
      <c r="E48" s="139">
        <v>102.54470000000001</v>
      </c>
      <c r="F48" s="38">
        <f>(D48-E48)/E48*100</f>
        <v>-53.473948434195037</v>
      </c>
      <c r="G48" s="139">
        <v>60</v>
      </c>
      <c r="H48" s="139">
        <v>34876</v>
      </c>
      <c r="I48" s="139">
        <v>38</v>
      </c>
      <c r="J48" s="139">
        <v>0</v>
      </c>
      <c r="K48" s="139">
        <v>627.58000000000004</v>
      </c>
      <c r="L48" s="139">
        <v>61.454599999999999</v>
      </c>
      <c r="M48" s="38">
        <f t="shared" si="11"/>
        <v>921.20915277294125</v>
      </c>
      <c r="N48" s="126">
        <f>D48/D204*100</f>
        <v>1.6771040486639119</v>
      </c>
    </row>
    <row r="49" spans="1:14">
      <c r="A49" s="227"/>
      <c r="B49" s="170" t="s">
        <v>22</v>
      </c>
      <c r="C49" s="139">
        <v>7.0000000000000007E-2</v>
      </c>
      <c r="D49" s="139">
        <v>2.96</v>
      </c>
      <c r="E49" s="139">
        <v>1.974</v>
      </c>
      <c r="F49" s="38">
        <f>(D49-E49)/E49*100</f>
        <v>49.949341438703144</v>
      </c>
      <c r="G49" s="139">
        <v>53</v>
      </c>
      <c r="H49" s="139">
        <v>16368</v>
      </c>
      <c r="I49" s="139">
        <v>19</v>
      </c>
      <c r="J49" s="139">
        <v>0</v>
      </c>
      <c r="K49" s="139">
        <v>5.28</v>
      </c>
      <c r="L49" s="139">
        <v>0.49149999999999999</v>
      </c>
      <c r="M49" s="38">
        <f t="shared" si="11"/>
        <v>974.26246185147511</v>
      </c>
      <c r="N49" s="126">
        <f>D49/D205*100</f>
        <v>1.4929384164214587</v>
      </c>
    </row>
    <row r="50" spans="1:14">
      <c r="A50" s="227"/>
      <c r="B50" s="170" t="s">
        <v>23</v>
      </c>
      <c r="C50" s="139">
        <v>0</v>
      </c>
      <c r="D50" s="139">
        <v>0</v>
      </c>
      <c r="E50" s="139">
        <v>0</v>
      </c>
      <c r="F50" s="38"/>
      <c r="G50" s="139">
        <v>0</v>
      </c>
      <c r="H50" s="139">
        <v>0</v>
      </c>
      <c r="I50" s="139">
        <v>0</v>
      </c>
      <c r="J50" s="139">
        <v>0</v>
      </c>
      <c r="K50" s="139">
        <v>0</v>
      </c>
      <c r="L50" s="139">
        <v>0</v>
      </c>
      <c r="M50" s="38"/>
      <c r="N50" s="126"/>
    </row>
    <row r="51" spans="1:14">
      <c r="A51" s="227"/>
      <c r="B51" s="170" t="s">
        <v>24</v>
      </c>
      <c r="C51" s="139">
        <v>0.63</v>
      </c>
      <c r="D51" s="139">
        <v>82.78</v>
      </c>
      <c r="E51" s="139">
        <v>83.24</v>
      </c>
      <c r="F51" s="38">
        <f>(D51-E51)/E51*100</f>
        <v>-0.55261893320518229</v>
      </c>
      <c r="G51" s="139">
        <v>94</v>
      </c>
      <c r="H51" s="139">
        <v>70063</v>
      </c>
      <c r="I51" s="139">
        <v>38</v>
      </c>
      <c r="J51" s="139">
        <v>1.51</v>
      </c>
      <c r="K51" s="139">
        <v>30.59</v>
      </c>
      <c r="L51" s="139">
        <v>36.425400000000003</v>
      </c>
      <c r="M51" s="38">
        <f>(K51-L51)/L51*100</f>
        <v>-16.02013979256234</v>
      </c>
      <c r="N51" s="126">
        <f>D51/D207*100</f>
        <v>2.8418043415506884</v>
      </c>
    </row>
    <row r="52" spans="1:14">
      <c r="A52" s="227"/>
      <c r="B52" s="170" t="s">
        <v>25</v>
      </c>
      <c r="C52" s="141">
        <v>23.847000000000001</v>
      </c>
      <c r="D52" s="141">
        <v>2285.2399999999998</v>
      </c>
      <c r="E52" s="141">
        <v>2062.23</v>
      </c>
      <c r="F52" s="38">
        <f>(D52-E52)/E52*100</f>
        <v>10.814021714357747</v>
      </c>
      <c r="G52" s="141">
        <v>707</v>
      </c>
      <c r="H52" s="141">
        <v>39016</v>
      </c>
      <c r="I52" s="141">
        <v>1035</v>
      </c>
      <c r="J52" s="141">
        <v>834.35</v>
      </c>
      <c r="K52" s="141">
        <v>1082.3499999999999</v>
      </c>
      <c r="L52" s="141">
        <v>876.47490000000005</v>
      </c>
      <c r="M52" s="38">
        <f t="shared" ref="M52:M54" si="12">(K52-L52)/L52*100</f>
        <v>23.488989815909143</v>
      </c>
      <c r="N52" s="126">
        <f>D52/D208*100</f>
        <v>27.740446652436795</v>
      </c>
    </row>
    <row r="53" spans="1:14">
      <c r="A53" s="227"/>
      <c r="B53" s="170" t="s">
        <v>26</v>
      </c>
      <c r="C53" s="139">
        <v>15.96</v>
      </c>
      <c r="D53" s="139">
        <v>181.44</v>
      </c>
      <c r="E53" s="139">
        <v>123.8721</v>
      </c>
      <c r="F53" s="38">
        <f>(D53-E53)/E53*100</f>
        <v>46.473661139191144</v>
      </c>
      <c r="G53" s="139">
        <v>1181</v>
      </c>
      <c r="H53" s="139">
        <v>304045</v>
      </c>
      <c r="I53" s="139">
        <v>104</v>
      </c>
      <c r="J53" s="139">
        <v>2.83</v>
      </c>
      <c r="K53" s="139">
        <v>43.41</v>
      </c>
      <c r="L53" s="139">
        <v>41.598500000000001</v>
      </c>
      <c r="M53" s="38">
        <f t="shared" si="12"/>
        <v>4.3547243290022362</v>
      </c>
      <c r="N53" s="126">
        <f>D53/D209*100</f>
        <v>7.6700201690840162</v>
      </c>
    </row>
    <row r="54" spans="1:14">
      <c r="A54" s="227"/>
      <c r="B54" s="170" t="s">
        <v>27</v>
      </c>
      <c r="C54" s="139">
        <v>0</v>
      </c>
      <c r="D54" s="139">
        <v>100.49</v>
      </c>
      <c r="E54" s="139">
        <v>27.7729</v>
      </c>
      <c r="F54" s="38">
        <f>(D54-E54)/E54*100</f>
        <v>261.82753691548231</v>
      </c>
      <c r="G54" s="139">
        <v>15</v>
      </c>
      <c r="H54" s="139">
        <v>32668</v>
      </c>
      <c r="I54" s="139">
        <v>2</v>
      </c>
      <c r="J54" s="139">
        <v>0</v>
      </c>
      <c r="K54" s="139">
        <v>10.24</v>
      </c>
      <c r="L54" s="139">
        <v>4.5979999999999999</v>
      </c>
      <c r="M54" s="38">
        <f t="shared" si="12"/>
        <v>122.70552414093086</v>
      </c>
      <c r="N54" s="126">
        <f>D54/D210*100</f>
        <v>33.189379806682318</v>
      </c>
    </row>
    <row r="55" spans="1:14">
      <c r="A55" s="227"/>
      <c r="B55" s="17" t="s">
        <v>28</v>
      </c>
      <c r="C55" s="140">
        <v>0</v>
      </c>
      <c r="D55" s="140">
        <v>0</v>
      </c>
      <c r="E55" s="140">
        <v>0</v>
      </c>
      <c r="F55" s="38"/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38"/>
      <c r="N55" s="126"/>
    </row>
    <row r="56" spans="1:14">
      <c r="A56" s="227"/>
      <c r="B56" s="17" t="s">
        <v>29</v>
      </c>
      <c r="C56" s="140">
        <v>0</v>
      </c>
      <c r="D56" s="140">
        <v>100.49</v>
      </c>
      <c r="E56" s="140">
        <v>27.7729</v>
      </c>
      <c r="F56" s="38">
        <f>(D56-E56)/E56*100</f>
        <v>261.82753691548231</v>
      </c>
      <c r="G56" s="140">
        <v>15</v>
      </c>
      <c r="H56" s="140">
        <v>32668</v>
      </c>
      <c r="I56" s="140">
        <v>2</v>
      </c>
      <c r="J56" s="140">
        <v>0</v>
      </c>
      <c r="K56" s="140">
        <v>10.24</v>
      </c>
      <c r="L56" s="140">
        <v>3.403</v>
      </c>
      <c r="M56" s="38">
        <f>(K56-L56)/L56*100</f>
        <v>200.91096091683806</v>
      </c>
      <c r="N56" s="126">
        <f>D56/D212*100</f>
        <v>94.697855837559288</v>
      </c>
    </row>
    <row r="57" spans="1:14">
      <c r="A57" s="227"/>
      <c r="B57" s="17" t="s">
        <v>30</v>
      </c>
      <c r="C57" s="140">
        <v>0</v>
      </c>
      <c r="D57" s="140">
        <v>0</v>
      </c>
      <c r="E57" s="140">
        <v>0</v>
      </c>
      <c r="F57" s="38"/>
      <c r="G57" s="140">
        <v>0</v>
      </c>
      <c r="H57" s="140">
        <v>0</v>
      </c>
      <c r="I57" s="140">
        <v>0</v>
      </c>
      <c r="J57" s="140">
        <v>0</v>
      </c>
      <c r="K57" s="140">
        <v>1.1950000000000001</v>
      </c>
      <c r="L57" s="140">
        <v>1.1950000000000001</v>
      </c>
      <c r="M57" s="38">
        <f>(K57-L57)/L57*100</f>
        <v>0</v>
      </c>
      <c r="N57" s="126"/>
    </row>
    <row r="58" spans="1:14" ht="14.25" thickBot="1">
      <c r="A58" s="228"/>
      <c r="B58" s="18" t="s">
        <v>31</v>
      </c>
      <c r="C58" s="19">
        <f t="shared" ref="C58:L58" si="13">C46+C48+C49+C50+C51+C52+C53+C54</f>
        <v>201.107</v>
      </c>
      <c r="D58" s="19">
        <f t="shared" si="13"/>
        <v>4804.6899999999996</v>
      </c>
      <c r="E58" s="19">
        <f t="shared" si="13"/>
        <v>4373.8936999999996</v>
      </c>
      <c r="F58" s="19">
        <f>(D58-E58)/E58*100</f>
        <v>9.8492631405285422</v>
      </c>
      <c r="G58" s="19">
        <f t="shared" si="13"/>
        <v>14539</v>
      </c>
      <c r="H58" s="19">
        <f t="shared" si="13"/>
        <v>1345746</v>
      </c>
      <c r="I58" s="19">
        <f t="shared" si="13"/>
        <v>2275</v>
      </c>
      <c r="J58" s="19">
        <f t="shared" si="13"/>
        <v>992.83</v>
      </c>
      <c r="K58" s="19">
        <f t="shared" si="13"/>
        <v>3096.4299999999994</v>
      </c>
      <c r="L58" s="19">
        <f t="shared" si="13"/>
        <v>2087.8841000000002</v>
      </c>
      <c r="M58" s="19">
        <f t="shared" ref="M58:M60" si="14">(K58-L58)/L58*100</f>
        <v>48.30468798531485</v>
      </c>
      <c r="N58" s="127">
        <f>D58/D214*100</f>
        <v>11.269620594042822</v>
      </c>
    </row>
    <row r="59" spans="1:14" ht="15" thickTop="1" thickBot="1">
      <c r="A59" s="217" t="s">
        <v>35</v>
      </c>
      <c r="B59" s="170" t="s">
        <v>19</v>
      </c>
      <c r="C59" s="82">
        <v>7.312157</v>
      </c>
      <c r="D59" s="82">
        <v>137.142214</v>
      </c>
      <c r="E59" s="82">
        <v>242.39441099999999</v>
      </c>
      <c r="F59" s="38">
        <f>(D59-E59)/E59*100</f>
        <v>-43.421874524986471</v>
      </c>
      <c r="G59" s="83">
        <v>946</v>
      </c>
      <c r="H59" s="83">
        <v>70834.160596000002</v>
      </c>
      <c r="I59" s="83">
        <v>134</v>
      </c>
      <c r="J59" s="83">
        <v>5.703157</v>
      </c>
      <c r="K59" s="83">
        <v>121.75772600000001</v>
      </c>
      <c r="L59" s="83">
        <v>149.89867599999999</v>
      </c>
      <c r="M59" s="38">
        <f t="shared" si="14"/>
        <v>-18.773314582178159</v>
      </c>
      <c r="N59" s="126">
        <f>D59/D202*100</f>
        <v>0.53416952848110411</v>
      </c>
    </row>
    <row r="60" spans="1:14" ht="14.25" thickBot="1">
      <c r="A60" s="217"/>
      <c r="B60" s="170" t="s">
        <v>20</v>
      </c>
      <c r="C60" s="83">
        <v>0.64283000000000001</v>
      </c>
      <c r="D60" s="83">
        <v>27.515000000000001</v>
      </c>
      <c r="E60" s="83">
        <v>69.168059</v>
      </c>
      <c r="F60" s="38">
        <f>(D60-E60)/E60*100</f>
        <v>-60.220077883058707</v>
      </c>
      <c r="G60" s="83">
        <v>297</v>
      </c>
      <c r="H60" s="83">
        <v>4005.6</v>
      </c>
      <c r="I60" s="83">
        <v>54</v>
      </c>
      <c r="J60" s="83">
        <v>1.6166769999999999</v>
      </c>
      <c r="K60" s="83">
        <v>49.826000000000001</v>
      </c>
      <c r="L60" s="83">
        <v>61.949500999999998</v>
      </c>
      <c r="M60" s="38">
        <f t="shared" si="14"/>
        <v>-19.56997361447673</v>
      </c>
      <c r="N60" s="126">
        <f>D60/D203*100</f>
        <v>0.47726952897633762</v>
      </c>
    </row>
    <row r="61" spans="1:14" ht="14.25" thickBot="1">
      <c r="A61" s="217"/>
      <c r="B61" s="170" t="s">
        <v>21</v>
      </c>
      <c r="C61" s="83"/>
      <c r="D61" s="83">
        <v>18.914019</v>
      </c>
      <c r="E61" s="83">
        <v>3.202982</v>
      </c>
      <c r="F61" s="38">
        <f>(D61-E61)/E61*100</f>
        <v>490.51280962553017</v>
      </c>
      <c r="G61" s="83">
        <v>2</v>
      </c>
      <c r="H61" s="83">
        <v>23158.247886000001</v>
      </c>
      <c r="I61" s="83"/>
      <c r="J61" s="83"/>
      <c r="K61" s="83"/>
      <c r="L61" s="83">
        <v>15.831375</v>
      </c>
      <c r="M61" s="38"/>
      <c r="N61" s="126">
        <f>D61/D204*100</f>
        <v>0.66486643976956938</v>
      </c>
    </row>
    <row r="62" spans="1:14" ht="14.25" thickBot="1">
      <c r="A62" s="217"/>
      <c r="B62" s="170" t="s">
        <v>22</v>
      </c>
      <c r="C62" s="83"/>
      <c r="D62" s="83"/>
      <c r="E62" s="83">
        <v>5.6321999999999997E-2</v>
      </c>
      <c r="F62" s="38"/>
      <c r="G62" s="83"/>
      <c r="H62" s="83"/>
      <c r="I62" s="83"/>
      <c r="J62" s="83"/>
      <c r="K62" s="83"/>
      <c r="L62" s="83"/>
      <c r="M62" s="38"/>
      <c r="N62" s="126"/>
    </row>
    <row r="63" spans="1:14" ht="14.25" thickBot="1">
      <c r="A63" s="217"/>
      <c r="B63" s="170" t="s">
        <v>23</v>
      </c>
      <c r="C63" s="83"/>
      <c r="D63" s="83"/>
      <c r="E63" s="83"/>
      <c r="F63" s="38"/>
      <c r="G63" s="83"/>
      <c r="H63" s="83"/>
      <c r="I63" s="83"/>
      <c r="J63" s="83"/>
      <c r="K63" s="83"/>
      <c r="L63" s="83"/>
      <c r="M63" s="38"/>
      <c r="N63" s="126"/>
    </row>
    <row r="64" spans="1:14" ht="14.25" thickBot="1">
      <c r="A64" s="217"/>
      <c r="B64" s="170" t="s">
        <v>24</v>
      </c>
      <c r="C64" s="83">
        <v>2.6415000000000001E-2</v>
      </c>
      <c r="D64" s="83">
        <v>8.6801949999999994</v>
      </c>
      <c r="E64" s="83">
        <v>0.12973599999999999</v>
      </c>
      <c r="F64" s="38">
        <f>(D64-E64)/E64*100</f>
        <v>6590.6602639205776</v>
      </c>
      <c r="G64" s="83">
        <v>8</v>
      </c>
      <c r="H64" s="83">
        <v>11798.55</v>
      </c>
      <c r="I64" s="83">
        <v>2</v>
      </c>
      <c r="J64" s="83"/>
      <c r="K64" s="83">
        <v>3.3075E-2</v>
      </c>
      <c r="L64" s="83"/>
      <c r="M64" s="38"/>
      <c r="N64" s="126">
        <f>D64/D207*100</f>
        <v>0.29798762788725019</v>
      </c>
    </row>
    <row r="65" spans="1:14" ht="14.25" thickBot="1">
      <c r="A65" s="217"/>
      <c r="B65" s="170" t="s">
        <v>25</v>
      </c>
      <c r="C65" s="84"/>
      <c r="D65" s="84"/>
      <c r="E65" s="84"/>
      <c r="F65" s="38"/>
      <c r="G65" s="84"/>
      <c r="H65" s="84"/>
      <c r="I65" s="84"/>
      <c r="J65" s="84"/>
      <c r="K65" s="84"/>
      <c r="L65" s="84"/>
      <c r="M65" s="38"/>
      <c r="N65" s="126"/>
    </row>
    <row r="66" spans="1:14" ht="14.25" thickBot="1">
      <c r="A66" s="217"/>
      <c r="B66" s="170" t="s">
        <v>26</v>
      </c>
      <c r="C66" s="83">
        <v>0.185811</v>
      </c>
      <c r="D66" s="85">
        <v>9.5941849999999995</v>
      </c>
      <c r="E66" s="83">
        <v>35.089782</v>
      </c>
      <c r="F66" s="38">
        <f>(D66-E66)/E66*100</f>
        <v>-72.658180093566841</v>
      </c>
      <c r="G66" s="83">
        <v>1643</v>
      </c>
      <c r="H66" s="83">
        <v>36737.620000000003</v>
      </c>
      <c r="I66" s="83">
        <v>30</v>
      </c>
      <c r="J66" s="83"/>
      <c r="K66" s="83">
        <v>6.3609869999999997</v>
      </c>
      <c r="L66" s="83">
        <v>8.1935059999999993</v>
      </c>
      <c r="M66" s="38">
        <f>(K66-L66)/L66*100</f>
        <v>-22.365505071943559</v>
      </c>
      <c r="N66" s="126">
        <f>D66/D209*100</f>
        <v>0.40557535524649102</v>
      </c>
    </row>
    <row r="67" spans="1:14" ht="14.25" thickBot="1">
      <c r="A67" s="217"/>
      <c r="B67" s="170" t="s">
        <v>27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126"/>
    </row>
    <row r="68" spans="1:14" ht="14.25" thickBot="1">
      <c r="A68" s="217"/>
      <c r="B68" s="17" t="s">
        <v>28</v>
      </c>
      <c r="C68" s="41"/>
      <c r="D68" s="41"/>
      <c r="E68" s="41"/>
      <c r="F68" s="38"/>
      <c r="G68" s="41"/>
      <c r="H68" s="41"/>
      <c r="I68" s="41"/>
      <c r="J68" s="41"/>
      <c r="K68" s="41"/>
      <c r="L68" s="41"/>
      <c r="M68" s="38"/>
      <c r="N68" s="126"/>
    </row>
    <row r="69" spans="1:14" ht="14.25" thickBot="1">
      <c r="A69" s="217"/>
      <c r="B69" s="17" t="s">
        <v>29</v>
      </c>
      <c r="C69" s="41"/>
      <c r="D69" s="41"/>
      <c r="E69" s="41"/>
      <c r="F69" s="38"/>
      <c r="G69" s="41"/>
      <c r="H69" s="41"/>
      <c r="I69" s="41"/>
      <c r="J69" s="41"/>
      <c r="K69" s="41"/>
      <c r="L69" s="41"/>
      <c r="M69" s="38"/>
      <c r="N69" s="126"/>
    </row>
    <row r="70" spans="1:14" ht="14.25" thickBot="1">
      <c r="A70" s="217"/>
      <c r="B70" s="17" t="s">
        <v>30</v>
      </c>
      <c r="C70" s="41"/>
      <c r="D70" s="41"/>
      <c r="E70" s="41"/>
      <c r="F70" s="38"/>
      <c r="G70" s="41"/>
      <c r="H70" s="41"/>
      <c r="I70" s="41"/>
      <c r="J70" s="41"/>
      <c r="K70" s="41"/>
      <c r="L70" s="41"/>
      <c r="M70" s="38"/>
      <c r="N70" s="126"/>
    </row>
    <row r="71" spans="1:14" ht="14.25" thickBot="1">
      <c r="A71" s="218"/>
      <c r="B71" s="18" t="s">
        <v>31</v>
      </c>
      <c r="C71" s="19">
        <f t="shared" ref="C71:L71" si="15">C59+C61+C62+C63+C64+C65+C66+C67</f>
        <v>7.5243830000000003</v>
      </c>
      <c r="D71" s="19">
        <f t="shared" si="15"/>
        <v>174.330613</v>
      </c>
      <c r="E71" s="19">
        <f t="shared" si="15"/>
        <v>280.87323299999997</v>
      </c>
      <c r="F71" s="19">
        <f t="shared" ref="F71:F77" si="16">(D71-E71)/E71*100</f>
        <v>-37.932635610029806</v>
      </c>
      <c r="G71" s="19">
        <f t="shared" si="15"/>
        <v>2599</v>
      </c>
      <c r="H71" s="19">
        <f t="shared" si="15"/>
        <v>142528.57848200001</v>
      </c>
      <c r="I71" s="19">
        <f t="shared" si="15"/>
        <v>166</v>
      </c>
      <c r="J71" s="19">
        <f t="shared" si="15"/>
        <v>5.703157</v>
      </c>
      <c r="K71" s="19">
        <f t="shared" si="15"/>
        <v>128.15178800000001</v>
      </c>
      <c r="L71" s="19">
        <f t="shared" si="15"/>
        <v>173.92355700000002</v>
      </c>
      <c r="M71" s="19">
        <f t="shared" ref="M71:M74" si="17">(K71-L71)/L71*100</f>
        <v>-26.317176229324701</v>
      </c>
      <c r="N71" s="127">
        <f>D71/D214*100</f>
        <v>0.40890044236712658</v>
      </c>
    </row>
    <row r="72" spans="1:14" ht="15" thickTop="1" thickBot="1">
      <c r="A72" s="219" t="s">
        <v>36</v>
      </c>
      <c r="B72" s="21" t="s">
        <v>19</v>
      </c>
      <c r="C72" s="39">
        <v>49.357199999999999</v>
      </c>
      <c r="D72" s="39">
        <v>694.47439999999995</v>
      </c>
      <c r="E72" s="39">
        <v>980.23879999999997</v>
      </c>
      <c r="F72" s="128">
        <f t="shared" si="16"/>
        <v>-29.15252895518929</v>
      </c>
      <c r="G72" s="38">
        <v>5592</v>
      </c>
      <c r="H72" s="38">
        <v>349624.84980000003</v>
      </c>
      <c r="I72" s="40">
        <v>597</v>
      </c>
      <c r="J72" s="38">
        <v>219.67179999999999</v>
      </c>
      <c r="K72" s="38">
        <v>658.38580000000002</v>
      </c>
      <c r="L72" s="38">
        <v>796.84590000000003</v>
      </c>
      <c r="M72" s="128">
        <f t="shared" si="17"/>
        <v>-17.37601962939133</v>
      </c>
      <c r="N72" s="129">
        <f t="shared" ref="N72:N77" si="18">D72/D202*100</f>
        <v>2.7049808514116425</v>
      </c>
    </row>
    <row r="73" spans="1:14" ht="14.25" thickBot="1">
      <c r="A73" s="217"/>
      <c r="B73" s="170" t="s">
        <v>20</v>
      </c>
      <c r="C73" s="38">
        <v>7.4535999999999998</v>
      </c>
      <c r="D73" s="38">
        <v>190.6224</v>
      </c>
      <c r="E73" s="38">
        <v>340.99680000000001</v>
      </c>
      <c r="F73" s="38">
        <f t="shared" si="16"/>
        <v>-44.098478343491784</v>
      </c>
      <c r="G73" s="38">
        <v>2193</v>
      </c>
      <c r="H73" s="38">
        <v>29617.200000000001</v>
      </c>
      <c r="I73" s="40">
        <v>344</v>
      </c>
      <c r="J73" s="38">
        <v>61.0623</v>
      </c>
      <c r="K73" s="38">
        <v>271.79950000000002</v>
      </c>
      <c r="L73" s="38">
        <v>396.16989999999998</v>
      </c>
      <c r="M73" s="38">
        <f t="shared" si="17"/>
        <v>-31.39319771643428</v>
      </c>
      <c r="N73" s="126">
        <f t="shared" si="18"/>
        <v>3.306496931140797</v>
      </c>
    </row>
    <row r="74" spans="1:14" ht="14.25" thickBot="1">
      <c r="A74" s="217"/>
      <c r="B74" s="170" t="s">
        <v>21</v>
      </c>
      <c r="C74" s="38">
        <v>0</v>
      </c>
      <c r="D74" s="38">
        <v>1.6715</v>
      </c>
      <c r="E74" s="38">
        <v>14.167</v>
      </c>
      <c r="F74" s="38">
        <f t="shared" si="16"/>
        <v>-88.201454083433333</v>
      </c>
      <c r="G74" s="38">
        <v>3</v>
      </c>
      <c r="H74" s="38">
        <v>3672.2667999999999</v>
      </c>
      <c r="I74" s="40">
        <v>0</v>
      </c>
      <c r="J74" s="38">
        <v>0</v>
      </c>
      <c r="K74" s="38">
        <v>0</v>
      </c>
      <c r="L74" s="38">
        <v>1.2203999999999999</v>
      </c>
      <c r="M74" s="38">
        <f t="shared" si="17"/>
        <v>-100</v>
      </c>
      <c r="N74" s="126">
        <f t="shared" si="18"/>
        <v>5.8756642576854506E-2</v>
      </c>
    </row>
    <row r="75" spans="1:14" ht="14.25" thickBot="1">
      <c r="A75" s="217"/>
      <c r="B75" s="170" t="s">
        <v>22</v>
      </c>
      <c r="C75" s="38">
        <v>2.3E-2</v>
      </c>
      <c r="D75" s="38">
        <v>0.30559999999999998</v>
      </c>
      <c r="E75" s="38">
        <v>0.4007</v>
      </c>
      <c r="F75" s="38">
        <f t="shared" si="16"/>
        <v>-23.733466433740958</v>
      </c>
      <c r="G75" s="38">
        <v>29</v>
      </c>
      <c r="H75" s="38">
        <v>1443.9</v>
      </c>
      <c r="I75" s="40">
        <v>0</v>
      </c>
      <c r="J75" s="38">
        <v>0</v>
      </c>
      <c r="K75" s="38">
        <v>0</v>
      </c>
      <c r="L75" s="38">
        <v>0</v>
      </c>
      <c r="M75" s="38"/>
      <c r="N75" s="126">
        <f t="shared" si="18"/>
        <v>0.15413580407378305</v>
      </c>
    </row>
    <row r="76" spans="1:14" ht="14.25" thickBot="1">
      <c r="A76" s="217"/>
      <c r="B76" s="170" t="s">
        <v>23</v>
      </c>
      <c r="C76" s="38">
        <v>1.7707999999999999</v>
      </c>
      <c r="D76" s="38">
        <v>15.8466</v>
      </c>
      <c r="E76" s="38">
        <v>142.41120000000001</v>
      </c>
      <c r="F76" s="38">
        <f t="shared" si="16"/>
        <v>-88.872644848158018</v>
      </c>
      <c r="G76" s="38">
        <v>154</v>
      </c>
      <c r="H76" s="38">
        <v>140171.50109999999</v>
      </c>
      <c r="I76" s="40">
        <v>0</v>
      </c>
      <c r="J76" s="38">
        <v>0</v>
      </c>
      <c r="K76" s="38">
        <v>0</v>
      </c>
      <c r="L76" s="38">
        <v>0</v>
      </c>
      <c r="M76" s="38"/>
      <c r="N76" s="126">
        <f t="shared" si="18"/>
        <v>16.201152501810625</v>
      </c>
    </row>
    <row r="77" spans="1:14" ht="14.25" thickBot="1">
      <c r="A77" s="217"/>
      <c r="B77" s="170" t="s">
        <v>24</v>
      </c>
      <c r="C77" s="38">
        <v>0.39250000000000002</v>
      </c>
      <c r="D77" s="38">
        <v>64.953599999999994</v>
      </c>
      <c r="E77" s="38">
        <v>121.3639</v>
      </c>
      <c r="F77" s="38">
        <f t="shared" si="16"/>
        <v>-46.480296035311994</v>
      </c>
      <c r="G77" s="38">
        <v>61</v>
      </c>
      <c r="H77" s="38">
        <v>69254.725000000006</v>
      </c>
      <c r="I77" s="40">
        <v>7</v>
      </c>
      <c r="J77" s="38">
        <v>0.20080000000000001</v>
      </c>
      <c r="K77" s="38">
        <v>353.45650000000001</v>
      </c>
      <c r="L77" s="38">
        <v>73.264399999999995</v>
      </c>
      <c r="M77" s="38">
        <f>(K77-L77)/L77*100</f>
        <v>382.43962961547493</v>
      </c>
      <c r="N77" s="126">
        <f t="shared" si="18"/>
        <v>2.2298311485787239</v>
      </c>
    </row>
    <row r="78" spans="1:14" ht="14.25" thickBot="1">
      <c r="A78" s="217"/>
      <c r="B78" s="170" t="s">
        <v>25</v>
      </c>
      <c r="C78" s="40">
        <v>0</v>
      </c>
      <c r="D78" s="40">
        <v>0</v>
      </c>
      <c r="E78" s="38">
        <v>0</v>
      </c>
      <c r="F78" s="38"/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38">
        <v>0</v>
      </c>
      <c r="M78" s="38"/>
      <c r="N78" s="126"/>
    </row>
    <row r="79" spans="1:14" ht="14.25" thickBot="1">
      <c r="A79" s="217"/>
      <c r="B79" s="170" t="s">
        <v>26</v>
      </c>
      <c r="C79" s="38">
        <v>3.8214999999999999</v>
      </c>
      <c r="D79" s="38">
        <v>225.5968</v>
      </c>
      <c r="E79" s="38">
        <v>221.61349999999999</v>
      </c>
      <c r="F79" s="38">
        <f>(D79-E79)/E79*100</f>
        <v>1.7974085513743587</v>
      </c>
      <c r="G79" s="38">
        <v>1232</v>
      </c>
      <c r="H79" s="38">
        <v>458898.43</v>
      </c>
      <c r="I79" s="40">
        <v>385</v>
      </c>
      <c r="J79" s="38">
        <v>4.4108999999999998</v>
      </c>
      <c r="K79" s="38">
        <v>165.1163</v>
      </c>
      <c r="L79" s="38">
        <v>295.0591</v>
      </c>
      <c r="M79" s="38">
        <f>(K79-L79)/L79*100</f>
        <v>-44.039583934201659</v>
      </c>
      <c r="N79" s="126">
        <f>D79/D209*100</f>
        <v>9.5366622910097725</v>
      </c>
    </row>
    <row r="80" spans="1:14" ht="14.25" thickBot="1">
      <c r="A80" s="217"/>
      <c r="B80" s="170" t="s">
        <v>27</v>
      </c>
      <c r="C80" s="38">
        <v>0</v>
      </c>
      <c r="D80" s="38">
        <v>0</v>
      </c>
      <c r="E80" s="38">
        <v>5</v>
      </c>
      <c r="F80" s="38">
        <f>(D80-E80)/E80*100</f>
        <v>-100</v>
      </c>
      <c r="G80" s="38">
        <v>0</v>
      </c>
      <c r="H80" s="38">
        <v>0</v>
      </c>
      <c r="I80" s="40">
        <v>0</v>
      </c>
      <c r="J80" s="38">
        <v>0</v>
      </c>
      <c r="K80" s="38">
        <v>0</v>
      </c>
      <c r="L80" s="38">
        <v>0</v>
      </c>
      <c r="M80" s="38"/>
      <c r="N80" s="126">
        <f>D80/D210*100</f>
        <v>0</v>
      </c>
    </row>
    <row r="81" spans="1:14" ht="14.25" thickBot="1">
      <c r="A81" s="217"/>
      <c r="B81" s="17" t="s">
        <v>28</v>
      </c>
      <c r="C81" s="41">
        <v>0</v>
      </c>
      <c r="D81" s="41">
        <v>0</v>
      </c>
      <c r="E81" s="41">
        <v>1</v>
      </c>
      <c r="F81" s="38">
        <f>(D81-E81)/E81*100</f>
        <v>-100</v>
      </c>
      <c r="G81" s="41">
        <v>0</v>
      </c>
      <c r="H81" s="41">
        <v>0</v>
      </c>
      <c r="I81" s="40">
        <v>0</v>
      </c>
      <c r="J81" s="38">
        <v>0</v>
      </c>
      <c r="K81" s="38">
        <v>0</v>
      </c>
      <c r="L81" s="38">
        <v>0</v>
      </c>
      <c r="M81" s="38"/>
      <c r="N81" s="126">
        <f>D81/D211*100</f>
        <v>0</v>
      </c>
    </row>
    <row r="82" spans="1:14" ht="14.25" thickBot="1">
      <c r="A82" s="217"/>
      <c r="B82" s="17" t="s">
        <v>29</v>
      </c>
      <c r="C82" s="41">
        <v>0</v>
      </c>
      <c r="D82" s="41">
        <v>0</v>
      </c>
      <c r="E82" s="41">
        <v>0</v>
      </c>
      <c r="F82" s="38"/>
      <c r="G82" s="32">
        <v>0</v>
      </c>
      <c r="H82" s="32">
        <v>0</v>
      </c>
      <c r="I82" s="38">
        <v>0</v>
      </c>
      <c r="J82" s="38">
        <v>0</v>
      </c>
      <c r="K82" s="38">
        <v>0</v>
      </c>
      <c r="L82" s="38">
        <v>0</v>
      </c>
      <c r="M82" s="38"/>
      <c r="N82" s="126"/>
    </row>
    <row r="83" spans="1:14" ht="14.25" thickBot="1">
      <c r="A83" s="217"/>
      <c r="B83" s="17" t="s">
        <v>30</v>
      </c>
      <c r="C83" s="41">
        <v>0</v>
      </c>
      <c r="D83" s="41">
        <v>0</v>
      </c>
      <c r="E83" s="41">
        <v>0</v>
      </c>
      <c r="F83" s="38"/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38"/>
      <c r="N83" s="126"/>
    </row>
    <row r="84" spans="1:14" ht="14.25" thickBot="1">
      <c r="A84" s="218"/>
      <c r="B84" s="18" t="s">
        <v>31</v>
      </c>
      <c r="C84" s="19">
        <f t="shared" ref="C84:L84" si="19">C72+C74+C75+C76+C77+C78+C79+C80</f>
        <v>55.365000000000002</v>
      </c>
      <c r="D84" s="19">
        <f t="shared" si="19"/>
        <v>1002.8485000000001</v>
      </c>
      <c r="E84" s="19">
        <f t="shared" si="19"/>
        <v>1485.1951000000001</v>
      </c>
      <c r="F84" s="19">
        <f>(D84-E84)/E84*100</f>
        <v>-32.476985683564401</v>
      </c>
      <c r="G84" s="19">
        <f t="shared" si="19"/>
        <v>7071</v>
      </c>
      <c r="H84" s="19">
        <f t="shared" si="19"/>
        <v>1023065.6727</v>
      </c>
      <c r="I84" s="19">
        <f t="shared" si="19"/>
        <v>989</v>
      </c>
      <c r="J84" s="19">
        <f t="shared" si="19"/>
        <v>224.28349999999998</v>
      </c>
      <c r="K84" s="19">
        <f t="shared" si="19"/>
        <v>1176.9585999999999</v>
      </c>
      <c r="L84" s="19">
        <f t="shared" si="19"/>
        <v>1166.3898000000002</v>
      </c>
      <c r="M84" s="19">
        <f t="shared" ref="M84:M86" si="20">(K84-L84)/L84*100</f>
        <v>0.90611217622100104</v>
      </c>
      <c r="N84" s="127">
        <f>D84/D214*100</f>
        <v>2.352227117317653</v>
      </c>
    </row>
    <row r="85" spans="1:14" ht="14.25" thickTop="1">
      <c r="A85" s="227" t="s">
        <v>66</v>
      </c>
      <c r="B85" s="170" t="s">
        <v>19</v>
      </c>
      <c r="C85" s="86">
        <v>40.380000000000003</v>
      </c>
      <c r="D85" s="86">
        <v>619.15</v>
      </c>
      <c r="E85" s="86">
        <v>741.58</v>
      </c>
      <c r="F85" s="38">
        <f>(D85-E85)/E85*100</f>
        <v>-16.50934491221447</v>
      </c>
      <c r="G85" s="87">
        <v>4138</v>
      </c>
      <c r="H85" s="87">
        <v>279647.35999999999</v>
      </c>
      <c r="I85" s="87">
        <v>459</v>
      </c>
      <c r="J85" s="87">
        <v>82.94</v>
      </c>
      <c r="K85" s="87">
        <v>421.24</v>
      </c>
      <c r="L85" s="87">
        <v>392.59</v>
      </c>
      <c r="M85" s="38">
        <f t="shared" si="20"/>
        <v>7.2976897017244555</v>
      </c>
      <c r="N85" s="126">
        <f>D85/D202*100</f>
        <v>2.4115919811464881</v>
      </c>
    </row>
    <row r="86" spans="1:14">
      <c r="A86" s="227"/>
      <c r="B86" s="170" t="s">
        <v>20</v>
      </c>
      <c r="C86" s="87">
        <v>8.91</v>
      </c>
      <c r="D86" s="87">
        <v>146.29</v>
      </c>
      <c r="E86" s="87">
        <v>246.83</v>
      </c>
      <c r="F86" s="38">
        <f>(D86-E86)/E86*100</f>
        <v>-40.732487947170121</v>
      </c>
      <c r="G86" s="87">
        <v>1445</v>
      </c>
      <c r="H86" s="87">
        <v>19833</v>
      </c>
      <c r="I86" s="87">
        <v>209</v>
      </c>
      <c r="J86" s="87">
        <v>23.59</v>
      </c>
      <c r="K86" s="87">
        <v>157.69</v>
      </c>
      <c r="L86" s="87">
        <v>203.39</v>
      </c>
      <c r="M86" s="38">
        <f t="shared" si="20"/>
        <v>-22.469147942376711</v>
      </c>
      <c r="N86" s="126">
        <f>D86/D203*100</f>
        <v>2.5375162418298536</v>
      </c>
    </row>
    <row r="87" spans="1:14">
      <c r="A87" s="227"/>
      <c r="B87" s="170" t="s">
        <v>21</v>
      </c>
      <c r="C87" s="87"/>
      <c r="D87" s="87"/>
      <c r="E87" s="87"/>
      <c r="F87" s="38"/>
      <c r="G87" s="87"/>
      <c r="H87" s="87"/>
      <c r="I87" s="87"/>
      <c r="J87" s="87"/>
      <c r="K87" s="87"/>
      <c r="L87" s="87"/>
      <c r="M87" s="38"/>
      <c r="N87" s="126"/>
    </row>
    <row r="88" spans="1:14">
      <c r="A88" s="227"/>
      <c r="B88" s="170" t="s">
        <v>22</v>
      </c>
      <c r="C88" s="87"/>
      <c r="D88" s="87"/>
      <c r="E88" s="87"/>
      <c r="F88" s="38"/>
      <c r="G88" s="87"/>
      <c r="H88" s="87"/>
      <c r="I88" s="87"/>
      <c r="J88" s="87"/>
      <c r="K88" s="87"/>
      <c r="L88" s="87"/>
      <c r="M88" s="38"/>
      <c r="N88" s="126">
        <f>D88/D205*100</f>
        <v>0</v>
      </c>
    </row>
    <row r="89" spans="1:14">
      <c r="A89" s="227"/>
      <c r="B89" s="170" t="s">
        <v>23</v>
      </c>
      <c r="C89" s="87"/>
      <c r="D89" s="87"/>
      <c r="E89" s="87"/>
      <c r="F89" s="38"/>
      <c r="G89" s="87"/>
      <c r="H89" s="87"/>
      <c r="I89" s="87"/>
      <c r="J89" s="87"/>
      <c r="K89" s="87"/>
      <c r="L89" s="87"/>
      <c r="M89" s="38"/>
      <c r="N89" s="126"/>
    </row>
    <row r="90" spans="1:14">
      <c r="A90" s="227"/>
      <c r="B90" s="170" t="s">
        <v>24</v>
      </c>
      <c r="C90" s="87"/>
      <c r="D90" s="87">
        <v>9.2100000000000009</v>
      </c>
      <c r="E90" s="87">
        <v>7.18</v>
      </c>
      <c r="F90" s="38"/>
      <c r="G90" s="87">
        <v>18</v>
      </c>
      <c r="H90" s="87">
        <v>22656</v>
      </c>
      <c r="I90" s="87">
        <v>4</v>
      </c>
      <c r="J90" s="87"/>
      <c r="K90" s="87">
        <v>0.2</v>
      </c>
      <c r="L90" s="87"/>
      <c r="M90" s="38"/>
      <c r="N90" s="126">
        <f>D90/D207*100</f>
        <v>0.3161756219579831</v>
      </c>
    </row>
    <row r="91" spans="1:14">
      <c r="A91" s="227"/>
      <c r="B91" s="170" t="s">
        <v>25</v>
      </c>
      <c r="C91" s="89"/>
      <c r="D91" s="89"/>
      <c r="E91" s="89"/>
      <c r="F91" s="38"/>
      <c r="G91" s="89"/>
      <c r="H91" s="89"/>
      <c r="I91" s="89"/>
      <c r="J91" s="89"/>
      <c r="K91" s="89"/>
      <c r="L91" s="89"/>
      <c r="M91" s="38"/>
      <c r="N91" s="126"/>
    </row>
    <row r="92" spans="1:14">
      <c r="A92" s="227"/>
      <c r="B92" s="170" t="s">
        <v>26</v>
      </c>
      <c r="C92" s="87">
        <v>0.51</v>
      </c>
      <c r="D92" s="87">
        <v>4.71</v>
      </c>
      <c r="E92" s="87">
        <v>3.97</v>
      </c>
      <c r="F92" s="38">
        <f>(D92-E92)/E92*100</f>
        <v>18.639798488664979</v>
      </c>
      <c r="G92" s="87">
        <v>901</v>
      </c>
      <c r="H92" s="87">
        <v>11241.35</v>
      </c>
      <c r="I92" s="87">
        <v>4</v>
      </c>
      <c r="J92" s="87">
        <v>0.01</v>
      </c>
      <c r="K92" s="87">
        <v>0.7</v>
      </c>
      <c r="L92" s="87">
        <v>0.22</v>
      </c>
      <c r="M92" s="38">
        <f>(K92-L92)/L92*100</f>
        <v>218.18181818181816</v>
      </c>
      <c r="N92" s="126">
        <f>D92/D209*100</f>
        <v>0.19910601298713471</v>
      </c>
    </row>
    <row r="93" spans="1:14">
      <c r="A93" s="227"/>
      <c r="B93" s="170" t="s">
        <v>27</v>
      </c>
      <c r="C93" s="38"/>
      <c r="D93" s="38"/>
      <c r="E93" s="38"/>
      <c r="F93" s="38"/>
      <c r="G93" s="87"/>
      <c r="H93" s="87"/>
      <c r="I93" s="87"/>
      <c r="J93" s="87"/>
      <c r="K93" s="87"/>
      <c r="L93" s="87"/>
      <c r="M93" s="38"/>
      <c r="N93" s="126"/>
    </row>
    <row r="94" spans="1:14">
      <c r="A94" s="227"/>
      <c r="B94" s="17" t="s">
        <v>28</v>
      </c>
      <c r="C94" s="41"/>
      <c r="D94" s="41"/>
      <c r="E94" s="41"/>
      <c r="F94" s="38"/>
      <c r="G94" s="41"/>
      <c r="H94" s="41"/>
      <c r="I94" s="41"/>
      <c r="J94" s="41"/>
      <c r="K94" s="41"/>
      <c r="L94" s="41"/>
      <c r="M94" s="38"/>
      <c r="N94" s="126"/>
    </row>
    <row r="95" spans="1:14">
      <c r="A95" s="227"/>
      <c r="B95" s="17" t="s">
        <v>29</v>
      </c>
      <c r="C95" s="41"/>
      <c r="D95" s="41"/>
      <c r="E95" s="41"/>
      <c r="F95" s="38"/>
      <c r="G95" s="41"/>
      <c r="H95" s="41"/>
      <c r="I95" s="41"/>
      <c r="J95" s="41"/>
      <c r="K95" s="41"/>
      <c r="L95" s="41"/>
      <c r="M95" s="38"/>
      <c r="N95" s="126"/>
    </row>
    <row r="96" spans="1:14">
      <c r="A96" s="227"/>
      <c r="B96" s="17" t="s">
        <v>30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126"/>
    </row>
    <row r="97" spans="1:14" ht="14.25" thickBot="1">
      <c r="A97" s="228"/>
      <c r="B97" s="18" t="s">
        <v>31</v>
      </c>
      <c r="C97" s="19">
        <f t="shared" ref="C97:L97" si="21">C85+C87+C88+C89+C90+C91+C92+C93</f>
        <v>40.89</v>
      </c>
      <c r="D97" s="19">
        <f t="shared" si="21"/>
        <v>633.07000000000005</v>
      </c>
      <c r="E97" s="19">
        <f t="shared" si="21"/>
        <v>752.73</v>
      </c>
      <c r="F97" s="19">
        <f>(D97-E97)/E97*100</f>
        <v>-15.896802306271832</v>
      </c>
      <c r="G97" s="19">
        <f t="shared" si="21"/>
        <v>5057</v>
      </c>
      <c r="H97" s="19">
        <f t="shared" si="21"/>
        <v>313544.70999999996</v>
      </c>
      <c r="I97" s="19">
        <f t="shared" si="21"/>
        <v>467</v>
      </c>
      <c r="J97" s="19">
        <f t="shared" si="21"/>
        <v>82.95</v>
      </c>
      <c r="K97" s="19">
        <f t="shared" si="21"/>
        <v>422.14</v>
      </c>
      <c r="L97" s="19">
        <f t="shared" si="21"/>
        <v>392.81</v>
      </c>
      <c r="M97" s="19">
        <f t="shared" ref="M97:M99" si="22">(K97-L97)/L97*100</f>
        <v>7.4667141875206804</v>
      </c>
      <c r="N97" s="127">
        <f>D97/D214*100</f>
        <v>1.4848946986112923</v>
      </c>
    </row>
    <row r="98" spans="1:14" ht="15" thickTop="1" thickBot="1">
      <c r="A98" s="217" t="s">
        <v>92</v>
      </c>
      <c r="B98" s="170" t="s">
        <v>19</v>
      </c>
      <c r="C98" s="38">
        <v>12.658134</v>
      </c>
      <c r="D98" s="38">
        <v>87.964545000000001</v>
      </c>
      <c r="E98" s="38">
        <v>16.312156000000002</v>
      </c>
      <c r="F98" s="38">
        <f>(D98-E98)/E98*100</f>
        <v>439.25762480447094</v>
      </c>
      <c r="G98" s="38" t="s">
        <v>108</v>
      </c>
      <c r="H98" s="38">
        <v>0.59560000000000002</v>
      </c>
      <c r="I98" s="38" t="s">
        <v>109</v>
      </c>
      <c r="J98" s="38">
        <v>2.8543209999999988</v>
      </c>
      <c r="K98" s="38">
        <v>18.447873999999999</v>
      </c>
      <c r="L98" s="38">
        <v>47.982199999999999</v>
      </c>
      <c r="M98" s="38">
        <f t="shared" si="22"/>
        <v>-61.552671615724165</v>
      </c>
      <c r="N98" s="126">
        <f>D98/D202*100</f>
        <v>0.34262229079738254</v>
      </c>
    </row>
    <row r="99" spans="1:14" ht="14.25" thickBot="1">
      <c r="A99" s="217"/>
      <c r="B99" s="170" t="s">
        <v>20</v>
      </c>
      <c r="C99" s="33">
        <v>0.51698199999999994</v>
      </c>
      <c r="D99" s="33">
        <v>14.816538000000001</v>
      </c>
      <c r="E99" s="40">
        <v>1.1099060000000001</v>
      </c>
      <c r="F99" s="38">
        <f>(D99-E99)/E99*100</f>
        <v>1234.9362919021971</v>
      </c>
      <c r="G99" s="38" t="s">
        <v>110</v>
      </c>
      <c r="H99" s="38">
        <v>14.816538000000001</v>
      </c>
      <c r="I99" s="38" t="s">
        <v>111</v>
      </c>
      <c r="J99" s="38">
        <v>0.68800000000000061</v>
      </c>
      <c r="K99" s="38">
        <v>4.1900000000000004</v>
      </c>
      <c r="L99" s="38">
        <v>4.9565000000000001</v>
      </c>
      <c r="M99" s="38">
        <f t="shared" si="22"/>
        <v>-15.464541511146972</v>
      </c>
      <c r="N99" s="126">
        <f>D99/D203*100</f>
        <v>0.25700461974632044</v>
      </c>
    </row>
    <row r="100" spans="1:14" ht="14.25" thickBot="1">
      <c r="A100" s="217"/>
      <c r="B100" s="170" t="s">
        <v>21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126"/>
    </row>
    <row r="101" spans="1:14" ht="14.25" thickBot="1">
      <c r="A101" s="217"/>
      <c r="B101" s="170" t="s">
        <v>22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126"/>
    </row>
    <row r="102" spans="1:14" ht="14.25" thickBot="1">
      <c r="A102" s="217"/>
      <c r="B102" s="170" t="s">
        <v>23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126"/>
    </row>
    <row r="103" spans="1:14" ht="14.25" thickBot="1">
      <c r="A103" s="217"/>
      <c r="B103" s="170" t="s">
        <v>24</v>
      </c>
      <c r="C103" s="38">
        <v>0</v>
      </c>
      <c r="D103" s="38">
        <v>14.50934</v>
      </c>
      <c r="E103" s="38">
        <v>8.8045050000000007</v>
      </c>
      <c r="F103" s="38"/>
      <c r="G103" s="38" t="s">
        <v>110</v>
      </c>
      <c r="H103" s="38">
        <v>4.1900000000000004</v>
      </c>
      <c r="I103" s="38">
        <v>0</v>
      </c>
      <c r="J103" s="38"/>
      <c r="K103" s="38"/>
      <c r="L103" s="38"/>
      <c r="M103" s="38"/>
      <c r="N103" s="126">
        <f>D103/D207*100</f>
        <v>0.49809984785014566</v>
      </c>
    </row>
    <row r="104" spans="1:14" ht="14.25" thickBot="1">
      <c r="A104" s="217"/>
      <c r="B104" s="170" t="s">
        <v>25</v>
      </c>
      <c r="C104" s="33"/>
      <c r="D104" s="33"/>
      <c r="E104" s="40"/>
      <c r="F104" s="38"/>
      <c r="G104" s="38"/>
      <c r="H104" s="38"/>
      <c r="I104" s="38"/>
      <c r="J104" s="38"/>
      <c r="K104" s="38"/>
      <c r="L104" s="38"/>
      <c r="M104" s="38"/>
      <c r="N104" s="126"/>
    </row>
    <row r="105" spans="1:14" ht="14.25" thickBot="1">
      <c r="A105" s="217"/>
      <c r="B105" s="170" t="s">
        <v>26</v>
      </c>
      <c r="C105" s="38">
        <v>0.35559299999999999</v>
      </c>
      <c r="D105" s="38">
        <v>4.4909290000000004</v>
      </c>
      <c r="E105" s="38">
        <v>0.10027800000000001</v>
      </c>
      <c r="F105" s="38">
        <f>(D105-E105)/E105*100</f>
        <v>4378.4788288557802</v>
      </c>
      <c r="G105" s="38" t="s">
        <v>110</v>
      </c>
      <c r="H105" s="38">
        <v>11121.84</v>
      </c>
      <c r="I105" s="38"/>
      <c r="J105" s="38"/>
      <c r="K105" s="38"/>
      <c r="L105" s="38"/>
      <c r="M105" s="38"/>
      <c r="N105" s="126">
        <f>D105/D209*100</f>
        <v>0.1898452160930573</v>
      </c>
    </row>
    <row r="106" spans="1:14" ht="14.25" thickBot="1">
      <c r="A106" s="217"/>
      <c r="B106" s="170" t="s">
        <v>27</v>
      </c>
      <c r="C106" s="38"/>
      <c r="D106" s="38"/>
      <c r="E106" s="38"/>
      <c r="F106" s="38"/>
      <c r="G106" s="38"/>
      <c r="H106" s="38"/>
      <c r="I106" s="38">
        <v>0</v>
      </c>
      <c r="J106" s="38">
        <v>0</v>
      </c>
      <c r="K106" s="38">
        <v>0</v>
      </c>
      <c r="L106" s="38">
        <v>0</v>
      </c>
      <c r="M106" s="38"/>
      <c r="N106" s="126"/>
    </row>
    <row r="107" spans="1:14" ht="14.25" thickBot="1">
      <c r="A107" s="217"/>
      <c r="B107" s="17" t="s">
        <v>28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126"/>
    </row>
    <row r="108" spans="1:14" ht="14.25" thickBot="1">
      <c r="A108" s="217"/>
      <c r="B108" s="17" t="s">
        <v>29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126"/>
    </row>
    <row r="109" spans="1:14" ht="14.25" thickBot="1">
      <c r="A109" s="217"/>
      <c r="B109" s="17" t="s">
        <v>30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126"/>
    </row>
    <row r="110" spans="1:14" ht="14.25" thickBot="1">
      <c r="A110" s="218"/>
      <c r="B110" s="18" t="s">
        <v>31</v>
      </c>
      <c r="C110" s="19">
        <f t="shared" ref="C110:L110" si="23">C98+C100+C101+C102+C103+C104+C105+C106</f>
        <v>13.013727000000001</v>
      </c>
      <c r="D110" s="19">
        <f t="shared" si="23"/>
        <v>106.96481399999999</v>
      </c>
      <c r="E110" s="19">
        <f t="shared" si="23"/>
        <v>25.216939</v>
      </c>
      <c r="F110" s="19">
        <f t="shared" ref="F110:F116" si="24">(D110-E110)/E110*100</f>
        <v>324.17842228987428</v>
      </c>
      <c r="G110" s="19">
        <f t="shared" si="23"/>
        <v>1876560.37</v>
      </c>
      <c r="H110" s="19">
        <f t="shared" si="23"/>
        <v>11126.625599999999</v>
      </c>
      <c r="I110" s="19">
        <f t="shared" si="23"/>
        <v>70</v>
      </c>
      <c r="J110" s="19">
        <f t="shared" si="23"/>
        <v>2.8543209999999988</v>
      </c>
      <c r="K110" s="19">
        <f t="shared" si="23"/>
        <v>18.447873999999999</v>
      </c>
      <c r="L110" s="19">
        <f t="shared" si="23"/>
        <v>47.982199999999999</v>
      </c>
      <c r="M110" s="19">
        <f t="shared" ref="M110:M112" si="25">(K110-L110)/L110*100</f>
        <v>-61.552671615724165</v>
      </c>
      <c r="N110" s="127">
        <f>D110/D214*100</f>
        <v>0.25089087343665456</v>
      </c>
    </row>
    <row r="111" spans="1:14" ht="15" thickTop="1" thickBot="1">
      <c r="A111" s="219" t="s">
        <v>38</v>
      </c>
      <c r="B111" s="21" t="s">
        <v>19</v>
      </c>
      <c r="C111" s="103">
        <v>53.250568000000001</v>
      </c>
      <c r="D111" s="103">
        <v>650.75073899999995</v>
      </c>
      <c r="E111" s="103">
        <v>849.95370200000002</v>
      </c>
      <c r="F111" s="128">
        <f t="shared" si="24"/>
        <v>-23.436919273515919</v>
      </c>
      <c r="G111" s="104">
        <v>4330</v>
      </c>
      <c r="H111" s="104">
        <v>308938.47508200002</v>
      </c>
      <c r="I111" s="104">
        <v>711</v>
      </c>
      <c r="J111" s="104">
        <v>33.933259999999997</v>
      </c>
      <c r="K111" s="104">
        <v>361.35703799999999</v>
      </c>
      <c r="L111" s="104">
        <v>398.93846000000002</v>
      </c>
      <c r="M111" s="128">
        <f t="shared" si="25"/>
        <v>-9.4203557110036549</v>
      </c>
      <c r="N111" s="129">
        <f t="shared" ref="N111:N116" si="26">D111/D202*100</f>
        <v>2.5346769989462183</v>
      </c>
    </row>
    <row r="112" spans="1:14" ht="14.25" thickBot="1">
      <c r="A112" s="217"/>
      <c r="B112" s="170" t="s">
        <v>20</v>
      </c>
      <c r="C112" s="104">
        <v>15.28426</v>
      </c>
      <c r="D112" s="104">
        <v>132.73005499999999</v>
      </c>
      <c r="E112" s="104">
        <v>232.09177199999999</v>
      </c>
      <c r="F112" s="38">
        <f t="shared" si="24"/>
        <v>-42.811391435281045</v>
      </c>
      <c r="G112" s="104">
        <v>1633</v>
      </c>
      <c r="H112" s="104">
        <v>23478.400000000001</v>
      </c>
      <c r="I112" s="104">
        <v>299</v>
      </c>
      <c r="J112" s="104">
        <v>14.616</v>
      </c>
      <c r="K112" s="104">
        <v>139.794254</v>
      </c>
      <c r="L112" s="104">
        <v>177.51240100000001</v>
      </c>
      <c r="M112" s="38">
        <f t="shared" si="25"/>
        <v>-21.248175782378166</v>
      </c>
      <c r="N112" s="126">
        <f t="shared" si="26"/>
        <v>2.3023082257260903</v>
      </c>
    </row>
    <row r="113" spans="1:14" ht="14.25" thickBot="1">
      <c r="A113" s="217"/>
      <c r="B113" s="170" t="s">
        <v>21</v>
      </c>
      <c r="C113" s="104">
        <v>0.29867700000000003</v>
      </c>
      <c r="D113" s="104">
        <v>2.9388969999999999</v>
      </c>
      <c r="E113" s="104">
        <v>2.4831650000000001</v>
      </c>
      <c r="F113" s="38">
        <f t="shared" si="24"/>
        <v>18.352868214556818</v>
      </c>
      <c r="G113" s="104">
        <v>4</v>
      </c>
      <c r="H113" s="104">
        <v>2811.7161000000001</v>
      </c>
      <c r="I113" s="104">
        <v>2</v>
      </c>
      <c r="J113" s="104"/>
      <c r="K113" s="104"/>
      <c r="L113" s="104"/>
      <c r="M113" s="38"/>
      <c r="N113" s="126">
        <f t="shared" si="26"/>
        <v>0.10330823846795691</v>
      </c>
    </row>
    <row r="114" spans="1:14" ht="14.25" thickBot="1">
      <c r="A114" s="217"/>
      <c r="B114" s="170" t="s">
        <v>22</v>
      </c>
      <c r="C114" s="104"/>
      <c r="D114" s="104">
        <v>0.29867700000000003</v>
      </c>
      <c r="E114" s="104">
        <v>0.166218</v>
      </c>
      <c r="F114" s="38">
        <f t="shared" si="24"/>
        <v>79.68992527885068</v>
      </c>
      <c r="G114" s="104">
        <v>16</v>
      </c>
      <c r="H114" s="104">
        <v>6191</v>
      </c>
      <c r="I114" s="104"/>
      <c r="J114" s="104"/>
      <c r="K114" s="104"/>
      <c r="L114" s="104"/>
      <c r="M114" s="38"/>
      <c r="N114" s="126">
        <f t="shared" si="26"/>
        <v>0.15064404304105139</v>
      </c>
    </row>
    <row r="115" spans="1:14" ht="14.25" thickBot="1">
      <c r="A115" s="217"/>
      <c r="B115" s="170" t="s">
        <v>23</v>
      </c>
      <c r="C115" s="104"/>
      <c r="D115" s="105">
        <v>1.6035090000000001</v>
      </c>
      <c r="E115" s="105">
        <v>0.901613</v>
      </c>
      <c r="F115" s="38">
        <f t="shared" si="24"/>
        <v>77.848921876681018</v>
      </c>
      <c r="G115" s="104">
        <v>4</v>
      </c>
      <c r="H115" s="104">
        <v>3399.44</v>
      </c>
      <c r="I115" s="104"/>
      <c r="J115" s="104"/>
      <c r="K115" s="104"/>
      <c r="L115" s="104"/>
      <c r="M115" s="38"/>
      <c r="N115" s="126">
        <f t="shared" si="26"/>
        <v>1.6393859785080618</v>
      </c>
    </row>
    <row r="116" spans="1:14" ht="14.25" thickBot="1">
      <c r="A116" s="217"/>
      <c r="B116" s="170" t="s">
        <v>24</v>
      </c>
      <c r="C116" s="104">
        <v>2.0802000000000001E-2</v>
      </c>
      <c r="D116" s="104">
        <v>17.736698000000001</v>
      </c>
      <c r="E116" s="104">
        <v>10.396312999999999</v>
      </c>
      <c r="F116" s="38">
        <f t="shared" si="24"/>
        <v>70.605656062875383</v>
      </c>
      <c r="G116" s="104">
        <v>20</v>
      </c>
      <c r="H116" s="104">
        <v>18651.400000000001</v>
      </c>
      <c r="I116" s="104">
        <v>20</v>
      </c>
      <c r="J116" s="104">
        <v>1.2714799999999999</v>
      </c>
      <c r="K116" s="104">
        <v>12.784546000000001</v>
      </c>
      <c r="L116" s="104">
        <v>4.9837920000000002</v>
      </c>
      <c r="M116" s="38">
        <f>(K116-L116)/L116*100</f>
        <v>156.52246321676347</v>
      </c>
      <c r="N116" s="126">
        <f t="shared" si="26"/>
        <v>0.60889375913473553</v>
      </c>
    </row>
    <row r="117" spans="1:14" ht="14.25" thickBot="1">
      <c r="A117" s="217"/>
      <c r="B117" s="170" t="s">
        <v>25</v>
      </c>
      <c r="C117" s="104"/>
      <c r="D117" s="104"/>
      <c r="E117" s="104"/>
      <c r="F117" s="38"/>
      <c r="G117" s="104"/>
      <c r="H117" s="104"/>
      <c r="I117" s="104"/>
      <c r="J117" s="104"/>
      <c r="K117" s="104"/>
      <c r="L117" s="104"/>
      <c r="M117" s="38"/>
      <c r="N117" s="126"/>
    </row>
    <row r="118" spans="1:14" ht="14.25" thickBot="1">
      <c r="A118" s="217"/>
      <c r="B118" s="170" t="s">
        <v>26</v>
      </c>
      <c r="C118" s="104">
        <v>3.6891289999999999</v>
      </c>
      <c r="D118" s="104">
        <v>33.866644999999998</v>
      </c>
      <c r="E118" s="104">
        <v>38.502822999999999</v>
      </c>
      <c r="F118" s="38">
        <f>(D118-E118)/E118*100</f>
        <v>-12.041137866696166</v>
      </c>
      <c r="G118" s="104">
        <v>1598</v>
      </c>
      <c r="H118" s="104">
        <v>160246.460024</v>
      </c>
      <c r="I118" s="104">
        <v>76</v>
      </c>
      <c r="J118" s="104">
        <v>0.560585</v>
      </c>
      <c r="K118" s="104">
        <v>15.388771999999999</v>
      </c>
      <c r="L118" s="104">
        <v>35.323523000000002</v>
      </c>
      <c r="M118" s="38">
        <f>(K118-L118)/L118*100</f>
        <v>-56.434775772507187</v>
      </c>
      <c r="N118" s="126">
        <f>D118/D209*100</f>
        <v>1.4316459998302928</v>
      </c>
    </row>
    <row r="119" spans="1:14" ht="14.25" thickBot="1">
      <c r="A119" s="217"/>
      <c r="B119" s="170" t="s">
        <v>27</v>
      </c>
      <c r="C119" s="104"/>
      <c r="D119" s="106"/>
      <c r="E119" s="107"/>
      <c r="F119" s="38"/>
      <c r="G119" s="38"/>
      <c r="H119" s="38"/>
      <c r="I119" s="38"/>
      <c r="J119" s="38"/>
      <c r="K119" s="38"/>
      <c r="L119" s="38"/>
      <c r="M119" s="38"/>
      <c r="N119" s="126"/>
    </row>
    <row r="120" spans="1:14" ht="14.25" thickBot="1">
      <c r="A120" s="217"/>
      <c r="B120" s="17" t="s">
        <v>28</v>
      </c>
      <c r="C120" s="105"/>
      <c r="D120" s="108"/>
      <c r="E120" s="109"/>
      <c r="F120" s="38"/>
      <c r="G120" s="41"/>
      <c r="H120" s="41"/>
      <c r="I120" s="41"/>
      <c r="J120" s="41"/>
      <c r="K120" s="41"/>
      <c r="L120" s="41"/>
      <c r="M120" s="38"/>
      <c r="N120" s="126"/>
    </row>
    <row r="121" spans="1:14" ht="14.25" thickBot="1">
      <c r="A121" s="217"/>
      <c r="B121" s="17" t="s">
        <v>29</v>
      </c>
      <c r="C121" s="105"/>
      <c r="D121" s="109"/>
      <c r="E121" s="109"/>
      <c r="F121" s="38"/>
      <c r="G121" s="38"/>
      <c r="H121" s="38"/>
      <c r="I121" s="38"/>
      <c r="J121" s="38"/>
      <c r="K121" s="38"/>
      <c r="L121" s="38"/>
      <c r="M121" s="38"/>
      <c r="N121" s="126"/>
    </row>
    <row r="122" spans="1:14" ht="14.25" thickBot="1">
      <c r="A122" s="217"/>
      <c r="B122" s="17" t="s">
        <v>30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126"/>
    </row>
    <row r="123" spans="1:14" ht="14.25" thickBot="1">
      <c r="A123" s="218"/>
      <c r="B123" s="18" t="s">
        <v>31</v>
      </c>
      <c r="C123" s="19">
        <f t="shared" ref="C123:L123" si="27">C111+C113+C114+C115+C116+C117+C118+C119</f>
        <v>57.259176000000004</v>
      </c>
      <c r="D123" s="19">
        <f t="shared" si="27"/>
        <v>707.19516499999997</v>
      </c>
      <c r="E123" s="19">
        <f t="shared" si="27"/>
        <v>902.40383399999996</v>
      </c>
      <c r="F123" s="19">
        <f t="shared" ref="F123:F129" si="28">(D123-E123)/E123*100</f>
        <v>-21.6320744266696</v>
      </c>
      <c r="G123" s="19">
        <f t="shared" si="27"/>
        <v>5972</v>
      </c>
      <c r="H123" s="19">
        <f t="shared" si="27"/>
        <v>500238.49120600009</v>
      </c>
      <c r="I123" s="19">
        <f t="shared" si="27"/>
        <v>809</v>
      </c>
      <c r="J123" s="19">
        <f t="shared" si="27"/>
        <v>35.765324999999997</v>
      </c>
      <c r="K123" s="19">
        <f t="shared" si="27"/>
        <v>389.53035599999998</v>
      </c>
      <c r="L123" s="19">
        <f t="shared" si="27"/>
        <v>439.24577500000004</v>
      </c>
      <c r="M123" s="19">
        <f t="shared" ref="M123:M125" si="29">(K123-L123)/L123*100</f>
        <v>-11.31836020505833</v>
      </c>
      <c r="N123" s="127">
        <f>D123/D214*100</f>
        <v>1.6587586702766486</v>
      </c>
    </row>
    <row r="124" spans="1:14" ht="14.25" thickTop="1">
      <c r="A124" s="227" t="s">
        <v>40</v>
      </c>
      <c r="B124" s="170" t="s">
        <v>19</v>
      </c>
      <c r="C124" s="34">
        <v>87.936841000000001</v>
      </c>
      <c r="D124" s="34">
        <v>1536.2987880000001</v>
      </c>
      <c r="E124" s="157">
        <v>1840.059708</v>
      </c>
      <c r="F124" s="38">
        <f t="shared" si="28"/>
        <v>-16.508209960760684</v>
      </c>
      <c r="G124" s="35">
        <v>9186</v>
      </c>
      <c r="H124" s="34">
        <v>749108.19011800003</v>
      </c>
      <c r="I124" s="36">
        <v>1151</v>
      </c>
      <c r="J124" s="34">
        <v>75.11</v>
      </c>
      <c r="K124" s="36">
        <v>880.28</v>
      </c>
      <c r="L124" s="34">
        <v>1018.46</v>
      </c>
      <c r="M124" s="38">
        <f t="shared" si="29"/>
        <v>-13.567543153388456</v>
      </c>
      <c r="N124" s="126">
        <f t="shared" ref="N124:N129" si="30">D124/D202*100</f>
        <v>5.983890556062132</v>
      </c>
    </row>
    <row r="125" spans="1:14">
      <c r="A125" s="227"/>
      <c r="B125" s="170" t="s">
        <v>20</v>
      </c>
      <c r="C125" s="34">
        <v>14.540027</v>
      </c>
      <c r="D125" s="34">
        <v>217.02685</v>
      </c>
      <c r="E125" s="157">
        <v>463.609013</v>
      </c>
      <c r="F125" s="38">
        <f t="shared" si="28"/>
        <v>-53.187525713612473</v>
      </c>
      <c r="G125" s="35">
        <v>2278</v>
      </c>
      <c r="H125" s="34">
        <v>30194</v>
      </c>
      <c r="I125" s="36">
        <v>428</v>
      </c>
      <c r="J125" s="34">
        <v>34.61</v>
      </c>
      <c r="K125" s="36">
        <v>300.41000000000003</v>
      </c>
      <c r="L125" s="34">
        <v>444.96</v>
      </c>
      <c r="M125" s="38">
        <f t="shared" si="29"/>
        <v>-32.486066163250619</v>
      </c>
      <c r="N125" s="126">
        <f t="shared" si="30"/>
        <v>3.7645030883052253</v>
      </c>
    </row>
    <row r="126" spans="1:14">
      <c r="A126" s="227"/>
      <c r="B126" s="170" t="s">
        <v>21</v>
      </c>
      <c r="C126" s="34">
        <v>12.343126</v>
      </c>
      <c r="D126" s="34">
        <v>70.062943000000004</v>
      </c>
      <c r="E126" s="157">
        <v>25.046975</v>
      </c>
      <c r="F126" s="38">
        <f t="shared" si="28"/>
        <v>179.72616653308432</v>
      </c>
      <c r="G126" s="35">
        <v>50</v>
      </c>
      <c r="H126" s="34">
        <v>114547.395945</v>
      </c>
      <c r="I126" s="36">
        <v>4</v>
      </c>
      <c r="J126" s="34"/>
      <c r="K126" s="36"/>
      <c r="L126" s="34">
        <v>0.21</v>
      </c>
      <c r="M126" s="38"/>
      <c r="N126" s="126">
        <f t="shared" si="30"/>
        <v>2.4628556983150052</v>
      </c>
    </row>
    <row r="127" spans="1:14">
      <c r="A127" s="227"/>
      <c r="B127" s="170" t="s">
        <v>22</v>
      </c>
      <c r="C127" s="34">
        <v>0.70045199999999996</v>
      </c>
      <c r="D127" s="34">
        <v>15.330158000000001</v>
      </c>
      <c r="E127" s="157">
        <v>10.288016000000001</v>
      </c>
      <c r="F127" s="38">
        <f t="shared" si="28"/>
        <v>49.009857682958504</v>
      </c>
      <c r="G127" s="35">
        <v>1193</v>
      </c>
      <c r="H127" s="34">
        <v>47234.52</v>
      </c>
      <c r="I127" s="36">
        <v>31</v>
      </c>
      <c r="J127" s="34">
        <v>0.28000000000000003</v>
      </c>
      <c r="K127" s="36">
        <v>1.34</v>
      </c>
      <c r="L127" s="34">
        <v>4.38</v>
      </c>
      <c r="M127" s="38">
        <f>(K127-L127)/L127*100</f>
        <v>-69.406392694063939</v>
      </c>
      <c r="N127" s="126">
        <f t="shared" si="30"/>
        <v>7.7320884486522843</v>
      </c>
    </row>
    <row r="128" spans="1:14">
      <c r="A128" s="227"/>
      <c r="B128" s="170" t="s">
        <v>23</v>
      </c>
      <c r="C128" s="34">
        <v>9.169848</v>
      </c>
      <c r="D128" s="34">
        <v>17.54786</v>
      </c>
      <c r="E128" s="157">
        <v>0.105961</v>
      </c>
      <c r="F128" s="38">
        <f t="shared" si="28"/>
        <v>16460.677985296476</v>
      </c>
      <c r="G128" s="35">
        <v>155</v>
      </c>
      <c r="H128" s="34">
        <v>135018.6</v>
      </c>
      <c r="I128" s="36"/>
      <c r="J128" s="34"/>
      <c r="K128" s="36"/>
      <c r="L128" s="34"/>
      <c r="M128" s="38"/>
      <c r="N128" s="126">
        <f t="shared" si="30"/>
        <v>17.940476565346671</v>
      </c>
    </row>
    <row r="129" spans="1:14">
      <c r="A129" s="227"/>
      <c r="B129" s="170" t="s">
        <v>24</v>
      </c>
      <c r="C129" s="34">
        <v>3.1899690000000001</v>
      </c>
      <c r="D129" s="34">
        <v>103.169128</v>
      </c>
      <c r="E129" s="157">
        <v>51.198197999999998</v>
      </c>
      <c r="F129" s="38">
        <f t="shared" si="28"/>
        <v>101.50929530762001</v>
      </c>
      <c r="G129" s="35">
        <v>528</v>
      </c>
      <c r="H129" s="34">
        <v>158387.92970000001</v>
      </c>
      <c r="I129" s="36">
        <v>34</v>
      </c>
      <c r="J129" s="34">
        <v>2.2599999999999998</v>
      </c>
      <c r="K129" s="36">
        <v>12.2</v>
      </c>
      <c r="L129" s="34">
        <v>12.02</v>
      </c>
      <c r="M129" s="38">
        <f>(K129-L129)/L129*100</f>
        <v>1.4975041597337746</v>
      </c>
      <c r="N129" s="126">
        <f t="shared" si="30"/>
        <v>3.5417549633292902</v>
      </c>
    </row>
    <row r="130" spans="1:14">
      <c r="A130" s="227"/>
      <c r="B130" s="170" t="s">
        <v>25</v>
      </c>
      <c r="C130" s="34"/>
      <c r="D130" s="34">
        <v>1.5227999999999999</v>
      </c>
      <c r="E130" s="157"/>
      <c r="F130" s="38"/>
      <c r="G130" s="35">
        <v>2</v>
      </c>
      <c r="H130" s="34">
        <v>76.14</v>
      </c>
      <c r="I130" s="36"/>
      <c r="J130" s="34"/>
      <c r="K130" s="36"/>
      <c r="L130" s="34"/>
      <c r="M130" s="38"/>
      <c r="N130" s="126"/>
    </row>
    <row r="131" spans="1:14">
      <c r="A131" s="227"/>
      <c r="B131" s="170" t="s">
        <v>26</v>
      </c>
      <c r="C131" s="34">
        <v>3.5096970000000001</v>
      </c>
      <c r="D131" s="34">
        <v>125.512737</v>
      </c>
      <c r="E131" s="157">
        <v>98.401529999999994</v>
      </c>
      <c r="F131" s="38">
        <f>(D131-E131)/E131*100</f>
        <v>27.551611240191093</v>
      </c>
      <c r="G131" s="35">
        <v>3443</v>
      </c>
      <c r="H131" s="34">
        <v>236375.74</v>
      </c>
      <c r="I131" s="36">
        <v>44</v>
      </c>
      <c r="J131" s="34">
        <v>0.36</v>
      </c>
      <c r="K131" s="36">
        <v>24.62</v>
      </c>
      <c r="L131" s="34">
        <v>49.15</v>
      </c>
      <c r="M131" s="38">
        <f>(K131-L131)/L131*100</f>
        <v>-49.908443540183114</v>
      </c>
      <c r="N131" s="126">
        <f>D131/D209*100</f>
        <v>5.3058048074676902</v>
      </c>
    </row>
    <row r="132" spans="1:14">
      <c r="A132" s="227"/>
      <c r="B132" s="170" t="s">
        <v>27</v>
      </c>
      <c r="C132" s="34"/>
      <c r="D132" s="34">
        <v>8.6275770000000005</v>
      </c>
      <c r="E132" s="157">
        <v>4.0781960000000002</v>
      </c>
      <c r="F132" s="38">
        <f>(D132-E132)/E132*100</f>
        <v>111.55376053529551</v>
      </c>
      <c r="G132" s="35">
        <v>94</v>
      </c>
      <c r="H132" s="34">
        <v>6097.4529339999999</v>
      </c>
      <c r="I132" s="36">
        <v>3</v>
      </c>
      <c r="J132" s="34"/>
      <c r="K132" s="34">
        <v>0.35</v>
      </c>
      <c r="L132" s="34"/>
      <c r="M132" s="38"/>
      <c r="N132" s="126">
        <f>D132/D210*100</f>
        <v>2.8494768620200706</v>
      </c>
    </row>
    <row r="133" spans="1:14">
      <c r="A133" s="227"/>
      <c r="B133" s="17" t="s">
        <v>28</v>
      </c>
      <c r="C133" s="34"/>
      <c r="D133" s="34"/>
      <c r="E133" s="157"/>
      <c r="F133" s="38"/>
      <c r="G133" s="35"/>
      <c r="H133" s="34"/>
      <c r="I133" s="34"/>
      <c r="J133" s="34"/>
      <c r="K133" s="34"/>
      <c r="L133" s="34"/>
      <c r="M133" s="38"/>
      <c r="N133" s="126"/>
    </row>
    <row r="134" spans="1:14">
      <c r="A134" s="227"/>
      <c r="B134" s="17" t="s">
        <v>29</v>
      </c>
      <c r="C134" s="34"/>
      <c r="D134" s="34">
        <v>3.136447</v>
      </c>
      <c r="E134" s="157">
        <v>0.42452800000000002</v>
      </c>
      <c r="F134" s="38"/>
      <c r="G134" s="35">
        <v>2</v>
      </c>
      <c r="H134" s="34">
        <v>2005.8544340000001</v>
      </c>
      <c r="I134" s="34">
        <v>1</v>
      </c>
      <c r="J134" s="34"/>
      <c r="K134" s="34"/>
      <c r="L134" s="34"/>
      <c r="M134" s="38"/>
      <c r="N134" s="126">
        <f>D134/D212*100</f>
        <v>2.9556652985187117</v>
      </c>
    </row>
    <row r="135" spans="1:14">
      <c r="A135" s="227"/>
      <c r="B135" s="17" t="s">
        <v>30</v>
      </c>
      <c r="C135" s="41"/>
      <c r="D135" s="41"/>
      <c r="E135" s="41"/>
      <c r="F135" s="38"/>
      <c r="G135" s="35"/>
      <c r="H135" s="34"/>
      <c r="I135" s="34"/>
      <c r="J135" s="34"/>
      <c r="K135" s="34"/>
      <c r="L135" s="34"/>
      <c r="M135" s="38"/>
      <c r="N135" s="126"/>
    </row>
    <row r="136" spans="1:14" ht="14.25" thickBot="1">
      <c r="A136" s="228"/>
      <c r="B136" s="18" t="s">
        <v>31</v>
      </c>
      <c r="C136" s="19">
        <f t="shared" ref="C136:L136" si="31">C124+C126+C127+C128+C129+C130+C131+C132</f>
        <v>116.84993300000001</v>
      </c>
      <c r="D136" s="19">
        <f t="shared" si="31"/>
        <v>1878.0719909999998</v>
      </c>
      <c r="E136" s="19">
        <f t="shared" si="31"/>
        <v>2029.178584</v>
      </c>
      <c r="F136" s="19">
        <f>(D136-E136)/E136*100</f>
        <v>-7.4466877480114491</v>
      </c>
      <c r="G136" s="19">
        <f t="shared" si="31"/>
        <v>14651</v>
      </c>
      <c r="H136" s="19">
        <f t="shared" si="31"/>
        <v>1446845.9686969998</v>
      </c>
      <c r="I136" s="19">
        <f t="shared" si="31"/>
        <v>1267</v>
      </c>
      <c r="J136" s="19">
        <f t="shared" si="31"/>
        <v>78.010000000000005</v>
      </c>
      <c r="K136" s="19">
        <f t="shared" si="31"/>
        <v>918.79000000000008</v>
      </c>
      <c r="L136" s="19">
        <f t="shared" si="31"/>
        <v>1084.2200000000003</v>
      </c>
      <c r="M136" s="19">
        <f t="shared" ref="M136:M138" si="32">(K136-L136)/L136*100</f>
        <v>-15.257973474018202</v>
      </c>
      <c r="N136" s="127">
        <f>D136/D214*100</f>
        <v>4.4051039269689829</v>
      </c>
    </row>
    <row r="137" spans="1:14" ht="15" thickTop="1" thickBot="1">
      <c r="A137" s="217" t="s">
        <v>41</v>
      </c>
      <c r="B137" s="170" t="s">
        <v>19</v>
      </c>
      <c r="C137" s="86">
        <v>19.78</v>
      </c>
      <c r="D137" s="86">
        <v>364.19</v>
      </c>
      <c r="E137" s="122">
        <v>199.15</v>
      </c>
      <c r="F137" s="41">
        <f>(D137-E137)/E137*100</f>
        <v>82.872206879236757</v>
      </c>
      <c r="G137" s="87">
        <v>1843</v>
      </c>
      <c r="H137" s="87">
        <v>127862.87</v>
      </c>
      <c r="I137" s="87">
        <v>489</v>
      </c>
      <c r="J137" s="87">
        <v>7.57</v>
      </c>
      <c r="K137" s="123">
        <v>49.13</v>
      </c>
      <c r="L137" s="123">
        <v>83.85</v>
      </c>
      <c r="M137" s="41">
        <f t="shared" si="32"/>
        <v>-41.407274895646985</v>
      </c>
      <c r="N137" s="126">
        <f>D137/D202*100</f>
        <v>1.4185216564866987</v>
      </c>
    </row>
    <row r="138" spans="1:14" ht="14.25" thickBot="1">
      <c r="A138" s="217"/>
      <c r="B138" s="170" t="s">
        <v>20</v>
      </c>
      <c r="C138" s="87">
        <v>3.5</v>
      </c>
      <c r="D138" s="87">
        <v>54.3</v>
      </c>
      <c r="E138" s="123">
        <v>52.79</v>
      </c>
      <c r="F138" s="38">
        <f>(D138-E138)/E138*100</f>
        <v>2.8603902254214777</v>
      </c>
      <c r="G138" s="87">
        <v>370</v>
      </c>
      <c r="H138" s="87">
        <v>5689</v>
      </c>
      <c r="I138" s="87">
        <v>119</v>
      </c>
      <c r="J138" s="87">
        <v>0.6</v>
      </c>
      <c r="K138" s="87">
        <v>12.8</v>
      </c>
      <c r="L138" s="123">
        <v>25.51</v>
      </c>
      <c r="M138" s="38">
        <f t="shared" si="32"/>
        <v>-49.823598588788713</v>
      </c>
      <c r="N138" s="126">
        <f>D138/D203*100</f>
        <v>0.94187662814519835</v>
      </c>
    </row>
    <row r="139" spans="1:14" ht="14.25" thickBot="1">
      <c r="A139" s="217"/>
      <c r="B139" s="170" t="s">
        <v>21</v>
      </c>
      <c r="C139" s="87"/>
      <c r="D139" s="87">
        <v>12.29</v>
      </c>
      <c r="E139" s="123">
        <v>4</v>
      </c>
      <c r="F139" s="38">
        <f>(D139-E139)/E139*100</f>
        <v>207.24999999999997</v>
      </c>
      <c r="G139" s="87">
        <v>4</v>
      </c>
      <c r="H139" s="123">
        <v>19609</v>
      </c>
      <c r="I139" s="123">
        <v>0</v>
      </c>
      <c r="J139" s="123">
        <v>0</v>
      </c>
      <c r="K139" s="123">
        <v>0</v>
      </c>
      <c r="L139" s="123">
        <v>0.67</v>
      </c>
      <c r="M139" s="38"/>
      <c r="N139" s="126">
        <f>D139/D204*100</f>
        <v>0.43201862833954047</v>
      </c>
    </row>
    <row r="140" spans="1:14" ht="14.25" thickBot="1">
      <c r="A140" s="217"/>
      <c r="B140" s="170" t="s">
        <v>22</v>
      </c>
      <c r="C140" s="87"/>
      <c r="D140" s="87">
        <v>0.21</v>
      </c>
      <c r="E140" s="123">
        <v>0</v>
      </c>
      <c r="F140" s="38"/>
      <c r="G140" s="87">
        <v>3</v>
      </c>
      <c r="H140" s="123">
        <v>1680</v>
      </c>
      <c r="I140" s="123">
        <v>1</v>
      </c>
      <c r="J140" s="123">
        <v>0</v>
      </c>
      <c r="K140" s="123">
        <v>0.45</v>
      </c>
      <c r="L140" s="123">
        <v>0</v>
      </c>
      <c r="M140" s="38"/>
      <c r="N140" s="126"/>
    </row>
    <row r="141" spans="1:14" ht="14.25" thickBot="1">
      <c r="A141" s="217"/>
      <c r="B141" s="170" t="s">
        <v>23</v>
      </c>
      <c r="C141" s="87"/>
      <c r="D141" s="87">
        <v>0.08</v>
      </c>
      <c r="E141" s="123">
        <v>0.47</v>
      </c>
      <c r="F141" s="38">
        <f>(D141-E141)/E141*100</f>
        <v>-82.978723404255319</v>
      </c>
      <c r="G141" s="87">
        <v>1</v>
      </c>
      <c r="H141" s="123">
        <v>228.29</v>
      </c>
      <c r="I141" s="123"/>
      <c r="J141" s="123"/>
      <c r="K141" s="123"/>
      <c r="L141" s="123">
        <v>0</v>
      </c>
      <c r="M141" s="38"/>
      <c r="N141" s="126">
        <f>D141/D206*100</f>
        <v>8.1789923399647246E-2</v>
      </c>
    </row>
    <row r="142" spans="1:14" ht="14.25" thickBot="1">
      <c r="A142" s="217"/>
      <c r="B142" s="170" t="s">
        <v>24</v>
      </c>
      <c r="C142" s="87"/>
      <c r="D142" s="87">
        <v>10.27</v>
      </c>
      <c r="E142" s="123">
        <v>1.56</v>
      </c>
      <c r="F142" s="38">
        <f>(D142-E142)/E142*100</f>
        <v>558.33333333333326</v>
      </c>
      <c r="G142" s="87">
        <v>41</v>
      </c>
      <c r="H142" s="123">
        <v>59639.61</v>
      </c>
      <c r="I142" s="123">
        <v>0</v>
      </c>
      <c r="J142" s="123">
        <v>0</v>
      </c>
      <c r="K142" s="123">
        <v>0</v>
      </c>
      <c r="L142" s="123">
        <v>3</v>
      </c>
      <c r="M142" s="38"/>
      <c r="N142" s="126">
        <f>D142/D207*100</f>
        <v>0.352564998643701</v>
      </c>
    </row>
    <row r="143" spans="1:14" ht="14.25" thickBot="1">
      <c r="A143" s="217"/>
      <c r="B143" s="170" t="s">
        <v>25</v>
      </c>
      <c r="C143" s="89"/>
      <c r="D143" s="89">
        <v>0</v>
      </c>
      <c r="E143" s="158">
        <v>0</v>
      </c>
      <c r="F143" s="38"/>
      <c r="G143" s="89"/>
      <c r="H143" s="158"/>
      <c r="I143" s="158"/>
      <c r="J143" s="158"/>
      <c r="K143" s="158"/>
      <c r="L143" s="158">
        <v>0</v>
      </c>
      <c r="M143" s="38"/>
      <c r="N143" s="126"/>
    </row>
    <row r="144" spans="1:14" ht="14.25" thickBot="1">
      <c r="A144" s="217"/>
      <c r="B144" s="170" t="s">
        <v>26</v>
      </c>
      <c r="C144" s="87">
        <v>9.1999999999999993</v>
      </c>
      <c r="D144" s="87">
        <v>42.78</v>
      </c>
      <c r="E144" s="123">
        <v>1.28</v>
      </c>
      <c r="F144" s="38">
        <f>(D144-E144)/E144*100</f>
        <v>3242.1875</v>
      </c>
      <c r="G144" s="87">
        <v>58</v>
      </c>
      <c r="H144" s="123">
        <v>1208537.08</v>
      </c>
      <c r="I144" s="123">
        <v>2</v>
      </c>
      <c r="J144" s="123">
        <v>0.11</v>
      </c>
      <c r="K144" s="123">
        <v>0.11</v>
      </c>
      <c r="L144" s="123">
        <v>0</v>
      </c>
      <c r="M144" s="38"/>
      <c r="N144" s="126">
        <f>D144/D209*100</f>
        <v>1.8084406020360131</v>
      </c>
    </row>
    <row r="145" spans="1:14" ht="14.25" thickBot="1">
      <c r="A145" s="217"/>
      <c r="B145" s="170" t="s">
        <v>27</v>
      </c>
      <c r="C145" s="87"/>
      <c r="D145" s="87">
        <v>0</v>
      </c>
      <c r="E145" s="123">
        <v>0</v>
      </c>
      <c r="F145" s="38"/>
      <c r="G145" s="87"/>
      <c r="H145" s="123"/>
      <c r="I145" s="123"/>
      <c r="J145" s="123"/>
      <c r="K145" s="123"/>
      <c r="L145" s="123">
        <v>0</v>
      </c>
      <c r="M145" s="38"/>
      <c r="N145" s="126"/>
    </row>
    <row r="146" spans="1:14" ht="14.25" thickBot="1">
      <c r="A146" s="217"/>
      <c r="B146" s="17" t="s">
        <v>28</v>
      </c>
      <c r="C146" s="90"/>
      <c r="D146" s="90">
        <v>0</v>
      </c>
      <c r="E146" s="149">
        <v>0</v>
      </c>
      <c r="F146" s="38"/>
      <c r="G146" s="90"/>
      <c r="H146" s="149"/>
      <c r="I146" s="149"/>
      <c r="J146" s="149"/>
      <c r="K146" s="149"/>
      <c r="L146" s="149">
        <v>0</v>
      </c>
      <c r="M146" s="38"/>
      <c r="N146" s="126"/>
    </row>
    <row r="147" spans="1:14" ht="14.25" thickBot="1">
      <c r="A147" s="217"/>
      <c r="B147" s="17" t="s">
        <v>29</v>
      </c>
      <c r="C147" s="90"/>
      <c r="D147" s="90">
        <v>0</v>
      </c>
      <c r="E147" s="149">
        <v>0</v>
      </c>
      <c r="F147" s="38"/>
      <c r="G147" s="90"/>
      <c r="H147" s="149"/>
      <c r="I147" s="149"/>
      <c r="J147" s="149"/>
      <c r="K147" s="149"/>
      <c r="L147" s="149">
        <v>0</v>
      </c>
      <c r="M147" s="38"/>
      <c r="N147" s="126"/>
    </row>
    <row r="148" spans="1:14" ht="14.25" thickBot="1">
      <c r="A148" s="217"/>
      <c r="B148" s="17" t="s">
        <v>30</v>
      </c>
      <c r="C148" s="90"/>
      <c r="D148" s="90">
        <v>0</v>
      </c>
      <c r="E148" s="149">
        <v>206.46</v>
      </c>
      <c r="F148" s="38">
        <f t="shared" ref="F148:F155" si="33">(D148-E148)/E148*100</f>
        <v>-100</v>
      </c>
      <c r="G148" s="90">
        <v>0</v>
      </c>
      <c r="H148" s="149">
        <v>0</v>
      </c>
      <c r="I148" s="149">
        <v>0</v>
      </c>
      <c r="J148" s="149">
        <v>0</v>
      </c>
      <c r="K148" s="149">
        <v>0</v>
      </c>
      <c r="L148" s="149">
        <v>0</v>
      </c>
      <c r="M148" s="38"/>
      <c r="N148" s="126"/>
    </row>
    <row r="149" spans="1:14" ht="14.25" thickBot="1">
      <c r="A149" s="218"/>
      <c r="B149" s="18" t="s">
        <v>31</v>
      </c>
      <c r="C149" s="19">
        <f t="shared" ref="C149:L149" si="34">C137+C139+C140+C141+C142+C143+C144+C145</f>
        <v>28.98</v>
      </c>
      <c r="D149" s="19">
        <f t="shared" si="34"/>
        <v>429.81999999999994</v>
      </c>
      <c r="E149" s="19">
        <f t="shared" si="34"/>
        <v>206.46</v>
      </c>
      <c r="F149" s="19">
        <f t="shared" si="33"/>
        <v>108.18560495979848</v>
      </c>
      <c r="G149" s="19">
        <f t="shared" si="34"/>
        <v>1950</v>
      </c>
      <c r="H149" s="19">
        <f t="shared" si="34"/>
        <v>1417556.85</v>
      </c>
      <c r="I149" s="19">
        <f t="shared" si="34"/>
        <v>492</v>
      </c>
      <c r="J149" s="19">
        <f t="shared" si="34"/>
        <v>7.6800000000000006</v>
      </c>
      <c r="K149" s="19">
        <f t="shared" si="34"/>
        <v>49.690000000000005</v>
      </c>
      <c r="L149" s="19">
        <f t="shared" si="34"/>
        <v>87.52</v>
      </c>
      <c r="M149" s="19">
        <f>(K149-L149)/L149*100</f>
        <v>-43.224405850091401</v>
      </c>
      <c r="N149" s="127">
        <f>D149/D214*100</f>
        <v>1.0081625086595567</v>
      </c>
    </row>
    <row r="150" spans="1:14" ht="15" thickTop="1" thickBot="1">
      <c r="A150" s="217" t="s">
        <v>67</v>
      </c>
      <c r="B150" s="170" t="s">
        <v>19</v>
      </c>
      <c r="C150" s="38">
        <v>51.288537999999903</v>
      </c>
      <c r="D150" s="39">
        <v>601.23768800000005</v>
      </c>
      <c r="E150" s="39">
        <v>599.38071200000002</v>
      </c>
      <c r="F150" s="39">
        <f t="shared" si="33"/>
        <v>0.30981577531978227</v>
      </c>
      <c r="G150" s="38">
        <v>3935</v>
      </c>
      <c r="H150" s="38">
        <v>256847.47414899999</v>
      </c>
      <c r="I150" s="38">
        <v>536</v>
      </c>
      <c r="J150" s="38">
        <v>21.944344000000001</v>
      </c>
      <c r="K150" s="38">
        <v>415.06668999999999</v>
      </c>
      <c r="L150" s="38">
        <v>311.855414</v>
      </c>
      <c r="M150" s="39">
        <f>(K150-L150)/L150*100</f>
        <v>33.095874359263163</v>
      </c>
      <c r="N150" s="130">
        <f t="shared" ref="N150:N155" si="35">D150/D202*100</f>
        <v>2.3418234468930859</v>
      </c>
    </row>
    <row r="151" spans="1:14" ht="14.25" thickBot="1">
      <c r="A151" s="217"/>
      <c r="B151" s="170" t="s">
        <v>20</v>
      </c>
      <c r="C151" s="38">
        <v>15.092126</v>
      </c>
      <c r="D151" s="39">
        <v>154.62454500000001</v>
      </c>
      <c r="E151" s="38">
        <v>169.019959</v>
      </c>
      <c r="F151" s="39">
        <f t="shared" si="33"/>
        <v>-8.5169905880760446</v>
      </c>
      <c r="G151" s="38">
        <v>1867</v>
      </c>
      <c r="H151" s="38">
        <v>27059.599999999999</v>
      </c>
      <c r="I151" s="38">
        <v>255</v>
      </c>
      <c r="J151" s="38">
        <v>13.687631</v>
      </c>
      <c r="K151" s="38">
        <v>164.594785</v>
      </c>
      <c r="L151" s="38">
        <v>145.92322999999999</v>
      </c>
      <c r="M151" s="38">
        <f>(K151-L151)/L151*100</f>
        <v>12.795464437019394</v>
      </c>
      <c r="N151" s="126">
        <f t="shared" si="35"/>
        <v>2.6820855446240426</v>
      </c>
    </row>
    <row r="152" spans="1:14" ht="14.25" thickBot="1">
      <c r="A152" s="217"/>
      <c r="B152" s="170" t="s">
        <v>21</v>
      </c>
      <c r="C152" s="38">
        <v>0</v>
      </c>
      <c r="D152" s="39">
        <v>23.113973999999999</v>
      </c>
      <c r="E152" s="38">
        <v>11.167961999999999</v>
      </c>
      <c r="F152" s="39">
        <f t="shared" si="33"/>
        <v>106.96680379105874</v>
      </c>
      <c r="G152" s="38">
        <v>11</v>
      </c>
      <c r="H152" s="38">
        <v>17574.430173000001</v>
      </c>
      <c r="I152" s="38">
        <v>5</v>
      </c>
      <c r="J152" s="38">
        <v>0</v>
      </c>
      <c r="K152" s="38">
        <v>304.35588200000001</v>
      </c>
      <c r="L152" s="38">
        <v>0</v>
      </c>
      <c r="M152" s="38"/>
      <c r="N152" s="126">
        <f t="shared" si="35"/>
        <v>0.81250344531780316</v>
      </c>
    </row>
    <row r="153" spans="1:14" ht="14.25" thickBot="1">
      <c r="A153" s="217"/>
      <c r="B153" s="170" t="s">
        <v>22</v>
      </c>
      <c r="C153" s="38">
        <v>1.8867999999999899E-2</v>
      </c>
      <c r="D153" s="39">
        <v>1.446232</v>
      </c>
      <c r="E153" s="38">
        <v>0.990568</v>
      </c>
      <c r="F153" s="39">
        <f t="shared" si="33"/>
        <v>46.000274589932239</v>
      </c>
      <c r="G153" s="38">
        <v>71</v>
      </c>
      <c r="H153" s="38">
        <v>17192.7</v>
      </c>
      <c r="I153" s="38">
        <v>0</v>
      </c>
      <c r="J153" s="38">
        <v>0</v>
      </c>
      <c r="K153" s="38">
        <v>0</v>
      </c>
      <c r="L153" s="38">
        <v>0.11360000000000001</v>
      </c>
      <c r="M153" s="38">
        <f>(K153-L153)/L153*100</f>
        <v>-100</v>
      </c>
      <c r="N153" s="126">
        <f t="shared" si="35"/>
        <v>0.72943760535744573</v>
      </c>
    </row>
    <row r="154" spans="1:14" ht="14.25" thickBot="1">
      <c r="A154" s="217"/>
      <c r="B154" s="170" t="s">
        <v>23</v>
      </c>
      <c r="C154" s="38">
        <v>0</v>
      </c>
      <c r="D154" s="39">
        <v>0</v>
      </c>
      <c r="E154" s="38">
        <v>3.06433</v>
      </c>
      <c r="F154" s="39">
        <f t="shared" si="33"/>
        <v>-100</v>
      </c>
      <c r="G154" s="38">
        <v>0</v>
      </c>
      <c r="H154" s="38">
        <v>0</v>
      </c>
      <c r="I154" s="38">
        <v>1</v>
      </c>
      <c r="J154" s="38">
        <v>0</v>
      </c>
      <c r="K154" s="38">
        <v>0.16</v>
      </c>
      <c r="L154" s="38">
        <v>0</v>
      </c>
      <c r="M154" s="38"/>
      <c r="N154" s="126">
        <f t="shared" si="35"/>
        <v>0</v>
      </c>
    </row>
    <row r="155" spans="1:14" ht="14.25" thickBot="1">
      <c r="A155" s="217"/>
      <c r="B155" s="170" t="s">
        <v>24</v>
      </c>
      <c r="C155" s="38">
        <v>0.54150999999999905</v>
      </c>
      <c r="D155" s="39">
        <v>23.466272</v>
      </c>
      <c r="E155" s="38">
        <v>1.424798</v>
      </c>
      <c r="F155" s="39">
        <f t="shared" si="33"/>
        <v>1546.9893977953368</v>
      </c>
      <c r="G155" s="38">
        <v>42</v>
      </c>
      <c r="H155" s="38">
        <v>19474.560000000001</v>
      </c>
      <c r="I155" s="38">
        <v>10</v>
      </c>
      <c r="J155" s="38">
        <v>0.38</v>
      </c>
      <c r="K155" s="38">
        <v>0.65352500000000002</v>
      </c>
      <c r="L155" s="38">
        <v>0</v>
      </c>
      <c r="M155" s="38"/>
      <c r="N155" s="126">
        <f t="shared" si="35"/>
        <v>0.80558774643161823</v>
      </c>
    </row>
    <row r="156" spans="1:14" ht="14.25" thickBot="1">
      <c r="A156" s="217"/>
      <c r="B156" s="170" t="s">
        <v>25</v>
      </c>
      <c r="C156" s="38">
        <v>0</v>
      </c>
      <c r="D156" s="39">
        <v>0</v>
      </c>
      <c r="E156" s="40">
        <v>0</v>
      </c>
      <c r="F156" s="39"/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/>
      <c r="N156" s="126"/>
    </row>
    <row r="157" spans="1:14" ht="14.25" thickBot="1">
      <c r="A157" s="217"/>
      <c r="B157" s="170" t="s">
        <v>26</v>
      </c>
      <c r="C157" s="38">
        <v>1.7825879999999901</v>
      </c>
      <c r="D157" s="39">
        <v>99.862410999999994</v>
      </c>
      <c r="E157" s="38">
        <v>43.710984000000003</v>
      </c>
      <c r="F157" s="39">
        <f>(D157-E157)/E157*100</f>
        <v>128.4606793569323</v>
      </c>
      <c r="G157" s="38">
        <v>1065</v>
      </c>
      <c r="H157" s="38">
        <v>1992727.91</v>
      </c>
      <c r="I157" s="38">
        <v>83</v>
      </c>
      <c r="J157" s="38">
        <v>0.21535599999999999</v>
      </c>
      <c r="K157" s="38">
        <v>37.099829</v>
      </c>
      <c r="L157" s="38">
        <v>56.725177000000002</v>
      </c>
      <c r="M157" s="38">
        <f>(K157-L157)/L157*100</f>
        <v>-34.597244183125248</v>
      </c>
      <c r="N157" s="126">
        <f>D157/D209*100</f>
        <v>4.2214875799347302</v>
      </c>
    </row>
    <row r="158" spans="1:14" ht="14.25" thickBot="1">
      <c r="A158" s="217"/>
      <c r="B158" s="170" t="s">
        <v>27</v>
      </c>
      <c r="C158" s="38">
        <v>0</v>
      </c>
      <c r="D158" s="39">
        <v>0</v>
      </c>
      <c r="E158" s="38">
        <v>0.18867900000000001</v>
      </c>
      <c r="F158" s="39">
        <f>(D158-E158)/E158*100</f>
        <v>-100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/>
      <c r="N158" s="126">
        <f>D158/D210*100</f>
        <v>0</v>
      </c>
    </row>
    <row r="159" spans="1:14" ht="14.25" thickBot="1">
      <c r="A159" s="217"/>
      <c r="B159" s="17" t="s">
        <v>28</v>
      </c>
      <c r="C159" s="38">
        <v>0</v>
      </c>
      <c r="D159" s="39">
        <v>0</v>
      </c>
      <c r="E159" s="41">
        <v>0</v>
      </c>
      <c r="F159" s="39"/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/>
      <c r="N159" s="126"/>
    </row>
    <row r="160" spans="1:14" ht="14.25" thickBot="1">
      <c r="A160" s="217"/>
      <c r="B160" s="17" t="s">
        <v>29</v>
      </c>
      <c r="C160" s="38">
        <v>0</v>
      </c>
      <c r="D160" s="39">
        <v>0</v>
      </c>
      <c r="E160" s="41">
        <v>0</v>
      </c>
      <c r="F160" s="39"/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41">
        <v>0</v>
      </c>
      <c r="M160" s="38"/>
      <c r="N160" s="126"/>
    </row>
    <row r="161" spans="1:14" ht="14.25" thickBot="1">
      <c r="A161" s="217"/>
      <c r="B161" s="17" t="s">
        <v>30</v>
      </c>
      <c r="C161" s="38">
        <v>0</v>
      </c>
      <c r="D161" s="39">
        <v>0</v>
      </c>
      <c r="E161" s="41">
        <v>0</v>
      </c>
      <c r="F161" s="39"/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41">
        <v>0</v>
      </c>
      <c r="M161" s="38"/>
      <c r="N161" s="126"/>
    </row>
    <row r="162" spans="1:14" ht="14.25" thickBot="1">
      <c r="A162" s="218"/>
      <c r="B162" s="18" t="s">
        <v>31</v>
      </c>
      <c r="C162" s="19">
        <f t="shared" ref="C162:L162" si="36">C150+C152+C153+C154+C155+C156+C157+C158</f>
        <v>53.631503999999893</v>
      </c>
      <c r="D162" s="19">
        <f t="shared" si="36"/>
        <v>749.126577</v>
      </c>
      <c r="E162" s="19">
        <f t="shared" si="36"/>
        <v>659.92803300000014</v>
      </c>
      <c r="F162" s="19">
        <f t="shared" ref="F162:F168" si="37">(D162-E162)/E162*100</f>
        <v>13.51640475015248</v>
      </c>
      <c r="G162" s="19">
        <f t="shared" si="36"/>
        <v>5124</v>
      </c>
      <c r="H162" s="19">
        <f t="shared" si="36"/>
        <v>2303817.0743220001</v>
      </c>
      <c r="I162" s="19">
        <f t="shared" si="36"/>
        <v>635</v>
      </c>
      <c r="J162" s="19">
        <f t="shared" si="36"/>
        <v>22.5397</v>
      </c>
      <c r="K162" s="19">
        <f t="shared" si="36"/>
        <v>757.33592599999986</v>
      </c>
      <c r="L162" s="19">
        <f t="shared" si="36"/>
        <v>368.69419100000005</v>
      </c>
      <c r="M162" s="19">
        <f t="shared" ref="M162:M164" si="38">(K162-L162)/L162*100</f>
        <v>105.41032229064866</v>
      </c>
      <c r="N162" s="127">
        <f>D162/D214*100</f>
        <v>1.7571107188401345</v>
      </c>
    </row>
    <row r="163" spans="1:14" ht="15" thickTop="1" thickBot="1">
      <c r="A163" s="219" t="s">
        <v>43</v>
      </c>
      <c r="B163" s="21" t="s">
        <v>19</v>
      </c>
      <c r="C163" s="110">
        <v>0.51</v>
      </c>
      <c r="D163" s="110">
        <v>157.33000000000001</v>
      </c>
      <c r="E163" s="110">
        <v>375.21</v>
      </c>
      <c r="F163" s="128">
        <f t="shared" si="37"/>
        <v>-58.068814797046983</v>
      </c>
      <c r="G163" s="111">
        <v>550</v>
      </c>
      <c r="H163" s="111">
        <v>33874.35</v>
      </c>
      <c r="I163" s="111">
        <v>238</v>
      </c>
      <c r="J163" s="111">
        <v>5.0999999999999996</v>
      </c>
      <c r="K163" s="111">
        <v>437.23</v>
      </c>
      <c r="L163" s="111">
        <v>265.39999999999998</v>
      </c>
      <c r="M163" s="41">
        <f t="shared" si="38"/>
        <v>64.743782969103265</v>
      </c>
      <c r="N163" s="129">
        <f t="shared" ref="N163:N168" si="39">D163/D202*100</f>
        <v>0.61280104400190094</v>
      </c>
    </row>
    <row r="164" spans="1:14" ht="14.25" thickBot="1">
      <c r="A164" s="217"/>
      <c r="B164" s="170" t="s">
        <v>20</v>
      </c>
      <c r="C164" s="111">
        <v>0.7</v>
      </c>
      <c r="D164" s="111">
        <v>37.380000000000003</v>
      </c>
      <c r="E164" s="111">
        <v>86.9</v>
      </c>
      <c r="F164" s="39">
        <f t="shared" si="37"/>
        <v>-56.985040276179518</v>
      </c>
      <c r="G164" s="111">
        <v>256</v>
      </c>
      <c r="H164" s="111">
        <v>3193.4</v>
      </c>
      <c r="I164" s="111">
        <v>118</v>
      </c>
      <c r="J164" s="111">
        <v>2.41</v>
      </c>
      <c r="K164" s="111">
        <v>85.8</v>
      </c>
      <c r="L164" s="111">
        <v>46.62</v>
      </c>
      <c r="M164" s="41">
        <f t="shared" si="38"/>
        <v>84.041184041184053</v>
      </c>
      <c r="N164" s="126">
        <f t="shared" si="39"/>
        <v>0.6483857893198437</v>
      </c>
    </row>
    <row r="165" spans="1:14" ht="14.25" thickBot="1">
      <c r="A165" s="217"/>
      <c r="B165" s="170" t="s">
        <v>21</v>
      </c>
      <c r="C165" s="111">
        <v>0</v>
      </c>
      <c r="D165" s="111">
        <v>0</v>
      </c>
      <c r="E165" s="111">
        <v>2.56</v>
      </c>
      <c r="F165" s="39">
        <f t="shared" si="37"/>
        <v>-100</v>
      </c>
      <c r="G165" s="111">
        <v>0</v>
      </c>
      <c r="H165" s="111">
        <v>-8.2899999999999991</v>
      </c>
      <c r="I165" s="111">
        <v>0</v>
      </c>
      <c r="J165" s="111">
        <v>0</v>
      </c>
      <c r="K165" s="111">
        <v>0</v>
      </c>
      <c r="L165" s="111">
        <v>0</v>
      </c>
      <c r="M165" s="41"/>
      <c r="N165" s="126">
        <f t="shared" si="39"/>
        <v>0</v>
      </c>
    </row>
    <row r="166" spans="1:14" ht="14.25" thickBot="1">
      <c r="A166" s="217"/>
      <c r="B166" s="170" t="s">
        <v>22</v>
      </c>
      <c r="C166" s="111">
        <v>0</v>
      </c>
      <c r="D166" s="111">
        <v>0.17</v>
      </c>
      <c r="E166" s="111">
        <v>0.04</v>
      </c>
      <c r="F166" s="39">
        <f t="shared" si="37"/>
        <v>325</v>
      </c>
      <c r="G166" s="111">
        <v>11</v>
      </c>
      <c r="H166" s="111">
        <v>116.15</v>
      </c>
      <c r="I166" s="111">
        <v>0</v>
      </c>
      <c r="J166" s="111">
        <v>0</v>
      </c>
      <c r="K166" s="111">
        <v>0</v>
      </c>
      <c r="L166" s="111">
        <v>0</v>
      </c>
      <c r="M166" s="41"/>
      <c r="N166" s="126">
        <f t="shared" si="39"/>
        <v>8.5743084726908128E-2</v>
      </c>
    </row>
    <row r="167" spans="1:14" ht="14.25" thickBot="1">
      <c r="A167" s="217"/>
      <c r="B167" s="170" t="s">
        <v>23</v>
      </c>
      <c r="C167" s="111">
        <v>0</v>
      </c>
      <c r="D167" s="111">
        <v>4.71</v>
      </c>
      <c r="E167" s="111">
        <v>9.43</v>
      </c>
      <c r="F167" s="39">
        <f t="shared" si="37"/>
        <v>-50.053022269353129</v>
      </c>
      <c r="G167" s="111">
        <v>1</v>
      </c>
      <c r="H167" s="111">
        <v>10000</v>
      </c>
      <c r="I167" s="111">
        <v>1</v>
      </c>
      <c r="J167" s="111">
        <v>0</v>
      </c>
      <c r="K167" s="111">
        <v>0</v>
      </c>
      <c r="L167" s="111">
        <v>0.97</v>
      </c>
      <c r="M167" s="41">
        <f>(K167-L167)/L167*100</f>
        <v>-100</v>
      </c>
      <c r="N167" s="126">
        <f t="shared" si="39"/>
        <v>4.8153817401542316</v>
      </c>
    </row>
    <row r="168" spans="1:14" ht="14.25" thickBot="1">
      <c r="A168" s="217"/>
      <c r="B168" s="170" t="s">
        <v>24</v>
      </c>
      <c r="C168" s="111">
        <v>0</v>
      </c>
      <c r="D168" s="111">
        <v>7</v>
      </c>
      <c r="E168" s="111">
        <v>17.78</v>
      </c>
      <c r="F168" s="39">
        <f t="shared" si="37"/>
        <v>-60.629921259842526</v>
      </c>
      <c r="G168" s="111">
        <v>6</v>
      </c>
      <c r="H168" s="111">
        <v>5128.92</v>
      </c>
      <c r="I168" s="111">
        <v>3</v>
      </c>
      <c r="J168" s="111">
        <v>0</v>
      </c>
      <c r="K168" s="111">
        <v>5.61</v>
      </c>
      <c r="L168" s="111">
        <v>3.5</v>
      </c>
      <c r="M168" s="41"/>
      <c r="N168" s="126">
        <f t="shared" si="39"/>
        <v>0.24030720452832588</v>
      </c>
    </row>
    <row r="169" spans="1:14" ht="14.25" thickBot="1">
      <c r="A169" s="217"/>
      <c r="B169" s="170" t="s">
        <v>25</v>
      </c>
      <c r="C169" s="111">
        <v>0</v>
      </c>
      <c r="D169" s="111">
        <v>0</v>
      </c>
      <c r="E169" s="111"/>
      <c r="F169" s="39"/>
      <c r="G169" s="111">
        <v>0</v>
      </c>
      <c r="H169" s="111">
        <v>0</v>
      </c>
      <c r="I169" s="111">
        <v>0</v>
      </c>
      <c r="J169" s="111">
        <v>0</v>
      </c>
      <c r="K169" s="111">
        <v>0</v>
      </c>
      <c r="L169" s="111"/>
      <c r="M169" s="41"/>
      <c r="N169" s="126"/>
    </row>
    <row r="170" spans="1:14" ht="14.25" thickBot="1">
      <c r="A170" s="217"/>
      <c r="B170" s="170" t="s">
        <v>26</v>
      </c>
      <c r="C170" s="111">
        <v>0</v>
      </c>
      <c r="D170" s="111">
        <v>1.84</v>
      </c>
      <c r="E170" s="111">
        <v>1.6</v>
      </c>
      <c r="F170" s="39">
        <f>(D170-E170)/E170*100</f>
        <v>15</v>
      </c>
      <c r="G170" s="111">
        <v>84</v>
      </c>
      <c r="H170" s="111">
        <v>3689.32</v>
      </c>
      <c r="I170" s="111">
        <v>1</v>
      </c>
      <c r="J170" s="111">
        <v>0</v>
      </c>
      <c r="K170" s="111">
        <v>0.18</v>
      </c>
      <c r="L170" s="111">
        <v>0.09</v>
      </c>
      <c r="M170" s="41">
        <f>(K170-L170)/L170*100</f>
        <v>100</v>
      </c>
      <c r="N170" s="126">
        <f>D170/D209*100</f>
        <v>7.7782391485419919E-2</v>
      </c>
    </row>
    <row r="171" spans="1:14" ht="14.25" thickBot="1">
      <c r="A171" s="217"/>
      <c r="B171" s="170" t="s">
        <v>27</v>
      </c>
      <c r="C171" s="114">
        <v>0</v>
      </c>
      <c r="D171" s="114">
        <v>0.19</v>
      </c>
      <c r="E171" s="114">
        <v>0.01</v>
      </c>
      <c r="F171" s="39">
        <f>(D171-E171)/E171*100</f>
        <v>1800</v>
      </c>
      <c r="G171" s="114">
        <v>6</v>
      </c>
      <c r="H171" s="114">
        <v>117</v>
      </c>
      <c r="I171" s="114">
        <v>0</v>
      </c>
      <c r="J171" s="114">
        <v>0</v>
      </c>
      <c r="K171" s="114">
        <v>0</v>
      </c>
      <c r="L171" s="114"/>
      <c r="M171" s="38"/>
      <c r="N171" s="126">
        <f>D171/D210*100</f>
        <v>6.2752335190264116E-2</v>
      </c>
    </row>
    <row r="172" spans="1:14" ht="14.25" thickBot="1">
      <c r="A172" s="217"/>
      <c r="B172" s="17" t="s">
        <v>28</v>
      </c>
      <c r="C172" s="114"/>
      <c r="D172" s="114"/>
      <c r="E172" s="114"/>
      <c r="F172" s="39"/>
      <c r="G172" s="27"/>
      <c r="H172" s="27"/>
      <c r="I172" s="27"/>
      <c r="J172" s="27"/>
      <c r="K172" s="27"/>
      <c r="L172" s="27"/>
      <c r="M172" s="38"/>
      <c r="N172" s="126"/>
    </row>
    <row r="173" spans="1:14" ht="14.25" thickBot="1">
      <c r="A173" s="217"/>
      <c r="B173" s="17" t="s">
        <v>29</v>
      </c>
      <c r="C173" s="38"/>
      <c r="D173" s="38"/>
      <c r="E173" s="38"/>
      <c r="F173" s="39"/>
      <c r="G173" s="38"/>
      <c r="H173" s="38"/>
      <c r="I173" s="38"/>
      <c r="J173" s="38"/>
      <c r="K173" s="38"/>
      <c r="L173" s="38"/>
      <c r="M173" s="38"/>
      <c r="N173" s="126"/>
    </row>
    <row r="174" spans="1:14" ht="14.25" thickBot="1">
      <c r="A174" s="217"/>
      <c r="B174" s="17" t="s">
        <v>30</v>
      </c>
      <c r="C174" s="38"/>
      <c r="D174" s="38"/>
      <c r="E174" s="38"/>
      <c r="F174" s="39"/>
      <c r="G174" s="38"/>
      <c r="H174" s="38"/>
      <c r="I174" s="38"/>
      <c r="J174" s="38"/>
      <c r="K174" s="38"/>
      <c r="L174" s="38"/>
      <c r="M174" s="38"/>
      <c r="N174" s="126"/>
    </row>
    <row r="175" spans="1:14" ht="14.25" thickBot="1">
      <c r="A175" s="218"/>
      <c r="B175" s="18" t="s">
        <v>31</v>
      </c>
      <c r="C175" s="19">
        <f t="shared" ref="C175:L175" si="40">C163+C165+C166+C167+C168+C169+C170+C171</f>
        <v>0.51</v>
      </c>
      <c r="D175" s="19">
        <f t="shared" si="40"/>
        <v>171.24</v>
      </c>
      <c r="E175" s="19">
        <f t="shared" si="40"/>
        <v>406.63</v>
      </c>
      <c r="F175" s="19">
        <f>(D175-E175)/E175*100</f>
        <v>-57.88800629564961</v>
      </c>
      <c r="G175" s="19">
        <f t="shared" si="40"/>
        <v>658</v>
      </c>
      <c r="H175" s="19">
        <f t="shared" si="40"/>
        <v>52917.45</v>
      </c>
      <c r="I175" s="19">
        <f t="shared" si="40"/>
        <v>243</v>
      </c>
      <c r="J175" s="19">
        <f t="shared" si="40"/>
        <v>5.0999999999999996</v>
      </c>
      <c r="K175" s="19">
        <f t="shared" si="40"/>
        <v>443.02000000000004</v>
      </c>
      <c r="L175" s="19">
        <f t="shared" si="40"/>
        <v>269.95999999999998</v>
      </c>
      <c r="M175" s="19">
        <f t="shared" ref="M175:M178" si="41">(K175-L175)/L175*100</f>
        <v>64.105793450881649</v>
      </c>
      <c r="N175" s="127">
        <f>D175/D214*100</f>
        <v>0.4016512679327684</v>
      </c>
    </row>
    <row r="176" spans="1:14" ht="15" thickTop="1" thickBot="1">
      <c r="A176" s="217" t="s">
        <v>44</v>
      </c>
      <c r="B176" s="170" t="s">
        <v>19</v>
      </c>
      <c r="C176" s="41">
        <v>3</v>
      </c>
      <c r="D176" s="41">
        <v>38.1</v>
      </c>
      <c r="E176" s="41">
        <v>87.34</v>
      </c>
      <c r="F176" s="39">
        <f>(D176-E176)/E176*100</f>
        <v>-56.377375772841766</v>
      </c>
      <c r="G176" s="41">
        <v>233</v>
      </c>
      <c r="H176" s="41">
        <v>11828.24</v>
      </c>
      <c r="I176" s="41">
        <v>78</v>
      </c>
      <c r="J176" s="41">
        <v>4.95</v>
      </c>
      <c r="K176" s="41">
        <v>34.21</v>
      </c>
      <c r="L176" s="41">
        <v>72.84</v>
      </c>
      <c r="M176" s="38">
        <f t="shared" si="41"/>
        <v>-53.034047226798464</v>
      </c>
      <c r="N176" s="126">
        <f>D176/D202*100</f>
        <v>0.14839966806376678</v>
      </c>
    </row>
    <row r="177" spans="1:14" ht="14.25" thickBot="1">
      <c r="A177" s="217"/>
      <c r="B177" s="170" t="s">
        <v>20</v>
      </c>
      <c r="C177" s="41">
        <v>0.66</v>
      </c>
      <c r="D177" s="41">
        <v>9.17</v>
      </c>
      <c r="E177" s="41">
        <v>23.95</v>
      </c>
      <c r="F177" s="39">
        <f>(D177-E177)/E177*100</f>
        <v>-61.71189979123173</v>
      </c>
      <c r="G177" s="41">
        <v>118</v>
      </c>
      <c r="H177" s="41">
        <v>1603.4</v>
      </c>
      <c r="I177" s="41">
        <v>39</v>
      </c>
      <c r="J177" s="41">
        <v>1.39</v>
      </c>
      <c r="K177" s="41">
        <v>10.56</v>
      </c>
      <c r="L177" s="41">
        <v>23.15</v>
      </c>
      <c r="M177" s="38">
        <f t="shared" si="41"/>
        <v>-54.384449244060477</v>
      </c>
      <c r="N177" s="126">
        <f>D177/D203*100</f>
        <v>0.15906093333501783</v>
      </c>
    </row>
    <row r="178" spans="1:14" ht="14.25" thickBot="1">
      <c r="A178" s="217"/>
      <c r="B178" s="170" t="s">
        <v>21</v>
      </c>
      <c r="C178" s="41"/>
      <c r="D178" s="41">
        <v>36.06</v>
      </c>
      <c r="E178" s="41">
        <v>23.72</v>
      </c>
      <c r="F178" s="39">
        <f>(D178-E178)/E178*100</f>
        <v>52.02360876897135</v>
      </c>
      <c r="G178" s="41">
        <v>14</v>
      </c>
      <c r="H178" s="41">
        <v>68810</v>
      </c>
      <c r="I178" s="41">
        <v>3</v>
      </c>
      <c r="J178" s="41"/>
      <c r="K178" s="41">
        <v>2.86</v>
      </c>
      <c r="L178" s="41">
        <v>4.34</v>
      </c>
      <c r="M178" s="38">
        <f t="shared" si="41"/>
        <v>-34.101382488479267</v>
      </c>
      <c r="N178" s="126">
        <f>D178/D204*100</f>
        <v>1.2675827288790749</v>
      </c>
    </row>
    <row r="179" spans="1:14" ht="14.25" thickBot="1">
      <c r="A179" s="217"/>
      <c r="B179" s="170" t="s">
        <v>22</v>
      </c>
      <c r="C179" s="41"/>
      <c r="D179" s="41">
        <v>3.7999999999999999E-2</v>
      </c>
      <c r="E179" s="41">
        <v>0.51</v>
      </c>
      <c r="F179" s="39">
        <f>(D179-E179)/E179*100</f>
        <v>-92.549019607843135</v>
      </c>
      <c r="G179" s="41">
        <v>1</v>
      </c>
      <c r="H179" s="41">
        <v>79.599999999999994</v>
      </c>
      <c r="I179" s="41"/>
      <c r="J179" s="41"/>
      <c r="K179" s="41"/>
      <c r="L179" s="41">
        <v>0.4</v>
      </c>
      <c r="M179" s="38"/>
      <c r="N179" s="126">
        <f>D179/D205*100</f>
        <v>1.9166101291897109E-2</v>
      </c>
    </row>
    <row r="180" spans="1:14" ht="14.25" thickBot="1">
      <c r="A180" s="217"/>
      <c r="B180" s="170" t="s">
        <v>23</v>
      </c>
      <c r="C180" s="41"/>
      <c r="D180" s="41"/>
      <c r="E180" s="41"/>
      <c r="F180" s="39"/>
      <c r="G180" s="41"/>
      <c r="H180" s="41"/>
      <c r="I180" s="41"/>
      <c r="J180" s="41"/>
      <c r="K180" s="41"/>
      <c r="L180" s="41"/>
      <c r="M180" s="38"/>
      <c r="N180" s="126"/>
    </row>
    <row r="181" spans="1:14" ht="14.25" thickBot="1">
      <c r="A181" s="217"/>
      <c r="B181" s="170" t="s">
        <v>24</v>
      </c>
      <c r="C181" s="41">
        <v>9.75</v>
      </c>
      <c r="D181" s="41">
        <v>342.19</v>
      </c>
      <c r="E181" s="41">
        <v>19.79</v>
      </c>
      <c r="F181" s="39">
        <f>(D181-E181)/E181*100</f>
        <v>1629.1056088933803</v>
      </c>
      <c r="G181" s="41">
        <v>1461</v>
      </c>
      <c r="H181" s="41">
        <v>65954.100000000006</v>
      </c>
      <c r="I181" s="41">
        <v>6</v>
      </c>
      <c r="J181" s="41">
        <v>3.14</v>
      </c>
      <c r="K181" s="41">
        <v>6.7</v>
      </c>
      <c r="L181" s="41">
        <v>18.670000000000002</v>
      </c>
      <c r="M181" s="38">
        <f>(K181-L181)/L181*100</f>
        <v>-64.113551151580083</v>
      </c>
      <c r="N181" s="126">
        <f>D181/D207*100</f>
        <v>11.747246045363976</v>
      </c>
    </row>
    <row r="182" spans="1:14" ht="14.25" thickBot="1">
      <c r="A182" s="217"/>
      <c r="B182" s="170" t="s">
        <v>25</v>
      </c>
      <c r="C182" s="41">
        <v>58.58</v>
      </c>
      <c r="D182" s="41">
        <v>1939.93</v>
      </c>
      <c r="E182" s="41">
        <v>1935.72</v>
      </c>
      <c r="F182" s="39">
        <f>(D182-E182)/E182*100</f>
        <v>0.21749013287045835</v>
      </c>
      <c r="G182" s="41">
        <v>265</v>
      </c>
      <c r="H182" s="41">
        <v>23671.8</v>
      </c>
      <c r="I182" s="41">
        <v>1541</v>
      </c>
      <c r="J182" s="41">
        <v>1034.81</v>
      </c>
      <c r="K182" s="41">
        <v>1132.0999999999999</v>
      </c>
      <c r="L182" s="41">
        <v>962</v>
      </c>
      <c r="M182" s="38">
        <f>(K182-L182)/L182*100</f>
        <v>17.681912681912674</v>
      </c>
      <c r="N182" s="126">
        <f>D182/D208*100</f>
        <v>23.548740908815581</v>
      </c>
    </row>
    <row r="183" spans="1:14" ht="14.25" thickBot="1">
      <c r="A183" s="217"/>
      <c r="B183" s="170" t="s">
        <v>26</v>
      </c>
      <c r="C183" s="41">
        <v>1.4</v>
      </c>
      <c r="D183" s="41">
        <v>8.07</v>
      </c>
      <c r="E183" s="41">
        <v>4.34</v>
      </c>
      <c r="F183" s="39">
        <f>(D183-E183)/E183*100</f>
        <v>85.944700460829509</v>
      </c>
      <c r="G183" s="41">
        <v>15</v>
      </c>
      <c r="H183" s="41">
        <v>8386.48</v>
      </c>
      <c r="I183" s="41">
        <v>1</v>
      </c>
      <c r="J183" s="41">
        <v>48.6</v>
      </c>
      <c r="K183" s="41">
        <v>48.6</v>
      </c>
      <c r="L183" s="41">
        <v>0.52</v>
      </c>
      <c r="M183" s="38"/>
      <c r="N183" s="126">
        <f>D183/D209*100</f>
        <v>0.34114342352572757</v>
      </c>
    </row>
    <row r="184" spans="1:14" ht="14.25" thickBot="1">
      <c r="A184" s="217"/>
      <c r="B184" s="170" t="s">
        <v>27</v>
      </c>
      <c r="C184" s="41"/>
      <c r="D184" s="41"/>
      <c r="E184" s="41"/>
      <c r="F184" s="38"/>
      <c r="G184" s="41"/>
      <c r="H184" s="41"/>
      <c r="I184" s="41"/>
      <c r="J184" s="41"/>
      <c r="K184" s="41"/>
      <c r="L184" s="41"/>
      <c r="M184" s="38"/>
      <c r="N184" s="126"/>
    </row>
    <row r="185" spans="1:14" ht="14.25" thickBot="1">
      <c r="A185" s="217"/>
      <c r="B185" s="17" t="s">
        <v>28</v>
      </c>
      <c r="C185" s="41"/>
      <c r="D185" s="41"/>
      <c r="E185" s="41"/>
      <c r="F185" s="38"/>
      <c r="G185" s="41"/>
      <c r="H185" s="41"/>
      <c r="I185" s="41"/>
      <c r="J185" s="41"/>
      <c r="K185" s="41"/>
      <c r="L185" s="41"/>
      <c r="M185" s="38"/>
      <c r="N185" s="126"/>
    </row>
    <row r="186" spans="1:14" ht="14.25" thickBot="1">
      <c r="A186" s="217"/>
      <c r="B186" s="17" t="s">
        <v>29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126"/>
    </row>
    <row r="187" spans="1:14" ht="14.25" thickBot="1">
      <c r="A187" s="217"/>
      <c r="B187" s="17" t="s">
        <v>30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126"/>
    </row>
    <row r="188" spans="1:14" ht="14.25" thickBot="1">
      <c r="A188" s="218"/>
      <c r="B188" s="18" t="s">
        <v>31</v>
      </c>
      <c r="C188" s="19">
        <f t="shared" ref="C188:L188" si="42">C176+C178+C179+C180+C181+C182+C183+C184</f>
        <v>72.73</v>
      </c>
      <c r="D188" s="19">
        <f t="shared" si="42"/>
        <v>2364.3880000000004</v>
      </c>
      <c r="E188" s="19">
        <f t="shared" si="42"/>
        <v>2071.42</v>
      </c>
      <c r="F188" s="19">
        <f>(D188-E188)/E188*100</f>
        <v>14.14334128279153</v>
      </c>
      <c r="G188" s="19">
        <f t="shared" si="42"/>
        <v>1989</v>
      </c>
      <c r="H188" s="19">
        <f t="shared" si="42"/>
        <v>178730.22</v>
      </c>
      <c r="I188" s="19">
        <f t="shared" si="42"/>
        <v>1629</v>
      </c>
      <c r="J188" s="19">
        <f t="shared" si="42"/>
        <v>1091.4999999999998</v>
      </c>
      <c r="K188" s="19">
        <f t="shared" si="42"/>
        <v>1224.4699999999998</v>
      </c>
      <c r="L188" s="19">
        <f t="shared" si="42"/>
        <v>1058.77</v>
      </c>
      <c r="M188" s="19">
        <f>(K188-L188)/L188*100</f>
        <v>15.65023565080233</v>
      </c>
      <c r="N188" s="127">
        <f>D188/D214*100</f>
        <v>5.5457804139513112</v>
      </c>
    </row>
    <row r="189" spans="1:14" ht="14.25" thickTop="1">
      <c r="A189" s="229" t="s">
        <v>47</v>
      </c>
      <c r="B189" s="170" t="s">
        <v>19</v>
      </c>
      <c r="C189" s="86">
        <v>18.87</v>
      </c>
      <c r="D189" s="86">
        <v>279.95</v>
      </c>
      <c r="E189" s="86">
        <v>393.8</v>
      </c>
      <c r="F189" s="41">
        <f>(D189-E189)/E189*100</f>
        <v>-28.910614525139671</v>
      </c>
      <c r="G189" s="87">
        <v>1724</v>
      </c>
      <c r="H189" s="87">
        <v>168979.79</v>
      </c>
      <c r="I189" s="87">
        <v>254</v>
      </c>
      <c r="J189" s="87">
        <v>13.1</v>
      </c>
      <c r="K189" s="87">
        <v>191.19</v>
      </c>
      <c r="L189" s="87">
        <v>156.72999999999999</v>
      </c>
      <c r="M189" s="41">
        <f>(K189-L189)/L189*100</f>
        <v>21.986856377209218</v>
      </c>
      <c r="N189" s="131">
        <f>D189/D202*100</f>
        <v>1.0904064848937403</v>
      </c>
    </row>
    <row r="190" spans="1:14">
      <c r="A190" s="230"/>
      <c r="B190" s="170" t="s">
        <v>20</v>
      </c>
      <c r="C190" s="87">
        <v>0.34</v>
      </c>
      <c r="D190" s="87">
        <v>22.38</v>
      </c>
      <c r="E190" s="87">
        <v>85.59</v>
      </c>
      <c r="F190" s="38">
        <f>(D190-E190)/E190*100</f>
        <v>-73.852085524009823</v>
      </c>
      <c r="G190" s="87">
        <v>162</v>
      </c>
      <c r="H190" s="87">
        <v>2140.1999999999998</v>
      </c>
      <c r="I190" s="87">
        <v>65</v>
      </c>
      <c r="J190" s="87">
        <v>1.94</v>
      </c>
      <c r="K190" s="87">
        <v>35.56</v>
      </c>
      <c r="L190" s="87">
        <v>60.48</v>
      </c>
      <c r="M190" s="38">
        <f>(K190-L190)/L190*100</f>
        <v>-41.203703703703695</v>
      </c>
      <c r="N190" s="131">
        <f>D190/D203*100</f>
        <v>0.38819887546757897</v>
      </c>
    </row>
    <row r="191" spans="1:14">
      <c r="A191" s="230"/>
      <c r="B191" s="170" t="s">
        <v>21</v>
      </c>
      <c r="C191" s="87"/>
      <c r="D191" s="87"/>
      <c r="E191" s="87"/>
      <c r="F191" s="38"/>
      <c r="G191" s="87"/>
      <c r="H191" s="87"/>
      <c r="I191" s="87"/>
      <c r="J191" s="87"/>
      <c r="K191" s="87"/>
      <c r="L191" s="87"/>
      <c r="M191" s="38"/>
      <c r="N191" s="131"/>
    </row>
    <row r="192" spans="1:14">
      <c r="A192" s="230"/>
      <c r="B192" s="170" t="s">
        <v>22</v>
      </c>
      <c r="C192" s="87"/>
      <c r="D192" s="87"/>
      <c r="E192" s="87"/>
      <c r="F192" s="38"/>
      <c r="G192" s="87"/>
      <c r="H192" s="87"/>
      <c r="I192" s="87"/>
      <c r="J192" s="87"/>
      <c r="K192" s="87"/>
      <c r="L192" s="87"/>
      <c r="M192" s="38"/>
      <c r="N192" s="131"/>
    </row>
    <row r="193" spans="1:14">
      <c r="A193" s="230"/>
      <c r="B193" s="170" t="s">
        <v>23</v>
      </c>
      <c r="C193" s="87"/>
      <c r="D193" s="87"/>
      <c r="E193" s="87"/>
      <c r="F193" s="38"/>
      <c r="G193" s="87"/>
      <c r="H193" s="87"/>
      <c r="I193" s="87"/>
      <c r="J193" s="87"/>
      <c r="K193" s="87"/>
      <c r="L193" s="87"/>
      <c r="M193" s="38"/>
      <c r="N193" s="131"/>
    </row>
    <row r="194" spans="1:14">
      <c r="A194" s="230"/>
      <c r="B194" s="170" t="s">
        <v>24</v>
      </c>
      <c r="C194" s="87">
        <v>0.01</v>
      </c>
      <c r="D194" s="87">
        <v>3.64</v>
      </c>
      <c r="E194" s="87">
        <v>9.8800000000000008</v>
      </c>
      <c r="F194" s="38">
        <f>(D194-E194)/E194*100</f>
        <v>-63.157894736842103</v>
      </c>
      <c r="G194" s="87">
        <v>262</v>
      </c>
      <c r="H194" s="87">
        <v>27099.8</v>
      </c>
      <c r="I194" s="87"/>
      <c r="J194" s="87"/>
      <c r="K194" s="87"/>
      <c r="L194" s="87">
        <v>4.55</v>
      </c>
      <c r="M194" s="38"/>
      <c r="N194" s="131">
        <f>D194/D207*100</f>
        <v>0.12495974635472946</v>
      </c>
    </row>
    <row r="195" spans="1:14">
      <c r="A195" s="230"/>
      <c r="B195" s="170" t="s">
        <v>25</v>
      </c>
      <c r="C195" s="89"/>
      <c r="D195" s="89"/>
      <c r="E195" s="89"/>
      <c r="F195" s="38"/>
      <c r="G195" s="89"/>
      <c r="H195" s="89"/>
      <c r="I195" s="89"/>
      <c r="J195" s="89"/>
      <c r="K195" s="89"/>
      <c r="L195" s="89"/>
      <c r="M195" s="38"/>
      <c r="N195" s="131"/>
    </row>
    <row r="196" spans="1:14">
      <c r="A196" s="230"/>
      <c r="B196" s="170" t="s">
        <v>26</v>
      </c>
      <c r="C196" s="87">
        <v>0.24</v>
      </c>
      <c r="D196" s="87">
        <v>2.11</v>
      </c>
      <c r="E196" s="87">
        <v>2.46</v>
      </c>
      <c r="F196" s="38">
        <f>(D196-E196)/E196*100</f>
        <v>-14.227642276422767</v>
      </c>
      <c r="G196" s="87">
        <v>220</v>
      </c>
      <c r="H196" s="87">
        <v>2595.7199999999998</v>
      </c>
      <c r="I196" s="87"/>
      <c r="J196" s="87"/>
      <c r="K196" s="87"/>
      <c r="L196" s="87"/>
      <c r="M196" s="38"/>
      <c r="N196" s="131">
        <f>D196/D209*100</f>
        <v>8.9196111975128264E-2</v>
      </c>
    </row>
    <row r="197" spans="1:14">
      <c r="A197" s="230"/>
      <c r="B197" s="170" t="s">
        <v>27</v>
      </c>
      <c r="C197" s="87"/>
      <c r="D197" s="87"/>
      <c r="E197" s="87"/>
      <c r="F197" s="38"/>
      <c r="G197" s="87"/>
      <c r="H197" s="87"/>
      <c r="I197" s="87"/>
      <c r="J197" s="87"/>
      <c r="K197" s="87"/>
      <c r="L197" s="87"/>
      <c r="M197" s="38"/>
      <c r="N197" s="131"/>
    </row>
    <row r="198" spans="1:14">
      <c r="A198" s="230"/>
      <c r="B198" s="17" t="s">
        <v>28</v>
      </c>
      <c r="C198" s="90"/>
      <c r="D198" s="90"/>
      <c r="E198" s="90"/>
      <c r="F198" s="38"/>
      <c r="G198" s="90"/>
      <c r="H198" s="90"/>
      <c r="I198" s="90"/>
      <c r="J198" s="90"/>
      <c r="K198" s="90"/>
      <c r="L198" s="90"/>
      <c r="M198" s="38"/>
      <c r="N198" s="131"/>
    </row>
    <row r="199" spans="1:14">
      <c r="A199" s="230"/>
      <c r="B199" s="17" t="s">
        <v>29</v>
      </c>
      <c r="C199" s="90"/>
      <c r="D199" s="90"/>
      <c r="E199" s="90"/>
      <c r="F199" s="38"/>
      <c r="G199" s="90"/>
      <c r="H199" s="90"/>
      <c r="I199" s="90"/>
      <c r="J199" s="90"/>
      <c r="K199" s="90"/>
      <c r="L199" s="90"/>
      <c r="M199" s="38"/>
      <c r="N199" s="131"/>
    </row>
    <row r="200" spans="1:14">
      <c r="A200" s="230"/>
      <c r="B200" s="17" t="s">
        <v>30</v>
      </c>
      <c r="C200" s="90"/>
      <c r="D200" s="90"/>
      <c r="E200" s="90"/>
      <c r="F200" s="38"/>
      <c r="G200" s="90"/>
      <c r="H200" s="90"/>
      <c r="I200" s="90"/>
      <c r="J200" s="90"/>
      <c r="K200" s="90"/>
      <c r="L200" s="90"/>
      <c r="M200" s="38"/>
      <c r="N200" s="131"/>
    </row>
    <row r="201" spans="1:14" ht="14.25" thickBot="1">
      <c r="A201" s="228"/>
      <c r="B201" s="18" t="s">
        <v>31</v>
      </c>
      <c r="C201" s="19">
        <f t="shared" ref="C201:L201" si="43">C189+C191+C192+C193+C194+C195+C196+C197</f>
        <v>19.12</v>
      </c>
      <c r="D201" s="19">
        <f t="shared" si="43"/>
        <v>285.7</v>
      </c>
      <c r="E201" s="19">
        <f t="shared" si="43"/>
        <v>406.14</v>
      </c>
      <c r="F201" s="19">
        <f t="shared" ref="F201:F214" si="44">(D201-E201)/E201*100</f>
        <v>-29.65479883783917</v>
      </c>
      <c r="G201" s="19">
        <f t="shared" si="43"/>
        <v>2206</v>
      </c>
      <c r="H201" s="19">
        <f t="shared" si="43"/>
        <v>198675.31</v>
      </c>
      <c r="I201" s="19">
        <f t="shared" si="43"/>
        <v>254</v>
      </c>
      <c r="J201" s="19">
        <f t="shared" si="43"/>
        <v>13.1</v>
      </c>
      <c r="K201" s="19">
        <f t="shared" si="43"/>
        <v>191.19</v>
      </c>
      <c r="L201" s="19">
        <f t="shared" si="43"/>
        <v>161.28</v>
      </c>
      <c r="M201" s="19">
        <f>(K201-L201)/L201*100</f>
        <v>18.545386904761902</v>
      </c>
      <c r="N201" s="127">
        <f>D201/D214*100</f>
        <v>0.6701224436369535</v>
      </c>
    </row>
    <row r="202" spans="1:14" ht="15" thickTop="1" thickBot="1">
      <c r="A202" s="227" t="s">
        <v>49</v>
      </c>
      <c r="B202" s="170" t="s">
        <v>19</v>
      </c>
      <c r="C202" s="39">
        <f>C7+C20+C33+C46+C59+C72+C85+C98+C111+C124+C137+C150+C163+C176+C189</f>
        <v>2242.6164040000003</v>
      </c>
      <c r="D202" s="39">
        <f>D7+D20+D33+D46+D59+D72+D85+D98+D111+D124+D137+D150+D163+D176+D189</f>
        <v>25673.911873999998</v>
      </c>
      <c r="E202" s="39">
        <f>E7+E20+E33+E46+E59+E72+E85+E98+E111+E124+E137+E150+E163+E176+E189</f>
        <v>26655.961669999997</v>
      </c>
      <c r="F202" s="39">
        <f t="shared" si="44"/>
        <v>-3.6841656968063887</v>
      </c>
      <c r="G202" s="39">
        <f t="shared" ref="G202:L202" si="45">G7+G20+G33+G46+G59+G72+G85+G98+G111+G124+G137+G150+G163+G176+G189</f>
        <v>2035266.37</v>
      </c>
      <c r="H202" s="39">
        <f t="shared" si="45"/>
        <v>10454452.204971999</v>
      </c>
      <c r="I202" s="39">
        <f t="shared" si="45"/>
        <v>20113</v>
      </c>
      <c r="J202" s="39">
        <f t="shared" si="45"/>
        <v>1962.85121</v>
      </c>
      <c r="K202" s="39">
        <f t="shared" si="45"/>
        <v>14804.126789823684</v>
      </c>
      <c r="L202" s="39">
        <f t="shared" si="45"/>
        <v>14983.692984000003</v>
      </c>
      <c r="M202" s="39">
        <f t="shared" ref="M202:M214" si="46">(K202-L202)/L202*100</f>
        <v>-1.1984107947757932</v>
      </c>
      <c r="N202" s="130">
        <f>D202/D214*100</f>
        <v>60.219336936383186</v>
      </c>
    </row>
    <row r="203" spans="1:14" ht="14.25" thickBot="1">
      <c r="A203" s="217"/>
      <c r="B203" s="170" t="s">
        <v>20</v>
      </c>
      <c r="C203" s="39">
        <f t="shared" ref="C203:C213" si="47">C8+C21+C34+C47+C60+C73+C86+C99+C112+C125+C138+C151+C164+C177+C190</f>
        <v>533.52677900000015</v>
      </c>
      <c r="D203" s="39">
        <f t="shared" ref="D203:D213" si="48">D8+D21+D34+D47+D60+D73+D86+D99+D112+D125+D138+D151+D164+D177+D190</f>
        <v>5765.086252000001</v>
      </c>
      <c r="E203" s="39">
        <f t="shared" ref="E203:E213" si="49">E8+E21+E34+E47+E60+E73+E86+E99+E112+E125+E138+E151+E164+E177+E190</f>
        <v>6905.2630889999982</v>
      </c>
      <c r="F203" s="38">
        <f t="shared" si="44"/>
        <v>-16.511707407879726</v>
      </c>
      <c r="G203" s="39">
        <f>G8+G21+G34+G47+G60+G73+G86+G99+G112+G125+G138+G151+G164+G177+G190</f>
        <v>75080</v>
      </c>
      <c r="H203" s="39">
        <f>H8+H21+H34+H47+H60+H73+H86+H99+H112+H125+H138+H151+H164+H177+H190</f>
        <v>1068014.8165379998</v>
      </c>
      <c r="I203" s="39">
        <f t="shared" ref="I203:I213" si="50">I8+I21+I34+I47+I60+I73+I86+I99+I112+I125+I138+I151+I164+I177+I190</f>
        <v>9492</v>
      </c>
      <c r="J203" s="39">
        <f t="shared" ref="J203:J213" si="51">J8+J21+J34+J47+J60+J73+J86+J99+J112+J125+J138+J151+J164+J177+J190</f>
        <v>697.89810000000011</v>
      </c>
      <c r="K203" s="39">
        <f t="shared" ref="K203:K213" si="52">K8+K21+K34+K47+K60+K73+K86+K99+K112+K125+K138+K151+K164+K177+K190</f>
        <v>5071.8463770556655</v>
      </c>
      <c r="L203" s="39">
        <f t="shared" ref="L203:L213" si="53">L8+L21+L34+L47+L60+L73+L86+L99+L112+L125+L138+L151+L164+L177+L190</f>
        <v>5932.2826089999999</v>
      </c>
      <c r="M203" s="38">
        <f t="shared" si="46"/>
        <v>-14.504302789603232</v>
      </c>
      <c r="N203" s="126">
        <f>D203/D214*100</f>
        <v>13.522274018089067</v>
      </c>
    </row>
    <row r="204" spans="1:14" ht="14.25" thickBot="1">
      <c r="A204" s="217"/>
      <c r="B204" s="170" t="s">
        <v>21</v>
      </c>
      <c r="C204" s="39">
        <f t="shared" si="47"/>
        <v>1860.6327250000002</v>
      </c>
      <c r="D204" s="39">
        <f t="shared" si="48"/>
        <v>2844.784736999999</v>
      </c>
      <c r="E204" s="39">
        <f t="shared" si="49"/>
        <v>705.09458600000005</v>
      </c>
      <c r="F204" s="38">
        <f t="shared" si="44"/>
        <v>303.46143531443863</v>
      </c>
      <c r="G204" s="39">
        <f t="shared" ref="G204:G213" si="54">G9+G22+G35+G48+G61+G74+G87+G100+G113+G126+G139+G152+G165+G178+G191</f>
        <v>2063</v>
      </c>
      <c r="H204" s="39">
        <f>H9+H22+H35+H48+H61+H74+H87+H100+H113+H126+H139+H152+H165+H178+H191</f>
        <v>1630081.2282900002</v>
      </c>
      <c r="I204" s="39">
        <f t="shared" si="50"/>
        <v>209</v>
      </c>
      <c r="J204" s="39">
        <f t="shared" si="51"/>
        <v>19.59</v>
      </c>
      <c r="K204" s="39">
        <f t="shared" si="52"/>
        <v>1085.0558819999999</v>
      </c>
      <c r="L204" s="39">
        <f t="shared" si="53"/>
        <v>262.85368099999994</v>
      </c>
      <c r="M204" s="38">
        <f t="shared" si="46"/>
        <v>312.79843518721736</v>
      </c>
      <c r="N204" s="126">
        <f>D204/D214*100</f>
        <v>6.6725729771772757</v>
      </c>
    </row>
    <row r="205" spans="1:14" ht="14.25" thickBot="1">
      <c r="A205" s="217"/>
      <c r="B205" s="170" t="s">
        <v>22</v>
      </c>
      <c r="C205" s="39">
        <f t="shared" si="47"/>
        <v>2.9499019999999998</v>
      </c>
      <c r="D205" s="39">
        <f t="shared" si="48"/>
        <v>198.26671800000003</v>
      </c>
      <c r="E205" s="39">
        <f t="shared" si="49"/>
        <v>200.59335299999995</v>
      </c>
      <c r="F205" s="38">
        <f t="shared" si="44"/>
        <v>-1.1598764192350508</v>
      </c>
      <c r="G205" s="39">
        <f t="shared" si="54"/>
        <v>4691</v>
      </c>
      <c r="H205" s="39">
        <f t="shared" ref="H205:H213" si="55">H10+H23+H36+H49+H62+H75+H88+H101+H114+H127+H140+H153+H166+H179+H192</f>
        <v>334028.13000000006</v>
      </c>
      <c r="I205" s="39">
        <f t="shared" si="50"/>
        <v>1187</v>
      </c>
      <c r="J205" s="39">
        <f t="shared" si="51"/>
        <v>4.1950000000000003</v>
      </c>
      <c r="K205" s="39">
        <f t="shared" si="52"/>
        <v>97.993000000000009</v>
      </c>
      <c r="L205" s="39">
        <f t="shared" si="53"/>
        <v>109.4051</v>
      </c>
      <c r="M205" s="38">
        <f t="shared" si="46"/>
        <v>-10.431049375211938</v>
      </c>
      <c r="N205" s="126">
        <f>D205/D214*100</f>
        <v>0.46504367363681753</v>
      </c>
    </row>
    <row r="206" spans="1:14" ht="14.25" thickBot="1">
      <c r="A206" s="217"/>
      <c r="B206" s="170" t="s">
        <v>23</v>
      </c>
      <c r="C206" s="39">
        <f t="shared" si="47"/>
        <v>15.870647999999999</v>
      </c>
      <c r="D206" s="39">
        <f t="shared" si="48"/>
        <v>97.81156</v>
      </c>
      <c r="E206" s="39">
        <f t="shared" si="49"/>
        <v>221.38980300000003</v>
      </c>
      <c r="F206" s="38">
        <f t="shared" si="44"/>
        <v>-55.819302120251677</v>
      </c>
      <c r="G206" s="39">
        <f t="shared" si="54"/>
        <v>2574</v>
      </c>
      <c r="H206" s="39">
        <f t="shared" si="55"/>
        <v>348527.52109999995</v>
      </c>
      <c r="I206" s="39">
        <f t="shared" si="50"/>
        <v>10</v>
      </c>
      <c r="J206" s="39">
        <f t="shared" si="51"/>
        <v>2.3199999999999998</v>
      </c>
      <c r="K206" s="39">
        <f t="shared" si="52"/>
        <v>12.6</v>
      </c>
      <c r="L206" s="39">
        <f t="shared" si="53"/>
        <v>9.4600000000000009</v>
      </c>
      <c r="M206" s="38">
        <f t="shared" si="46"/>
        <v>33.192389006342474</v>
      </c>
      <c r="N206" s="126">
        <f>D206/D214*100</f>
        <v>0.22942149668583306</v>
      </c>
    </row>
    <row r="207" spans="1:14" ht="14.25" thickBot="1">
      <c r="A207" s="217"/>
      <c r="B207" s="170" t="s">
        <v>24</v>
      </c>
      <c r="C207" s="39">
        <f t="shared" si="47"/>
        <v>277.2835169999999</v>
      </c>
      <c r="D207" s="39">
        <f t="shared" si="48"/>
        <v>2912.9380510000001</v>
      </c>
      <c r="E207" s="39">
        <f t="shared" si="49"/>
        <v>1703.3338960000003</v>
      </c>
      <c r="F207" s="38">
        <f t="shared" si="44"/>
        <v>71.01391910538247</v>
      </c>
      <c r="G207" s="39">
        <f t="shared" si="54"/>
        <v>5557</v>
      </c>
      <c r="H207" s="39">
        <f t="shared" si="55"/>
        <v>2077725.855494</v>
      </c>
      <c r="I207" s="39">
        <f t="shared" si="50"/>
        <v>405</v>
      </c>
      <c r="J207" s="39">
        <f t="shared" si="51"/>
        <v>88.702280000000002</v>
      </c>
      <c r="K207" s="39">
        <f t="shared" si="52"/>
        <v>980.88051700000017</v>
      </c>
      <c r="L207" s="39">
        <f t="shared" si="53"/>
        <v>903.5112949999999</v>
      </c>
      <c r="M207" s="38">
        <f t="shared" si="46"/>
        <v>8.563171531795879</v>
      </c>
      <c r="N207" s="126">
        <f>D207/D214*100</f>
        <v>6.8324296986320778</v>
      </c>
    </row>
    <row r="208" spans="1:14" ht="14.25" thickBot="1">
      <c r="A208" s="217"/>
      <c r="B208" s="170" t="s">
        <v>25</v>
      </c>
      <c r="C208" s="39">
        <f t="shared" si="47"/>
        <v>89.757000000000005</v>
      </c>
      <c r="D208" s="39">
        <f t="shared" si="48"/>
        <v>8237.9351299999998</v>
      </c>
      <c r="E208" s="39">
        <f t="shared" si="49"/>
        <v>7112.68</v>
      </c>
      <c r="F208" s="38">
        <f t="shared" si="44"/>
        <v>15.82040988769352</v>
      </c>
      <c r="G208" s="39">
        <f t="shared" si="54"/>
        <v>2991</v>
      </c>
      <c r="H208" s="39">
        <f t="shared" si="55"/>
        <v>117694.12</v>
      </c>
      <c r="I208" s="39">
        <f t="shared" si="50"/>
        <v>5398</v>
      </c>
      <c r="J208" s="39">
        <f t="shared" si="51"/>
        <v>3205.6036180000001</v>
      </c>
      <c r="K208" s="39">
        <f t="shared" si="52"/>
        <v>4555.6060179999995</v>
      </c>
      <c r="L208" s="39">
        <f t="shared" si="53"/>
        <v>3363.9249</v>
      </c>
      <c r="M208" s="38">
        <f t="shared" si="46"/>
        <v>35.425318740022988</v>
      </c>
      <c r="N208" s="126">
        <f>D208/D214*100</f>
        <v>19.322454392153674</v>
      </c>
    </row>
    <row r="209" spans="1:14" ht="14.25" thickBot="1">
      <c r="A209" s="217"/>
      <c r="B209" s="170" t="s">
        <v>26</v>
      </c>
      <c r="C209" s="39">
        <f t="shared" si="47"/>
        <v>-15.210705999999277</v>
      </c>
      <c r="D209" s="39">
        <f t="shared" si="48"/>
        <v>2365.5739620000018</v>
      </c>
      <c r="E209" s="39">
        <f t="shared" si="49"/>
        <v>1593.7115339999996</v>
      </c>
      <c r="F209" s="38">
        <f t="shared" si="44"/>
        <v>48.431752643637601</v>
      </c>
      <c r="G209" s="39">
        <f t="shared" si="54"/>
        <v>99638</v>
      </c>
      <c r="H209" s="39">
        <f t="shared" si="55"/>
        <v>11215930.981024001</v>
      </c>
      <c r="I209" s="39">
        <f t="shared" si="50"/>
        <v>1797</v>
      </c>
      <c r="J209" s="39">
        <f t="shared" si="51"/>
        <v>98.044237999999993</v>
      </c>
      <c r="K209" s="39">
        <f t="shared" si="52"/>
        <v>732.17042000000015</v>
      </c>
      <c r="L209" s="39">
        <f t="shared" si="53"/>
        <v>1459.421153</v>
      </c>
      <c r="M209" s="38">
        <f t="shared" si="46"/>
        <v>-49.831450743677131</v>
      </c>
      <c r="N209" s="126">
        <f>D209/D214*100</f>
        <v>5.5485621421749771</v>
      </c>
    </row>
    <row r="210" spans="1:14" ht="14.25" thickBot="1">
      <c r="A210" s="217"/>
      <c r="B210" s="170" t="s">
        <v>27</v>
      </c>
      <c r="C210" s="39">
        <f t="shared" si="47"/>
        <v>5.66</v>
      </c>
      <c r="D210" s="39">
        <f t="shared" si="48"/>
        <v>302.77757699999995</v>
      </c>
      <c r="E210" s="39">
        <f t="shared" si="49"/>
        <v>189.09050999999997</v>
      </c>
      <c r="F210" s="38">
        <f t="shared" si="44"/>
        <v>60.123095019416894</v>
      </c>
      <c r="G210" s="39">
        <f t="shared" si="54"/>
        <v>235</v>
      </c>
      <c r="H210" s="39">
        <f t="shared" si="55"/>
        <v>126467.762934</v>
      </c>
      <c r="I210" s="39">
        <f t="shared" si="50"/>
        <v>5</v>
      </c>
      <c r="J210" s="39">
        <f t="shared" si="51"/>
        <v>0</v>
      </c>
      <c r="K210" s="39">
        <f t="shared" si="52"/>
        <v>10.59</v>
      </c>
      <c r="L210" s="39">
        <f t="shared" si="53"/>
        <v>408.74799999999999</v>
      </c>
      <c r="M210" s="38">
        <f t="shared" si="46"/>
        <v>-97.409161635041642</v>
      </c>
      <c r="N210" s="126">
        <f>D210/D214*100</f>
        <v>0.71017868315616317</v>
      </c>
    </row>
    <row r="211" spans="1:14" ht="14.25" thickBot="1">
      <c r="A211" s="217"/>
      <c r="B211" s="17" t="s">
        <v>28</v>
      </c>
      <c r="C211" s="39">
        <f t="shared" si="47"/>
        <v>5.63</v>
      </c>
      <c r="D211" s="39">
        <f t="shared" si="48"/>
        <v>129.11000000000001</v>
      </c>
      <c r="E211" s="39">
        <f t="shared" si="49"/>
        <v>66.680000000000007</v>
      </c>
      <c r="F211" s="38">
        <f t="shared" si="44"/>
        <v>93.626274745050992</v>
      </c>
      <c r="G211" s="39">
        <f t="shared" si="54"/>
        <v>30</v>
      </c>
      <c r="H211" s="39">
        <f t="shared" si="55"/>
        <v>25922.3</v>
      </c>
      <c r="I211" s="39">
        <f t="shared" si="50"/>
        <v>0</v>
      </c>
      <c r="J211" s="39">
        <f t="shared" si="51"/>
        <v>0</v>
      </c>
      <c r="K211" s="39">
        <f t="shared" si="52"/>
        <v>0</v>
      </c>
      <c r="L211" s="39">
        <f t="shared" si="53"/>
        <v>0</v>
      </c>
      <c r="M211" s="38" t="e">
        <f t="shared" si="46"/>
        <v>#DIV/0!</v>
      </c>
      <c r="N211" s="126">
        <f>D211/D214*100</f>
        <v>0.30283342211399045</v>
      </c>
    </row>
    <row r="212" spans="1:14" ht="14.25" thickBot="1">
      <c r="A212" s="217"/>
      <c r="B212" s="17" t="s">
        <v>29</v>
      </c>
      <c r="C212" s="39">
        <f t="shared" si="47"/>
        <v>0</v>
      </c>
      <c r="D212" s="39">
        <f t="shared" si="48"/>
        <v>106.11644699999999</v>
      </c>
      <c r="E212" s="39">
        <f t="shared" si="49"/>
        <v>39.438163000000003</v>
      </c>
      <c r="F212" s="38">
        <f t="shared" si="44"/>
        <v>169.07046101513396</v>
      </c>
      <c r="G212" s="39">
        <f t="shared" si="54"/>
        <v>19</v>
      </c>
      <c r="H212" s="39">
        <f t="shared" si="55"/>
        <v>35519.664433999998</v>
      </c>
      <c r="I212" s="39">
        <f t="shared" si="50"/>
        <v>3</v>
      </c>
      <c r="J212" s="39">
        <f t="shared" si="51"/>
        <v>0</v>
      </c>
      <c r="K212" s="39">
        <f t="shared" si="52"/>
        <v>10.24</v>
      </c>
      <c r="L212" s="39">
        <f t="shared" si="53"/>
        <v>3.653</v>
      </c>
      <c r="M212" s="38">
        <f t="shared" si="46"/>
        <v>180.31754722146181</v>
      </c>
      <c r="N212" s="126">
        <f>D212/D214*100</f>
        <v>0.24890098975747726</v>
      </c>
    </row>
    <row r="213" spans="1:14" ht="14.25" thickBot="1">
      <c r="A213" s="217"/>
      <c r="B213" s="17" t="s">
        <v>30</v>
      </c>
      <c r="C213" s="39">
        <f t="shared" si="47"/>
        <v>0.03</v>
      </c>
      <c r="D213" s="39">
        <f t="shared" si="48"/>
        <v>61.870000000000005</v>
      </c>
      <c r="E213" s="39">
        <f t="shared" si="49"/>
        <v>281.58000000000004</v>
      </c>
      <c r="F213" s="38">
        <f t="shared" si="44"/>
        <v>-78.027558775481211</v>
      </c>
      <c r="G213" s="39">
        <f t="shared" si="54"/>
        <v>60</v>
      </c>
      <c r="H213" s="39">
        <f t="shared" si="55"/>
        <v>60817.2</v>
      </c>
      <c r="I213" s="39">
        <f t="shared" si="50"/>
        <v>0</v>
      </c>
      <c r="J213" s="39">
        <f t="shared" si="51"/>
        <v>0</v>
      </c>
      <c r="K213" s="39">
        <f t="shared" si="52"/>
        <v>1.1950000000000001</v>
      </c>
      <c r="L213" s="39">
        <f t="shared" si="53"/>
        <v>405.09499999999997</v>
      </c>
      <c r="M213" s="38">
        <f t="shared" si="46"/>
        <v>-99.705007467384206</v>
      </c>
      <c r="N213" s="126">
        <f>D213/D214*100</f>
        <v>0.14511892050338926</v>
      </c>
    </row>
    <row r="214" spans="1:14" ht="14.25" thickBot="1">
      <c r="A214" s="231"/>
      <c r="B214" s="42" t="s">
        <v>31</v>
      </c>
      <c r="C214" s="43">
        <f t="shared" ref="C214:L214" si="56">C202+C204+C205+C206+C207+C208+C209+C210</f>
        <v>4479.5594900000015</v>
      </c>
      <c r="D214" s="43">
        <f t="shared" si="56"/>
        <v>42633.999608999999</v>
      </c>
      <c r="E214" s="43">
        <f>E202+E204+E205+E206+E207+E208+E209+E210</f>
        <v>38381.855352000006</v>
      </c>
      <c r="F214" s="43">
        <f t="shared" si="44"/>
        <v>11.078527126955111</v>
      </c>
      <c r="G214" s="43">
        <f t="shared" si="56"/>
        <v>2153015.37</v>
      </c>
      <c r="H214" s="43">
        <f t="shared" si="56"/>
        <v>26304907.803814001</v>
      </c>
      <c r="I214" s="43">
        <f t="shared" si="56"/>
        <v>29124</v>
      </c>
      <c r="J214" s="43">
        <f t="shared" si="56"/>
        <v>5381.3063460000003</v>
      </c>
      <c r="K214" s="43">
        <f t="shared" si="56"/>
        <v>22279.022626823684</v>
      </c>
      <c r="L214" s="43">
        <f t="shared" si="56"/>
        <v>21501.017113000002</v>
      </c>
      <c r="M214" s="43">
        <f t="shared" si="46"/>
        <v>3.6184591163051651</v>
      </c>
      <c r="N214" s="132">
        <f>D214/D214*100</f>
        <v>100</v>
      </c>
    </row>
    <row r="219" spans="1:14">
      <c r="A219" s="179" t="s">
        <v>102</v>
      </c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</row>
    <row r="220" spans="1:14">
      <c r="A220" s="179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</row>
    <row r="221" spans="1:14" ht="14.25" thickBot="1">
      <c r="A221" s="226" t="str">
        <f>A3</f>
        <v>财字3号表                                             （2020年1-12月）                                           单位：万元</v>
      </c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</row>
    <row r="222" spans="1:14" ht="14.25" thickBot="1">
      <c r="A222" s="183" t="s">
        <v>2</v>
      </c>
      <c r="B222" s="44" t="s">
        <v>3</v>
      </c>
      <c r="C222" s="189" t="s">
        <v>4</v>
      </c>
      <c r="D222" s="189"/>
      <c r="E222" s="189"/>
      <c r="F222" s="220"/>
      <c r="G222" s="181" t="s">
        <v>5</v>
      </c>
      <c r="H222" s="220"/>
      <c r="I222" s="181" t="s">
        <v>6</v>
      </c>
      <c r="J222" s="190"/>
      <c r="K222" s="190"/>
      <c r="L222" s="190"/>
      <c r="M222" s="190"/>
      <c r="N222" s="186" t="s">
        <v>7</v>
      </c>
    </row>
    <row r="223" spans="1:14" ht="14.25" thickBot="1">
      <c r="A223" s="183"/>
      <c r="B223" s="29" t="s">
        <v>8</v>
      </c>
      <c r="C223" s="191" t="s">
        <v>9</v>
      </c>
      <c r="D223" s="191" t="s">
        <v>10</v>
      </c>
      <c r="E223" s="191" t="s">
        <v>11</v>
      </c>
      <c r="F223" s="170" t="s">
        <v>12</v>
      </c>
      <c r="G223" s="191" t="s">
        <v>13</v>
      </c>
      <c r="H223" s="182" t="s">
        <v>14</v>
      </c>
      <c r="I223" s="170" t="s">
        <v>13</v>
      </c>
      <c r="J223" s="221" t="s">
        <v>15</v>
      </c>
      <c r="K223" s="222"/>
      <c r="L223" s="223"/>
      <c r="M223" s="113" t="s">
        <v>12</v>
      </c>
      <c r="N223" s="187"/>
    </row>
    <row r="224" spans="1:14" ht="14.25" thickBot="1">
      <c r="A224" s="183"/>
      <c r="B224" s="45" t="s">
        <v>16</v>
      </c>
      <c r="C224" s="192"/>
      <c r="D224" s="192"/>
      <c r="E224" s="192"/>
      <c r="F224" s="173" t="s">
        <v>17</v>
      </c>
      <c r="G224" s="224"/>
      <c r="H224" s="182"/>
      <c r="I224" s="29" t="s">
        <v>18</v>
      </c>
      <c r="J224" s="171" t="s">
        <v>9</v>
      </c>
      <c r="K224" s="30" t="s">
        <v>10</v>
      </c>
      <c r="L224" s="171" t="s">
        <v>11</v>
      </c>
      <c r="M224" s="170" t="s">
        <v>17</v>
      </c>
      <c r="N224" s="133" t="s">
        <v>17</v>
      </c>
    </row>
    <row r="225" spans="1:14" ht="14.25" thickBot="1">
      <c r="A225" s="217"/>
      <c r="B225" s="170" t="s">
        <v>19</v>
      </c>
      <c r="C225" s="86">
        <v>291.56</v>
      </c>
      <c r="D225" s="86">
        <v>4059.48</v>
      </c>
      <c r="E225" s="86">
        <v>4868.92</v>
      </c>
      <c r="F225" s="38">
        <f t="shared" ref="F225:F232" si="57">(D225-E225)/E225*100</f>
        <v>-16.624631335080469</v>
      </c>
      <c r="G225" s="90">
        <v>26423</v>
      </c>
      <c r="H225" s="90">
        <v>1608987.99</v>
      </c>
      <c r="I225" s="90">
        <v>2765</v>
      </c>
      <c r="J225" s="87">
        <v>291.92</v>
      </c>
      <c r="K225" s="87">
        <v>2345.59</v>
      </c>
      <c r="L225" s="87">
        <v>2449.12</v>
      </c>
      <c r="M225" s="38">
        <f t="shared" ref="M225:M232" si="58">(K225-L225)/L225*100</f>
        <v>-4.2272326386620405</v>
      </c>
      <c r="N225" s="126">
        <f t="shared" ref="N225:N233" si="59">D225/D381*100</f>
        <v>33.220273336408681</v>
      </c>
    </row>
    <row r="226" spans="1:14" ht="14.25" thickBot="1">
      <c r="A226" s="217"/>
      <c r="B226" s="170" t="s">
        <v>20</v>
      </c>
      <c r="C226" s="86">
        <v>92.74</v>
      </c>
      <c r="D226" s="86">
        <v>1122.8699999999999</v>
      </c>
      <c r="E226" s="86">
        <v>1321.47</v>
      </c>
      <c r="F226" s="38">
        <f t="shared" si="57"/>
        <v>-15.028718018570238</v>
      </c>
      <c r="G226" s="90">
        <v>14767</v>
      </c>
      <c r="H226" s="90">
        <v>209485.4</v>
      </c>
      <c r="I226" s="90">
        <v>1494</v>
      </c>
      <c r="J226" s="87">
        <v>115.84</v>
      </c>
      <c r="K226" s="87">
        <v>831.5</v>
      </c>
      <c r="L226" s="87">
        <v>1015.1</v>
      </c>
      <c r="M226" s="38">
        <f t="shared" si="58"/>
        <v>-18.086887991330904</v>
      </c>
      <c r="N226" s="126">
        <f t="shared" si="59"/>
        <v>38.736295857679252</v>
      </c>
    </row>
    <row r="227" spans="1:14" ht="14.25" thickBot="1">
      <c r="A227" s="217"/>
      <c r="B227" s="170" t="s">
        <v>21</v>
      </c>
      <c r="C227" s="86">
        <v>2.97</v>
      </c>
      <c r="D227" s="86">
        <v>167.98</v>
      </c>
      <c r="E227" s="86">
        <v>134.79</v>
      </c>
      <c r="F227" s="38">
        <f t="shared" si="57"/>
        <v>24.623488389346392</v>
      </c>
      <c r="G227" s="90">
        <v>87</v>
      </c>
      <c r="H227" s="90">
        <v>170205.05</v>
      </c>
      <c r="I227" s="90">
        <v>14</v>
      </c>
      <c r="J227" s="87">
        <v>6.51</v>
      </c>
      <c r="K227" s="87">
        <v>34.46</v>
      </c>
      <c r="L227" s="87">
        <v>44.45</v>
      </c>
      <c r="M227" s="38">
        <f t="shared" si="58"/>
        <v>-22.474690663667044</v>
      </c>
      <c r="N227" s="126">
        <f t="shared" si="59"/>
        <v>63.880694865738029</v>
      </c>
    </row>
    <row r="228" spans="1:14" ht="14.25" thickBot="1">
      <c r="A228" s="217"/>
      <c r="B228" s="170" t="s">
        <v>22</v>
      </c>
      <c r="C228" s="86">
        <v>0.48</v>
      </c>
      <c r="D228" s="86">
        <v>58.93</v>
      </c>
      <c r="E228" s="86">
        <v>67.56</v>
      </c>
      <c r="F228" s="38">
        <f t="shared" si="57"/>
        <v>-12.773830669034936</v>
      </c>
      <c r="G228" s="90">
        <v>1385</v>
      </c>
      <c r="H228" s="90">
        <v>81233.66</v>
      </c>
      <c r="I228" s="90">
        <v>221</v>
      </c>
      <c r="J228" s="87">
        <v>4.2300000000000004</v>
      </c>
      <c r="K228" s="87">
        <v>27.63</v>
      </c>
      <c r="L228" s="87">
        <v>83.94</v>
      </c>
      <c r="M228" s="38">
        <f t="shared" si="58"/>
        <v>-67.083631165117936</v>
      </c>
      <c r="N228" s="126">
        <f t="shared" si="59"/>
        <v>52.42035861556348</v>
      </c>
    </row>
    <row r="229" spans="1:14" ht="14.25" thickBot="1">
      <c r="A229" s="217"/>
      <c r="B229" s="170" t="s">
        <v>23</v>
      </c>
      <c r="C229" s="86">
        <v>4.72</v>
      </c>
      <c r="D229" s="86">
        <v>24.42</v>
      </c>
      <c r="E229" s="86">
        <v>24.7</v>
      </c>
      <c r="F229" s="38">
        <f t="shared" si="57"/>
        <v>-1.133603238866387</v>
      </c>
      <c r="G229" s="90">
        <v>379</v>
      </c>
      <c r="H229" s="90">
        <v>23467.81</v>
      </c>
      <c r="I229" s="90">
        <v>1</v>
      </c>
      <c r="J229" s="87">
        <v>0</v>
      </c>
      <c r="K229" s="87">
        <v>0.64</v>
      </c>
      <c r="L229" s="87">
        <v>7.62</v>
      </c>
      <c r="M229" s="38">
        <f t="shared" si="58"/>
        <v>-91.60104986876641</v>
      </c>
      <c r="N229" s="126">
        <f t="shared" si="59"/>
        <v>56.278032284923363</v>
      </c>
    </row>
    <row r="230" spans="1:14" ht="14.25" thickBot="1">
      <c r="A230" s="217"/>
      <c r="B230" s="170" t="s">
        <v>24</v>
      </c>
      <c r="C230" s="86">
        <v>7.66</v>
      </c>
      <c r="D230" s="86">
        <v>291.64999999999998</v>
      </c>
      <c r="E230" s="86">
        <v>277.24</v>
      </c>
      <c r="F230" s="38">
        <f t="shared" si="57"/>
        <v>5.1976626749386696</v>
      </c>
      <c r="G230" s="90">
        <v>677</v>
      </c>
      <c r="H230" s="90">
        <v>438950.23</v>
      </c>
      <c r="I230" s="90">
        <v>295</v>
      </c>
      <c r="J230" s="87">
        <v>27.67</v>
      </c>
      <c r="K230" s="87">
        <v>174.26</v>
      </c>
      <c r="L230" s="87">
        <v>90.27</v>
      </c>
      <c r="M230" s="38">
        <f t="shared" si="58"/>
        <v>93.043092943392054</v>
      </c>
      <c r="N230" s="126">
        <f t="shared" si="59"/>
        <v>39.651160712173073</v>
      </c>
    </row>
    <row r="231" spans="1:14" ht="14.25" thickBot="1">
      <c r="A231" s="217"/>
      <c r="B231" s="170" t="s">
        <v>25</v>
      </c>
      <c r="C231" s="86">
        <v>0.45</v>
      </c>
      <c r="D231" s="86">
        <v>1149.9000000000001</v>
      </c>
      <c r="E231" s="86">
        <v>743.61</v>
      </c>
      <c r="F231" s="38">
        <f t="shared" si="57"/>
        <v>54.637511598821973</v>
      </c>
      <c r="G231" s="90">
        <v>592</v>
      </c>
      <c r="H231" s="90">
        <v>40198.129999999997</v>
      </c>
      <c r="I231" s="90">
        <v>2041</v>
      </c>
      <c r="J231" s="87">
        <v>314.66000000000003</v>
      </c>
      <c r="K231" s="87">
        <v>663.34</v>
      </c>
      <c r="L231" s="87">
        <v>490.43</v>
      </c>
      <c r="M231" s="38">
        <f t="shared" si="58"/>
        <v>35.25681544766838</v>
      </c>
      <c r="N231" s="126">
        <f t="shared" si="59"/>
        <v>24.270888699517283</v>
      </c>
    </row>
    <row r="232" spans="1:14" ht="14.25" thickBot="1">
      <c r="A232" s="217"/>
      <c r="B232" s="170" t="s">
        <v>26</v>
      </c>
      <c r="C232" s="86">
        <v>17.07</v>
      </c>
      <c r="D232" s="86">
        <v>340.58</v>
      </c>
      <c r="E232" s="86">
        <v>300.32</v>
      </c>
      <c r="F232" s="38">
        <f t="shared" si="57"/>
        <v>13.405700586041553</v>
      </c>
      <c r="G232" s="90">
        <v>6769</v>
      </c>
      <c r="H232" s="90">
        <v>908073.38</v>
      </c>
      <c r="I232" s="90">
        <v>372</v>
      </c>
      <c r="J232" s="87">
        <v>15.73</v>
      </c>
      <c r="K232" s="87">
        <v>145.24</v>
      </c>
      <c r="L232" s="87">
        <v>163.44999999999999</v>
      </c>
      <c r="M232" s="38">
        <f t="shared" si="58"/>
        <v>-11.141021719180166</v>
      </c>
      <c r="N232" s="126">
        <f t="shared" si="59"/>
        <v>23.374530287533901</v>
      </c>
    </row>
    <row r="233" spans="1:14" ht="14.25" thickBot="1">
      <c r="A233" s="217"/>
      <c r="B233" s="170" t="s">
        <v>27</v>
      </c>
      <c r="C233" s="14">
        <v>0</v>
      </c>
      <c r="D233" s="14">
        <v>0.35</v>
      </c>
      <c r="E233" s="14">
        <v>7.89</v>
      </c>
      <c r="F233" s="38"/>
      <c r="G233" s="16">
        <v>8</v>
      </c>
      <c r="H233" s="16">
        <v>50.75</v>
      </c>
      <c r="I233" s="16">
        <v>0</v>
      </c>
      <c r="J233" s="27"/>
      <c r="K233" s="27"/>
      <c r="L233" s="27"/>
      <c r="M233" s="38"/>
      <c r="N233" s="126">
        <f t="shared" si="59"/>
        <v>5.6001317150979393</v>
      </c>
    </row>
    <row r="234" spans="1:14" ht="14.25" thickBot="1">
      <c r="A234" s="217"/>
      <c r="B234" s="17" t="s">
        <v>28</v>
      </c>
      <c r="C234" s="14"/>
      <c r="D234" s="14"/>
      <c r="E234" s="14"/>
      <c r="F234" s="38"/>
      <c r="G234" s="16"/>
      <c r="H234" s="16"/>
      <c r="I234" s="16"/>
      <c r="J234" s="27"/>
      <c r="K234" s="27"/>
      <c r="L234" s="27"/>
      <c r="M234" s="38"/>
      <c r="N234" s="126"/>
    </row>
    <row r="235" spans="1:14" ht="14.25" thickBot="1">
      <c r="A235" s="217"/>
      <c r="B235" s="17" t="s">
        <v>29</v>
      </c>
      <c r="C235" s="14"/>
      <c r="D235" s="14"/>
      <c r="E235" s="14"/>
      <c r="F235" s="38"/>
      <c r="G235" s="16"/>
      <c r="H235" s="16"/>
      <c r="I235" s="16"/>
      <c r="J235" s="27"/>
      <c r="K235" s="27"/>
      <c r="L235" s="27"/>
      <c r="M235" s="38"/>
      <c r="N235" s="126"/>
    </row>
    <row r="236" spans="1:14" ht="14.25" thickBot="1">
      <c r="A236" s="217"/>
      <c r="B236" s="17" t="s">
        <v>30</v>
      </c>
      <c r="C236" s="14"/>
      <c r="D236" s="14"/>
      <c r="E236" s="14"/>
      <c r="F236" s="38"/>
      <c r="G236" s="16"/>
      <c r="H236" s="16"/>
      <c r="I236" s="16"/>
      <c r="J236" s="27"/>
      <c r="K236" s="27"/>
      <c r="L236" s="27"/>
      <c r="M236" s="38"/>
      <c r="N236" s="126" t="e">
        <f>D236/D392*100</f>
        <v>#DIV/0!</v>
      </c>
    </row>
    <row r="237" spans="1:14" ht="14.25" thickBot="1">
      <c r="A237" s="218"/>
      <c r="B237" s="18" t="s">
        <v>31</v>
      </c>
      <c r="C237" s="19">
        <f t="shared" ref="C237:L237" si="60">C225+C227+C228+C229+C230+C231+C232+C233</f>
        <v>324.91000000000008</v>
      </c>
      <c r="D237" s="19">
        <f t="shared" si="60"/>
        <v>6093.2900000000009</v>
      </c>
      <c r="E237" s="19">
        <f t="shared" si="60"/>
        <v>6425.03</v>
      </c>
      <c r="F237" s="19">
        <f>(D237-E237)/E237*100</f>
        <v>-5.1632443739562133</v>
      </c>
      <c r="G237" s="19">
        <f t="shared" si="60"/>
        <v>36320</v>
      </c>
      <c r="H237" s="19">
        <f t="shared" si="60"/>
        <v>3271167</v>
      </c>
      <c r="I237" s="19">
        <f t="shared" si="60"/>
        <v>5709</v>
      </c>
      <c r="J237" s="19">
        <f t="shared" si="60"/>
        <v>660.72</v>
      </c>
      <c r="K237" s="19">
        <f t="shared" si="60"/>
        <v>3391.16</v>
      </c>
      <c r="L237" s="19">
        <f t="shared" si="60"/>
        <v>3329.2799999999993</v>
      </c>
      <c r="M237" s="19">
        <f t="shared" ref="M237:M239" si="61">(K237-L237)/L237*100</f>
        <v>1.8586601307189716</v>
      </c>
      <c r="N237" s="127">
        <f>D237/D393*100</f>
        <v>31.127478871892372</v>
      </c>
    </row>
    <row r="238" spans="1:14" ht="15" thickTop="1" thickBot="1">
      <c r="A238" s="217" t="s">
        <v>32</v>
      </c>
      <c r="B238" s="170" t="s">
        <v>19</v>
      </c>
      <c r="C238" s="22">
        <v>144.80411000000001</v>
      </c>
      <c r="D238" s="22">
        <v>1876.9485990000001</v>
      </c>
      <c r="E238" s="22">
        <v>2024.911842</v>
      </c>
      <c r="F238" s="38">
        <f>(D238-E238)/E238*100</f>
        <v>-7.3071449300161646</v>
      </c>
      <c r="G238" s="23">
        <v>10951</v>
      </c>
      <c r="H238" s="23">
        <v>813118.71530000004</v>
      </c>
      <c r="I238" s="23">
        <v>1016</v>
      </c>
      <c r="J238" s="22">
        <v>73.537282999999903</v>
      </c>
      <c r="K238" s="23">
        <v>923.45182499999999</v>
      </c>
      <c r="L238" s="23">
        <v>970.26089000000002</v>
      </c>
      <c r="M238" s="38">
        <f t="shared" si="61"/>
        <v>-4.8243792450502703</v>
      </c>
      <c r="N238" s="126">
        <f>D238/D381*100</f>
        <v>15.359786351249255</v>
      </c>
    </row>
    <row r="239" spans="1:14" ht="14.25" thickBot="1">
      <c r="A239" s="217"/>
      <c r="B239" s="170" t="s">
        <v>20</v>
      </c>
      <c r="C239" s="23">
        <v>28.956906</v>
      </c>
      <c r="D239" s="23">
        <v>417.16914800000001</v>
      </c>
      <c r="E239" s="23">
        <v>654.50150399999995</v>
      </c>
      <c r="F239" s="38">
        <f>(D239-E239)/E239*100</f>
        <v>-36.261544786305024</v>
      </c>
      <c r="G239" s="23">
        <v>4135</v>
      </c>
      <c r="H239" s="23">
        <v>57321.2</v>
      </c>
      <c r="I239" s="23">
        <v>511</v>
      </c>
      <c r="J239" s="23">
        <v>23.307518999999999</v>
      </c>
      <c r="K239" s="23">
        <v>352.24646300000001</v>
      </c>
      <c r="L239" s="23">
        <v>468.18341500000002</v>
      </c>
      <c r="M239" s="38">
        <f t="shared" si="61"/>
        <v>-24.763148006855392</v>
      </c>
      <c r="N239" s="126">
        <f>D239/D382*100</f>
        <v>14.39132538906907</v>
      </c>
    </row>
    <row r="240" spans="1:14" ht="14.25" thickBot="1">
      <c r="A240" s="217"/>
      <c r="B240" s="170" t="s">
        <v>21</v>
      </c>
      <c r="C240" s="23">
        <v>0.120755</v>
      </c>
      <c r="D240" s="23">
        <v>6.1063000000000001</v>
      </c>
      <c r="E240" s="23">
        <v>8.3625279999999993</v>
      </c>
      <c r="F240" s="38">
        <f>(D240-E240)/E240*100</f>
        <v>-26.980214595395068</v>
      </c>
      <c r="G240" s="23">
        <v>77</v>
      </c>
      <c r="H240" s="23">
        <v>7933.0601239999996</v>
      </c>
      <c r="I240" s="23">
        <v>1</v>
      </c>
      <c r="J240" s="23"/>
      <c r="K240" s="23">
        <v>0.47510000000000002</v>
      </c>
      <c r="L240" s="23"/>
      <c r="M240" s="38"/>
      <c r="N240" s="126">
        <f>D240/D383*100</f>
        <v>2.3221495836329096</v>
      </c>
    </row>
    <row r="241" spans="1:14" ht="14.25" thickBot="1">
      <c r="A241" s="217"/>
      <c r="B241" s="170" t="s">
        <v>22</v>
      </c>
      <c r="C241" s="24">
        <v>0.15404699999999999</v>
      </c>
      <c r="D241" s="24">
        <v>22.949396</v>
      </c>
      <c r="E241" s="23">
        <v>1.9287730000000001</v>
      </c>
      <c r="F241" s="38">
        <f>(D241-E241)/E241*100</f>
        <v>1089.8443207158125</v>
      </c>
      <c r="G241" s="23">
        <v>2063</v>
      </c>
      <c r="H241" s="23">
        <v>79959.33</v>
      </c>
      <c r="I241" s="23">
        <v>30</v>
      </c>
      <c r="J241" s="24">
        <v>4.7669259999999998</v>
      </c>
      <c r="K241" s="23">
        <v>5.7657259999999999</v>
      </c>
      <c r="L241" s="23"/>
      <c r="M241" s="38"/>
      <c r="N241" s="126">
        <f>D241/D384*100</f>
        <v>20.414314751918855</v>
      </c>
    </row>
    <row r="242" spans="1:14" ht="14.25" thickBot="1">
      <c r="A242" s="217"/>
      <c r="B242" s="170" t="s">
        <v>23</v>
      </c>
      <c r="C242" s="23"/>
      <c r="D242" s="23"/>
      <c r="E242" s="23"/>
      <c r="F242" s="38"/>
      <c r="G242" s="23"/>
      <c r="H242" s="23"/>
      <c r="I242" s="23"/>
      <c r="J242" s="23"/>
      <c r="K242" s="23"/>
      <c r="L242" s="23"/>
      <c r="M242" s="38"/>
      <c r="N242" s="126"/>
    </row>
    <row r="243" spans="1:14" ht="14.25" thickBot="1">
      <c r="A243" s="217"/>
      <c r="B243" s="170" t="s">
        <v>24</v>
      </c>
      <c r="C243" s="23"/>
      <c r="D243" s="23">
        <v>17.624953000000001</v>
      </c>
      <c r="E243" s="23">
        <v>23.647952</v>
      </c>
      <c r="F243" s="38">
        <f>(D243-E243)/E243*100</f>
        <v>-25.469431771512387</v>
      </c>
      <c r="G243" s="23">
        <v>41</v>
      </c>
      <c r="H243" s="23">
        <v>16985.133954000001</v>
      </c>
      <c r="I243" s="23">
        <v>6</v>
      </c>
      <c r="J243" s="23">
        <v>0.4153</v>
      </c>
      <c r="K243" s="23">
        <v>0.84252700000000003</v>
      </c>
      <c r="L243" s="23">
        <v>5.7559699999999996</v>
      </c>
      <c r="M243" s="38">
        <f>(K243-L243)/L243*100</f>
        <v>-85.362554009141803</v>
      </c>
      <c r="N243" s="126">
        <f>D243/D386*100</f>
        <v>2.3961935331647419</v>
      </c>
    </row>
    <row r="244" spans="1:14" ht="14.25" thickBot="1">
      <c r="A244" s="217"/>
      <c r="B244" s="170" t="s">
        <v>25</v>
      </c>
      <c r="C244" s="46"/>
      <c r="D244" s="46">
        <v>10.233599999999999</v>
      </c>
      <c r="E244" s="25">
        <v>8.4504000000000001</v>
      </c>
      <c r="F244" s="38"/>
      <c r="G244" s="25">
        <v>25</v>
      </c>
      <c r="H244" s="25">
        <v>411.12009399999999</v>
      </c>
      <c r="I244" s="25"/>
      <c r="J244" s="46"/>
      <c r="K244" s="25"/>
      <c r="L244" s="25">
        <v>1.224</v>
      </c>
      <c r="M244" s="38"/>
      <c r="N244" s="126">
        <f>D244/D387*100</f>
        <v>0.21600014487814595</v>
      </c>
    </row>
    <row r="245" spans="1:14" ht="14.25" thickBot="1">
      <c r="A245" s="217"/>
      <c r="B245" s="170" t="s">
        <v>26</v>
      </c>
      <c r="C245" s="23">
        <v>14.96</v>
      </c>
      <c r="D245" s="23">
        <v>218.56</v>
      </c>
      <c r="E245" s="23">
        <v>174.23</v>
      </c>
      <c r="F245" s="38">
        <f>(D245-E245)/E245*100</f>
        <v>25.443379440968844</v>
      </c>
      <c r="G245" s="23">
        <v>70862</v>
      </c>
      <c r="H245" s="23">
        <v>748387.24199999997</v>
      </c>
      <c r="I245" s="23">
        <v>269</v>
      </c>
      <c r="J245" s="23">
        <v>10.112849000000001</v>
      </c>
      <c r="K245" s="23">
        <v>72.451233000000002</v>
      </c>
      <c r="L245" s="23">
        <v>67.967923999999996</v>
      </c>
      <c r="M245" s="38">
        <f>(K245-L245)/L245*100</f>
        <v>6.5962129430347254</v>
      </c>
      <c r="N245" s="126">
        <f>D245/D388*100</f>
        <v>15.000109635455427</v>
      </c>
    </row>
    <row r="246" spans="1:14" ht="14.25" thickBot="1">
      <c r="A246" s="217"/>
      <c r="B246" s="170" t="s">
        <v>27</v>
      </c>
      <c r="C246" s="23"/>
      <c r="D246" s="23">
        <v>4.03</v>
      </c>
      <c r="E246" s="23"/>
      <c r="F246" s="38"/>
      <c r="G246" s="23">
        <v>1</v>
      </c>
      <c r="H246" s="47">
        <v>1667.0672999999999</v>
      </c>
      <c r="I246" s="23"/>
      <c r="J246" s="23"/>
      <c r="K246" s="23"/>
      <c r="L246" s="23"/>
      <c r="M246" s="38"/>
      <c r="N246" s="126"/>
    </row>
    <row r="247" spans="1:14" ht="14.25" thickBot="1">
      <c r="A247" s="217"/>
      <c r="B247" s="17" t="s">
        <v>28</v>
      </c>
      <c r="C247" s="47"/>
      <c r="D247" s="47"/>
      <c r="E247" s="47"/>
      <c r="F247" s="38"/>
      <c r="G247" s="47"/>
      <c r="H247" s="47"/>
      <c r="I247" s="47"/>
      <c r="J247" s="47"/>
      <c r="K247" s="47"/>
      <c r="L247" s="47"/>
      <c r="M247" s="38"/>
      <c r="N247" s="126"/>
    </row>
    <row r="248" spans="1:14" ht="14.25" thickBot="1">
      <c r="A248" s="217"/>
      <c r="B248" s="17" t="s">
        <v>29</v>
      </c>
      <c r="C248" s="47"/>
      <c r="D248" s="47">
        <v>4.0261019999999998</v>
      </c>
      <c r="E248" s="47"/>
      <c r="F248" s="38"/>
      <c r="G248" s="47">
        <v>1</v>
      </c>
      <c r="H248" s="47">
        <v>1667.0672999999999</v>
      </c>
      <c r="I248" s="47"/>
      <c r="J248" s="47"/>
      <c r="K248" s="47"/>
      <c r="L248" s="47"/>
      <c r="M248" s="38"/>
      <c r="N248" s="126"/>
    </row>
    <row r="249" spans="1:14" ht="14.25" thickBot="1">
      <c r="A249" s="217"/>
      <c r="B249" s="17" t="s">
        <v>30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126"/>
    </row>
    <row r="250" spans="1:14" ht="14.25" thickBot="1">
      <c r="A250" s="218"/>
      <c r="B250" s="18" t="s">
        <v>31</v>
      </c>
      <c r="C250" s="19">
        <f t="shared" ref="C250:L250" si="62">C238+C240+C241+C242+C243+C244+C245+C246</f>
        <v>160.03891200000001</v>
      </c>
      <c r="D250" s="19">
        <f t="shared" si="62"/>
        <v>2156.4528480000004</v>
      </c>
      <c r="E250" s="19">
        <f t="shared" si="62"/>
        <v>2241.5314950000002</v>
      </c>
      <c r="F250" s="19">
        <f>(D250-E250)/E250*100</f>
        <v>-3.7955588484827345</v>
      </c>
      <c r="G250" s="19">
        <f t="shared" si="62"/>
        <v>84020</v>
      </c>
      <c r="H250" s="19">
        <f t="shared" si="62"/>
        <v>1668461.6687719999</v>
      </c>
      <c r="I250" s="19">
        <f t="shared" si="62"/>
        <v>1322</v>
      </c>
      <c r="J250" s="19">
        <f t="shared" si="62"/>
        <v>88.8323579999999</v>
      </c>
      <c r="K250" s="19">
        <f t="shared" si="62"/>
        <v>1002.986411</v>
      </c>
      <c r="L250" s="19">
        <f t="shared" si="62"/>
        <v>1045.2087840000002</v>
      </c>
      <c r="M250" s="19">
        <f t="shared" ref="M250:M252" si="63">(K250-L250)/L250*100</f>
        <v>-4.0396113816050905</v>
      </c>
      <c r="N250" s="127">
        <f>D250/D393*100</f>
        <v>11.016206427784027</v>
      </c>
    </row>
    <row r="251" spans="1:14" ht="15" thickTop="1" thickBot="1">
      <c r="A251" s="217" t="s">
        <v>33</v>
      </c>
      <c r="B251" s="170" t="s">
        <v>19</v>
      </c>
      <c r="C251" s="121">
        <v>228.87103799999988</v>
      </c>
      <c r="D251" s="121">
        <v>2790.4616179999998</v>
      </c>
      <c r="E251" s="87">
        <v>3152.6115279999999</v>
      </c>
      <c r="F251" s="38">
        <f>(D251-E251)/E251*100</f>
        <v>-11.487298919754508</v>
      </c>
      <c r="G251" s="87">
        <v>16518</v>
      </c>
      <c r="H251" s="87">
        <v>1323851.215985005</v>
      </c>
      <c r="I251" s="87">
        <v>2264</v>
      </c>
      <c r="J251" s="87">
        <v>66.900000000000006</v>
      </c>
      <c r="K251" s="87">
        <v>1198.217117223877</v>
      </c>
      <c r="L251" s="87">
        <v>1333.6000000000001</v>
      </c>
      <c r="M251" s="38">
        <f t="shared" si="63"/>
        <v>-10.151685871035024</v>
      </c>
      <c r="N251" s="126">
        <f>D251/D381*100</f>
        <v>22.835411847014203</v>
      </c>
    </row>
    <row r="252" spans="1:14" ht="14.25" thickBot="1">
      <c r="A252" s="217"/>
      <c r="B252" s="170" t="s">
        <v>20</v>
      </c>
      <c r="C252" s="121">
        <v>43.023889000000061</v>
      </c>
      <c r="D252" s="121">
        <v>522.65079800000001</v>
      </c>
      <c r="E252" s="87">
        <v>795.57742400000006</v>
      </c>
      <c r="F252" s="38">
        <f>(D252-E252)/E252*100</f>
        <v>-34.305476471137275</v>
      </c>
      <c r="G252" s="87">
        <v>5632</v>
      </c>
      <c r="H252" s="87">
        <v>80457.2</v>
      </c>
      <c r="I252" s="87">
        <v>959</v>
      </c>
      <c r="J252" s="87">
        <v>43</v>
      </c>
      <c r="K252" s="87">
        <v>425.24986599804686</v>
      </c>
      <c r="L252" s="87">
        <v>459.3</v>
      </c>
      <c r="M252" s="38">
        <f t="shared" si="63"/>
        <v>-7.4134844332578167</v>
      </c>
      <c r="N252" s="126">
        <f>D252/D382*100</f>
        <v>18.030186879674549</v>
      </c>
    </row>
    <row r="253" spans="1:14" ht="14.25" thickBot="1">
      <c r="A253" s="217"/>
      <c r="B253" s="170" t="s">
        <v>21</v>
      </c>
      <c r="C253" s="121">
        <v>11.587510999999999</v>
      </c>
      <c r="D253" s="121">
        <v>39.329107999999998</v>
      </c>
      <c r="E253" s="87">
        <v>58.756204999999994</v>
      </c>
      <c r="F253" s="38">
        <f>(D253-E253)/E253*100</f>
        <v>-33.063907037563098</v>
      </c>
      <c r="G253" s="87">
        <v>738</v>
      </c>
      <c r="H253" s="87">
        <v>96864.228758999991</v>
      </c>
      <c r="I253" s="87">
        <v>18</v>
      </c>
      <c r="J253" s="87">
        <v>0</v>
      </c>
      <c r="K253" s="87">
        <v>3</v>
      </c>
      <c r="L253" s="87">
        <v>0</v>
      </c>
      <c r="M253" s="38"/>
      <c r="N253" s="126">
        <f>D253/D383*100</f>
        <v>14.956368302712564</v>
      </c>
    </row>
    <row r="254" spans="1:14" ht="14.25" thickBot="1">
      <c r="A254" s="217"/>
      <c r="B254" s="170" t="s">
        <v>22</v>
      </c>
      <c r="C254" s="121">
        <v>1.8867999999999302E-2</v>
      </c>
      <c r="D254" s="121">
        <v>8.6164189999999987</v>
      </c>
      <c r="E254" s="87">
        <v>3.1436189999999997</v>
      </c>
      <c r="F254" s="38">
        <f>(D254-E254)/E254*100</f>
        <v>174.09234388772941</v>
      </c>
      <c r="G254" s="87">
        <v>728</v>
      </c>
      <c r="H254" s="87">
        <v>98066.68</v>
      </c>
      <c r="I254" s="87">
        <v>119</v>
      </c>
      <c r="J254" s="87">
        <v>1</v>
      </c>
      <c r="K254" s="87">
        <v>16</v>
      </c>
      <c r="L254" s="87">
        <v>6</v>
      </c>
      <c r="M254" s="38">
        <f>(K254-L254)/L254*100</f>
        <v>166.66666666666669</v>
      </c>
      <c r="N254" s="126">
        <f>D254/D384*100</f>
        <v>7.6646152038342921</v>
      </c>
    </row>
    <row r="255" spans="1:14" ht="14.25" thickBot="1">
      <c r="A255" s="217"/>
      <c r="B255" s="170" t="s">
        <v>23</v>
      </c>
      <c r="C255" s="121">
        <v>0</v>
      </c>
      <c r="D255" s="121">
        <v>0</v>
      </c>
      <c r="E255" s="87">
        <v>0</v>
      </c>
      <c r="F255" s="38"/>
      <c r="G255" s="87">
        <v>1</v>
      </c>
      <c r="H255" s="87">
        <v>3130.4349000000002</v>
      </c>
      <c r="I255" s="87">
        <v>0</v>
      </c>
      <c r="J255" s="87">
        <v>0</v>
      </c>
      <c r="K255" s="87">
        <v>1</v>
      </c>
      <c r="L255" s="87">
        <v>0</v>
      </c>
      <c r="M255" s="38"/>
      <c r="N255" s="126"/>
    </row>
    <row r="256" spans="1:14" ht="14.25" thickBot="1">
      <c r="A256" s="217"/>
      <c r="B256" s="170" t="s">
        <v>24</v>
      </c>
      <c r="C256" s="121">
        <v>5.3036850000000033</v>
      </c>
      <c r="D256" s="121">
        <v>41.751747000000002</v>
      </c>
      <c r="E256" s="87">
        <v>29.754826000000001</v>
      </c>
      <c r="F256" s="38">
        <f>(D256-E256)/E256*100</f>
        <v>40.319244347118683</v>
      </c>
      <c r="G256" s="87">
        <v>90</v>
      </c>
      <c r="H256" s="87">
        <v>118348.6728</v>
      </c>
      <c r="I256" s="87">
        <v>8</v>
      </c>
      <c r="J256" s="87">
        <v>0</v>
      </c>
      <c r="K256" s="87">
        <v>4</v>
      </c>
      <c r="L256" s="87">
        <v>117</v>
      </c>
      <c r="M256" s="38">
        <f>(K256-L256)/L256*100</f>
        <v>-96.581196581196579</v>
      </c>
      <c r="N256" s="126">
        <f>D256/D386*100</f>
        <v>5.6763422949116755</v>
      </c>
    </row>
    <row r="257" spans="1:14" ht="14.25" thickBot="1">
      <c r="A257" s="217"/>
      <c r="B257" s="170" t="s">
        <v>25</v>
      </c>
      <c r="C257" s="121">
        <v>0</v>
      </c>
      <c r="D257" s="121">
        <v>0</v>
      </c>
      <c r="E257" s="89">
        <v>0</v>
      </c>
      <c r="F257" s="38"/>
      <c r="G257" s="89"/>
      <c r="H257" s="89"/>
      <c r="I257" s="87"/>
      <c r="J257" s="87">
        <v>0</v>
      </c>
      <c r="K257" s="87">
        <v>0</v>
      </c>
      <c r="L257" s="87">
        <v>0</v>
      </c>
      <c r="M257" s="38"/>
      <c r="N257" s="126"/>
    </row>
    <row r="258" spans="1:14" ht="14.25" thickBot="1">
      <c r="A258" s="217"/>
      <c r="B258" s="170" t="s">
        <v>26</v>
      </c>
      <c r="C258" s="121">
        <v>33.000903999999863</v>
      </c>
      <c r="D258" s="121">
        <v>414.91069599999986</v>
      </c>
      <c r="E258" s="87">
        <v>232.87397700000008</v>
      </c>
      <c r="F258" s="38">
        <f>(D258-E258)/E258*100</f>
        <v>78.169626913701791</v>
      </c>
      <c r="G258" s="87">
        <v>11488</v>
      </c>
      <c r="H258" s="87">
        <v>2743319.5209999997</v>
      </c>
      <c r="I258" s="87">
        <v>10</v>
      </c>
      <c r="J258" s="87">
        <v>5</v>
      </c>
      <c r="K258" s="87">
        <v>41.059999999999995</v>
      </c>
      <c r="L258" s="87">
        <v>54</v>
      </c>
      <c r="M258" s="38">
        <f>(K258-L258)/L258*100</f>
        <v>-23.962962962962973</v>
      </c>
      <c r="N258" s="126">
        <f>D258/D388*100</f>
        <v>28.475960509348081</v>
      </c>
    </row>
    <row r="259" spans="1:14" ht="14.25" thickBot="1">
      <c r="A259" s="217"/>
      <c r="B259" s="170" t="s">
        <v>27</v>
      </c>
      <c r="C259" s="121">
        <v>0</v>
      </c>
      <c r="D259" s="121">
        <v>0</v>
      </c>
      <c r="E259" s="87">
        <v>0</v>
      </c>
      <c r="F259" s="38"/>
      <c r="G259" s="87"/>
      <c r="H259" s="87"/>
      <c r="I259" s="87"/>
      <c r="J259" s="87">
        <v>0</v>
      </c>
      <c r="K259" s="87">
        <v>0</v>
      </c>
      <c r="L259" s="87">
        <v>0</v>
      </c>
      <c r="M259" s="38"/>
      <c r="N259" s="126"/>
    </row>
    <row r="260" spans="1:14" ht="14.25" thickBot="1">
      <c r="A260" s="217"/>
      <c r="B260" s="17" t="s">
        <v>28</v>
      </c>
      <c r="C260" s="121">
        <v>0</v>
      </c>
      <c r="D260" s="121">
        <v>0</v>
      </c>
      <c r="E260" s="87">
        <v>0</v>
      </c>
      <c r="F260" s="38"/>
      <c r="G260" s="87"/>
      <c r="H260" s="87"/>
      <c r="I260" s="87"/>
      <c r="J260" s="87">
        <v>0</v>
      </c>
      <c r="K260" s="87">
        <v>0</v>
      </c>
      <c r="L260" s="87">
        <v>0</v>
      </c>
      <c r="M260" s="38"/>
      <c r="N260" s="126"/>
    </row>
    <row r="261" spans="1:14" ht="14.25" thickBot="1">
      <c r="A261" s="217"/>
      <c r="B261" s="17" t="s">
        <v>29</v>
      </c>
      <c r="C261" s="121">
        <v>0</v>
      </c>
      <c r="D261" s="121">
        <v>0</v>
      </c>
      <c r="E261" s="87">
        <v>0</v>
      </c>
      <c r="F261" s="38"/>
      <c r="G261" s="87"/>
      <c r="H261" s="87"/>
      <c r="I261" s="87">
        <v>0</v>
      </c>
      <c r="J261" s="87">
        <v>0</v>
      </c>
      <c r="K261" s="87">
        <v>0</v>
      </c>
      <c r="L261" s="87">
        <v>0</v>
      </c>
      <c r="M261" s="38"/>
      <c r="N261" s="126"/>
    </row>
    <row r="262" spans="1:14" ht="14.25" thickBot="1">
      <c r="A262" s="217"/>
      <c r="B262" s="17" t="s">
        <v>30</v>
      </c>
      <c r="C262" s="121">
        <v>0</v>
      </c>
      <c r="D262" s="121">
        <v>0</v>
      </c>
      <c r="E262" s="87">
        <v>0</v>
      </c>
      <c r="F262" s="38"/>
      <c r="G262" s="87"/>
      <c r="H262" s="87"/>
      <c r="I262" s="87"/>
      <c r="J262" s="87">
        <v>0</v>
      </c>
      <c r="K262" s="87">
        <v>0</v>
      </c>
      <c r="L262" s="87">
        <v>0</v>
      </c>
      <c r="M262" s="38"/>
      <c r="N262" s="126"/>
    </row>
    <row r="263" spans="1:14" ht="14.25" thickBot="1">
      <c r="A263" s="218"/>
      <c r="B263" s="18" t="s">
        <v>31</v>
      </c>
      <c r="C263" s="19">
        <f t="shared" ref="C263:L263" si="64">C251+C253+C254+C255+C256+C257+C258+C259</f>
        <v>278.78200599999974</v>
      </c>
      <c r="D263" s="19">
        <f t="shared" si="64"/>
        <v>3295.0695879999994</v>
      </c>
      <c r="E263" s="19">
        <f t="shared" si="64"/>
        <v>3477.140155</v>
      </c>
      <c r="F263" s="19">
        <f>(D263-E263)/E263*100</f>
        <v>-5.2362159384973275</v>
      </c>
      <c r="G263" s="19">
        <f t="shared" si="64"/>
        <v>29563</v>
      </c>
      <c r="H263" s="19">
        <f t="shared" si="64"/>
        <v>4383580.7534440048</v>
      </c>
      <c r="I263" s="19">
        <f t="shared" si="64"/>
        <v>2419</v>
      </c>
      <c r="J263" s="19">
        <f t="shared" si="64"/>
        <v>72.900000000000006</v>
      </c>
      <c r="K263" s="19">
        <f t="shared" si="64"/>
        <v>1263.277117223877</v>
      </c>
      <c r="L263" s="19">
        <f t="shared" si="64"/>
        <v>1510.6000000000001</v>
      </c>
      <c r="M263" s="19">
        <f t="shared" ref="M263:M265" si="65">(K263-L263)/L263*100</f>
        <v>-16.372493232895746</v>
      </c>
      <c r="N263" s="127">
        <f>D263/D393*100</f>
        <v>16.832812648320541</v>
      </c>
    </row>
    <row r="264" spans="1:14" ht="14.25" thickTop="1">
      <c r="A264" s="219" t="s">
        <v>34</v>
      </c>
      <c r="B264" s="21" t="s">
        <v>19</v>
      </c>
      <c r="C264" s="138">
        <v>83.72</v>
      </c>
      <c r="D264" s="138">
        <v>981.04</v>
      </c>
      <c r="E264" s="138">
        <v>1095.6568</v>
      </c>
      <c r="F264" s="128">
        <f>(D264-E264)/E264*100</f>
        <v>-10.461012974135697</v>
      </c>
      <c r="G264" s="139">
        <v>3470</v>
      </c>
      <c r="H264" s="139">
        <v>270501</v>
      </c>
      <c r="I264" s="139">
        <v>621</v>
      </c>
      <c r="J264" s="139">
        <v>34.090000000000003</v>
      </c>
      <c r="K264" s="139">
        <v>814.75</v>
      </c>
      <c r="L264" s="139">
        <v>675.63689999999997</v>
      </c>
      <c r="M264" s="128">
        <f t="shared" si="65"/>
        <v>20.589920414352743</v>
      </c>
      <c r="N264" s="129">
        <f t="shared" ref="N264:N272" si="66">D264/D381*100</f>
        <v>8.0282245395839773</v>
      </c>
    </row>
    <row r="265" spans="1:14">
      <c r="A265" s="227"/>
      <c r="B265" s="170" t="s">
        <v>20</v>
      </c>
      <c r="C265" s="139">
        <v>12.47</v>
      </c>
      <c r="D265" s="139">
        <v>178.67</v>
      </c>
      <c r="E265" s="139">
        <v>257.81529999999998</v>
      </c>
      <c r="F265" s="38">
        <f>(D265-E265)/E265*100</f>
        <v>-30.698449626534963</v>
      </c>
      <c r="G265" s="139">
        <v>1089</v>
      </c>
      <c r="H265" s="139">
        <v>14997</v>
      </c>
      <c r="I265" s="139">
        <v>268</v>
      </c>
      <c r="J265" s="139">
        <v>2.84</v>
      </c>
      <c r="K265" s="139">
        <v>232.04</v>
      </c>
      <c r="L265" s="139">
        <v>222.3948</v>
      </c>
      <c r="M265" s="38">
        <f t="shared" si="65"/>
        <v>4.3369719076165394</v>
      </c>
      <c r="N265" s="126">
        <f t="shared" si="66"/>
        <v>6.1636823326756911</v>
      </c>
    </row>
    <row r="266" spans="1:14">
      <c r="A266" s="227"/>
      <c r="B266" s="170" t="s">
        <v>21</v>
      </c>
      <c r="C266" s="139">
        <v>0</v>
      </c>
      <c r="D266" s="139">
        <v>3.52</v>
      </c>
      <c r="E266" s="139">
        <v>4.8371000000000004</v>
      </c>
      <c r="F266" s="38">
        <f>(D266-E266)/E266*100</f>
        <v>-27.229124888879706</v>
      </c>
      <c r="G266" s="139">
        <v>4</v>
      </c>
      <c r="H266" s="139">
        <v>5840</v>
      </c>
      <c r="I266" s="139">
        <v>11</v>
      </c>
      <c r="J266" s="139">
        <v>0</v>
      </c>
      <c r="K266" s="139">
        <v>2.1</v>
      </c>
      <c r="L266" s="139">
        <v>0</v>
      </c>
      <c r="M266" s="38"/>
      <c r="N266" s="126">
        <f t="shared" si="66"/>
        <v>1.3386120129027139</v>
      </c>
    </row>
    <row r="267" spans="1:14">
      <c r="A267" s="227"/>
      <c r="B267" s="170" t="s">
        <v>22</v>
      </c>
      <c r="C267" s="139">
        <v>0.04</v>
      </c>
      <c r="D267" s="139">
        <v>7.0000000000000007E-2</v>
      </c>
      <c r="E267" s="139">
        <v>1.5820000000000001</v>
      </c>
      <c r="F267" s="38">
        <f>(D267-E267)/E267*100</f>
        <v>-95.575221238938042</v>
      </c>
      <c r="G267" s="139">
        <v>4</v>
      </c>
      <c r="H267" s="139">
        <v>345</v>
      </c>
      <c r="I267" s="139">
        <v>4</v>
      </c>
      <c r="J267" s="139">
        <v>0</v>
      </c>
      <c r="K267" s="139">
        <v>0.48</v>
      </c>
      <c r="L267" s="139">
        <v>0.23400000000000001</v>
      </c>
      <c r="M267" s="38"/>
      <c r="N267" s="126">
        <f t="shared" si="66"/>
        <v>6.2267522536729063E-2</v>
      </c>
    </row>
    <row r="268" spans="1:14">
      <c r="A268" s="227"/>
      <c r="B268" s="170" t="s">
        <v>23</v>
      </c>
      <c r="C268" s="139">
        <v>0</v>
      </c>
      <c r="D268" s="139">
        <v>0</v>
      </c>
      <c r="E268" s="139">
        <v>0.89149999999999996</v>
      </c>
      <c r="F268" s="38"/>
      <c r="G268" s="139">
        <v>0</v>
      </c>
      <c r="H268" s="139">
        <v>0</v>
      </c>
      <c r="I268" s="139">
        <v>0</v>
      </c>
      <c r="J268" s="139">
        <v>0</v>
      </c>
      <c r="K268" s="139">
        <v>0</v>
      </c>
      <c r="L268" s="139">
        <v>0</v>
      </c>
      <c r="M268" s="38"/>
      <c r="N268" s="126">
        <f t="shared" si="66"/>
        <v>0</v>
      </c>
    </row>
    <row r="269" spans="1:14">
      <c r="A269" s="227"/>
      <c r="B269" s="170" t="s">
        <v>24</v>
      </c>
      <c r="C269" s="139">
        <v>5.86</v>
      </c>
      <c r="D269" s="139">
        <v>129.74</v>
      </c>
      <c r="E269" s="139">
        <v>159.49289999999999</v>
      </c>
      <c r="F269" s="38">
        <f>(D269-E269)/E269*100</f>
        <v>-18.654686196062638</v>
      </c>
      <c r="G269" s="139">
        <v>245</v>
      </c>
      <c r="H269" s="139">
        <v>103629</v>
      </c>
      <c r="I269" s="139">
        <v>78</v>
      </c>
      <c r="J269" s="139">
        <v>4.78</v>
      </c>
      <c r="K269" s="139">
        <v>156.63</v>
      </c>
      <c r="L269" s="139">
        <v>98.1113</v>
      </c>
      <c r="M269" s="38">
        <f>(K269-L269)/L269*100</f>
        <v>59.645219256089767</v>
      </c>
      <c r="N269" s="126">
        <f t="shared" si="66"/>
        <v>17.6387505256209</v>
      </c>
    </row>
    <row r="270" spans="1:14">
      <c r="A270" s="227"/>
      <c r="B270" s="170" t="s">
        <v>25</v>
      </c>
      <c r="C270" s="141">
        <v>12.6</v>
      </c>
      <c r="D270" s="141">
        <v>1587.85</v>
      </c>
      <c r="E270" s="141">
        <v>1002.4942</v>
      </c>
      <c r="F270" s="38">
        <f>(D270-E270)/E270*100</f>
        <v>58.389943802168617</v>
      </c>
      <c r="G270" s="141">
        <v>286</v>
      </c>
      <c r="H270" s="141">
        <v>62480</v>
      </c>
      <c r="I270" s="141">
        <v>746</v>
      </c>
      <c r="J270" s="141">
        <v>525.6</v>
      </c>
      <c r="K270" s="139">
        <v>702.98</v>
      </c>
      <c r="L270" s="139">
        <v>389.64830000000001</v>
      </c>
      <c r="M270" s="38">
        <f>(K270-L270)/L270*100</f>
        <v>80.413978451850042</v>
      </c>
      <c r="N270" s="126">
        <f t="shared" si="66"/>
        <v>33.514680077857648</v>
      </c>
    </row>
    <row r="271" spans="1:14">
      <c r="A271" s="227"/>
      <c r="B271" s="170" t="s">
        <v>26</v>
      </c>
      <c r="C271" s="139">
        <v>2.4900000000000002</v>
      </c>
      <c r="D271" s="139">
        <v>84.6</v>
      </c>
      <c r="E271" s="139">
        <v>102.2105</v>
      </c>
      <c r="F271" s="38">
        <f>(D271-E271)/E271*100</f>
        <v>-17.229638833583635</v>
      </c>
      <c r="G271" s="139">
        <v>459</v>
      </c>
      <c r="H271" s="139">
        <v>80161</v>
      </c>
      <c r="I271" s="139">
        <v>12</v>
      </c>
      <c r="J271" s="139">
        <v>6.9</v>
      </c>
      <c r="K271" s="139">
        <v>69.83</v>
      </c>
      <c r="L271" s="139">
        <v>43.977200000000003</v>
      </c>
      <c r="M271" s="38">
        <f>(K271-L271)/L271*100</f>
        <v>58.786825900693984</v>
      </c>
      <c r="N271" s="126">
        <f t="shared" si="66"/>
        <v>5.8062283819524581</v>
      </c>
    </row>
    <row r="272" spans="1:14">
      <c r="A272" s="227"/>
      <c r="B272" s="170" t="s">
        <v>27</v>
      </c>
      <c r="C272" s="139">
        <v>0</v>
      </c>
      <c r="D272" s="139">
        <v>0</v>
      </c>
      <c r="E272" s="139">
        <v>0</v>
      </c>
      <c r="F272" s="38"/>
      <c r="G272" s="139">
        <v>0</v>
      </c>
      <c r="H272" s="139">
        <v>0</v>
      </c>
      <c r="I272" s="139">
        <v>0</v>
      </c>
      <c r="J272" s="139">
        <v>0</v>
      </c>
      <c r="K272" s="139">
        <v>0</v>
      </c>
      <c r="L272" s="139">
        <v>0</v>
      </c>
      <c r="M272" s="38"/>
      <c r="N272" s="126">
        <f t="shared" si="66"/>
        <v>0</v>
      </c>
    </row>
    <row r="273" spans="1:14">
      <c r="A273" s="227"/>
      <c r="B273" s="17" t="s">
        <v>28</v>
      </c>
      <c r="C273" s="140">
        <v>0</v>
      </c>
      <c r="D273" s="140">
        <v>0</v>
      </c>
      <c r="E273" s="140">
        <v>0</v>
      </c>
      <c r="F273" s="38"/>
      <c r="G273" s="140">
        <v>0</v>
      </c>
      <c r="H273" s="140">
        <v>0</v>
      </c>
      <c r="I273" s="140">
        <v>0</v>
      </c>
      <c r="J273" s="140">
        <v>0</v>
      </c>
      <c r="K273" s="140">
        <v>0</v>
      </c>
      <c r="L273" s="140">
        <v>0</v>
      </c>
      <c r="M273" s="38"/>
      <c r="N273" s="126"/>
    </row>
    <row r="274" spans="1:14">
      <c r="A274" s="227"/>
      <c r="B274" s="17" t="s">
        <v>29</v>
      </c>
      <c r="C274" s="140">
        <v>0</v>
      </c>
      <c r="D274" s="140">
        <v>0</v>
      </c>
      <c r="E274" s="140">
        <v>0</v>
      </c>
      <c r="F274" s="38"/>
      <c r="G274" s="140">
        <v>0</v>
      </c>
      <c r="H274" s="140">
        <v>0</v>
      </c>
      <c r="I274" s="140">
        <v>0</v>
      </c>
      <c r="J274" s="140">
        <v>0</v>
      </c>
      <c r="K274" s="140">
        <v>0</v>
      </c>
      <c r="L274" s="140">
        <v>0</v>
      </c>
      <c r="M274" s="38"/>
      <c r="N274" s="126"/>
    </row>
    <row r="275" spans="1:14">
      <c r="A275" s="227"/>
      <c r="B275" s="17" t="s">
        <v>30</v>
      </c>
      <c r="C275" s="140">
        <v>0</v>
      </c>
      <c r="D275" s="140">
        <v>0</v>
      </c>
      <c r="E275" s="140">
        <v>0</v>
      </c>
      <c r="F275" s="38"/>
      <c r="G275" s="140">
        <v>0</v>
      </c>
      <c r="H275" s="140">
        <v>0</v>
      </c>
      <c r="I275" s="140">
        <v>0</v>
      </c>
      <c r="J275" s="140">
        <v>0</v>
      </c>
      <c r="K275" s="140">
        <v>0</v>
      </c>
      <c r="L275" s="140">
        <v>0</v>
      </c>
      <c r="M275" s="38"/>
      <c r="N275" s="126" t="e">
        <f>D275/D392*100</f>
        <v>#DIV/0!</v>
      </c>
    </row>
    <row r="276" spans="1:14" ht="14.25" thickBot="1">
      <c r="A276" s="228"/>
      <c r="B276" s="18" t="s">
        <v>31</v>
      </c>
      <c r="C276" s="19">
        <f t="shared" ref="C276:L276" si="67">C264+C266+C267+C268+C269+C270+C271+C272</f>
        <v>104.71</v>
      </c>
      <c r="D276" s="19">
        <f t="shared" si="67"/>
        <v>2786.8199999999997</v>
      </c>
      <c r="E276" s="19">
        <f t="shared" si="67"/>
        <v>2367.165</v>
      </c>
      <c r="F276" s="19">
        <f>(D276-E276)/E276*100</f>
        <v>17.728168505364</v>
      </c>
      <c r="G276" s="19">
        <f t="shared" si="67"/>
        <v>4468</v>
      </c>
      <c r="H276" s="19">
        <f t="shared" si="67"/>
        <v>522956</v>
      </c>
      <c r="I276" s="19">
        <f t="shared" si="67"/>
        <v>1472</v>
      </c>
      <c r="J276" s="19">
        <f t="shared" si="67"/>
        <v>571.37</v>
      </c>
      <c r="K276" s="19">
        <f t="shared" si="67"/>
        <v>1746.77</v>
      </c>
      <c r="L276" s="19">
        <f t="shared" si="67"/>
        <v>1207.6077</v>
      </c>
      <c r="M276" s="19">
        <f t="shared" ref="M276:M278" si="68">(K276-L276)/L276*100</f>
        <v>44.64713996109829</v>
      </c>
      <c r="N276" s="127">
        <f>D276/D393*100</f>
        <v>14.236427393044984</v>
      </c>
    </row>
    <row r="277" spans="1:14" ht="15" thickTop="1" thickBot="1">
      <c r="A277" s="217" t="s">
        <v>35</v>
      </c>
      <c r="B277" s="170" t="s">
        <v>19</v>
      </c>
      <c r="C277" s="82">
        <v>9.4653580000000002</v>
      </c>
      <c r="D277" s="82">
        <v>119.79498599999999</v>
      </c>
      <c r="E277" s="82">
        <v>221.751023</v>
      </c>
      <c r="F277" s="38">
        <f>(D277-E277)/E277*100</f>
        <v>-45.977707620316146</v>
      </c>
      <c r="G277" s="83">
        <v>832</v>
      </c>
      <c r="H277" s="83">
        <v>64029.768779999999</v>
      </c>
      <c r="I277" s="83">
        <v>93</v>
      </c>
      <c r="J277" s="83">
        <v>3.0496910000000002</v>
      </c>
      <c r="K277" s="83">
        <v>118.081976</v>
      </c>
      <c r="L277" s="83">
        <v>227.61771200000001</v>
      </c>
      <c r="M277" s="38">
        <f t="shared" si="68"/>
        <v>-48.122676850385005</v>
      </c>
      <c r="N277" s="126">
        <f>D277/D381*100</f>
        <v>0.98032806646448578</v>
      </c>
    </row>
    <row r="278" spans="1:14" ht="14.25" thickBot="1">
      <c r="A278" s="217"/>
      <c r="B278" s="170" t="s">
        <v>20</v>
      </c>
      <c r="C278" s="83">
        <v>0.91509300000000005</v>
      </c>
      <c r="D278" s="83">
        <v>19.34</v>
      </c>
      <c r="E278" s="83">
        <v>57.257019</v>
      </c>
      <c r="F278" s="38">
        <f>(D278-E278)/E278*100</f>
        <v>-66.222481823582186</v>
      </c>
      <c r="G278" s="83">
        <v>220</v>
      </c>
      <c r="H278" s="83">
        <v>2996</v>
      </c>
      <c r="I278" s="83">
        <v>30</v>
      </c>
      <c r="J278" s="83">
        <v>0.30751000000000001</v>
      </c>
      <c r="K278" s="83">
        <v>33.794730000000001</v>
      </c>
      <c r="L278" s="83">
        <v>54.740946999999998</v>
      </c>
      <c r="M278" s="38">
        <f t="shared" si="68"/>
        <v>-38.264257649762612</v>
      </c>
      <c r="N278" s="126">
        <f>D278/D382*100</f>
        <v>0.6671831662503378</v>
      </c>
    </row>
    <row r="279" spans="1:14" ht="14.25" thickBot="1">
      <c r="A279" s="217"/>
      <c r="B279" s="170" t="s">
        <v>21</v>
      </c>
      <c r="C279" s="83"/>
      <c r="D279" s="83">
        <v>8.1439540000000008</v>
      </c>
      <c r="E279" s="83"/>
      <c r="F279" s="38"/>
      <c r="G279" s="83">
        <v>1</v>
      </c>
      <c r="H279" s="83">
        <v>0</v>
      </c>
      <c r="I279" s="83"/>
      <c r="J279" s="83"/>
      <c r="K279" s="83"/>
      <c r="L279" s="83"/>
      <c r="M279" s="38"/>
      <c r="N279" s="126"/>
    </row>
    <row r="280" spans="1:14" ht="14.25" thickBot="1">
      <c r="A280" s="217"/>
      <c r="B280" s="170" t="s">
        <v>22</v>
      </c>
      <c r="C280" s="83"/>
      <c r="D280" s="83"/>
      <c r="E280" s="83">
        <v>2.1604000000000002E-2</v>
      </c>
      <c r="F280" s="38"/>
      <c r="G280" s="83"/>
      <c r="H280" s="83"/>
      <c r="I280" s="83"/>
      <c r="J280" s="83"/>
      <c r="K280" s="83"/>
      <c r="L280" s="83"/>
      <c r="M280" s="38"/>
      <c r="N280" s="126">
        <f>D280/D384*100</f>
        <v>0</v>
      </c>
    </row>
    <row r="281" spans="1:14" ht="14.25" thickBot="1">
      <c r="A281" s="217"/>
      <c r="B281" s="170" t="s">
        <v>23</v>
      </c>
      <c r="C281" s="83">
        <v>1.887E-3</v>
      </c>
      <c r="D281" s="83">
        <v>3.774E-3</v>
      </c>
      <c r="E281" s="83"/>
      <c r="F281" s="38"/>
      <c r="G281" s="83">
        <v>2</v>
      </c>
      <c r="H281" s="83">
        <v>0.2</v>
      </c>
      <c r="I281" s="83"/>
      <c r="J281" s="83"/>
      <c r="K281" s="83"/>
      <c r="L281" s="83"/>
      <c r="M281" s="38"/>
      <c r="N281" s="126"/>
    </row>
    <row r="282" spans="1:14" ht="14.25" thickBot="1">
      <c r="A282" s="217"/>
      <c r="B282" s="170" t="s">
        <v>24</v>
      </c>
      <c r="C282" s="83"/>
      <c r="D282" s="83">
        <v>0.235849</v>
      </c>
      <c r="E282" s="83">
        <v>2.6307550000000002</v>
      </c>
      <c r="F282" s="38">
        <f>(D282-E282)/E282*100</f>
        <v>-91.034931036907665</v>
      </c>
      <c r="G282" s="83">
        <v>2</v>
      </c>
      <c r="H282" s="83">
        <v>204.5</v>
      </c>
      <c r="I282" s="83"/>
      <c r="J282" s="83"/>
      <c r="K282" s="83"/>
      <c r="L282" s="83">
        <v>3.8573430000000002</v>
      </c>
      <c r="M282" s="38"/>
      <c r="N282" s="126">
        <f>D282/D386*100</f>
        <v>3.2064757767204896E-2</v>
      </c>
    </row>
    <row r="283" spans="1:14" ht="14.25" thickBot="1">
      <c r="A283" s="217"/>
      <c r="B283" s="170" t="s">
        <v>25</v>
      </c>
      <c r="C283" s="84"/>
      <c r="D283" s="84"/>
      <c r="E283" s="84"/>
      <c r="F283" s="38"/>
      <c r="G283" s="84"/>
      <c r="H283" s="84"/>
      <c r="I283" s="84"/>
      <c r="J283" s="84"/>
      <c r="K283" s="84"/>
      <c r="L283" s="84"/>
      <c r="M283" s="38"/>
      <c r="N283" s="126"/>
    </row>
    <row r="284" spans="1:14" ht="14.25" thickBot="1">
      <c r="A284" s="217"/>
      <c r="B284" s="170" t="s">
        <v>26</v>
      </c>
      <c r="C284" s="83">
        <v>0.124477</v>
      </c>
      <c r="D284" s="83">
        <v>20.719391999999999</v>
      </c>
      <c r="E284" s="83">
        <v>52.118319999999997</v>
      </c>
      <c r="F284" s="38">
        <f>(D284-E284)/E284*100</f>
        <v>-60.245472225505345</v>
      </c>
      <c r="G284" s="83">
        <v>1319</v>
      </c>
      <c r="H284" s="83">
        <v>46114.74</v>
      </c>
      <c r="I284" s="83">
        <v>47</v>
      </c>
      <c r="J284" s="83">
        <v>5.2992970000000001</v>
      </c>
      <c r="K284" s="83">
        <v>12.429126</v>
      </c>
      <c r="L284" s="83">
        <v>7.5287850000000001</v>
      </c>
      <c r="M284" s="38">
        <f>(K284-L284)/L284*100</f>
        <v>65.088071979741741</v>
      </c>
      <c r="N284" s="126">
        <f>D284/D388*100</f>
        <v>1.4220038048132233</v>
      </c>
    </row>
    <row r="285" spans="1:14" ht="14.25" thickBot="1">
      <c r="A285" s="217"/>
      <c r="B285" s="170" t="s">
        <v>27</v>
      </c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126"/>
    </row>
    <row r="286" spans="1:14" ht="14.25" thickBot="1">
      <c r="A286" s="217"/>
      <c r="B286" s="17" t="s">
        <v>28</v>
      </c>
      <c r="C286" s="41"/>
      <c r="D286" s="41"/>
      <c r="E286" s="41"/>
      <c r="F286" s="38"/>
      <c r="G286" s="41"/>
      <c r="H286" s="41"/>
      <c r="I286" s="41"/>
      <c r="J286" s="41"/>
      <c r="K286" s="41"/>
      <c r="L286" s="41"/>
      <c r="M286" s="38"/>
      <c r="N286" s="126"/>
    </row>
    <row r="287" spans="1:14" ht="14.25" thickBot="1">
      <c r="A287" s="217"/>
      <c r="B287" s="17" t="s">
        <v>29</v>
      </c>
      <c r="C287" s="41"/>
      <c r="D287" s="41"/>
      <c r="E287" s="41"/>
      <c r="F287" s="38"/>
      <c r="G287" s="41"/>
      <c r="H287" s="41"/>
      <c r="I287" s="41"/>
      <c r="J287" s="41"/>
      <c r="K287" s="41"/>
      <c r="L287" s="41"/>
      <c r="M287" s="38"/>
      <c r="N287" s="126"/>
    </row>
    <row r="288" spans="1:14" ht="14.25" thickBot="1">
      <c r="A288" s="217"/>
      <c r="B288" s="17" t="s">
        <v>30</v>
      </c>
      <c r="C288" s="41"/>
      <c r="D288" s="41"/>
      <c r="E288" s="41"/>
      <c r="F288" s="38"/>
      <c r="G288" s="41"/>
      <c r="H288" s="41"/>
      <c r="I288" s="41"/>
      <c r="J288" s="41"/>
      <c r="K288" s="41"/>
      <c r="L288" s="41"/>
      <c r="M288" s="38"/>
      <c r="N288" s="126"/>
    </row>
    <row r="289" spans="1:14" ht="14.25" thickBot="1">
      <c r="A289" s="218"/>
      <c r="B289" s="18" t="s">
        <v>31</v>
      </c>
      <c r="C289" s="19">
        <f t="shared" ref="C289:L289" si="69">C277+C279+C280+C281+C282+C283+C284+C285</f>
        <v>9.5917220000000007</v>
      </c>
      <c r="D289" s="19">
        <f t="shared" si="69"/>
        <v>148.897955</v>
      </c>
      <c r="E289" s="19">
        <f t="shared" si="69"/>
        <v>276.521702</v>
      </c>
      <c r="F289" s="19">
        <f t="shared" ref="F289:F295" si="70">(D289-E289)/E289*100</f>
        <v>-46.153248036929853</v>
      </c>
      <c r="G289" s="19">
        <f t="shared" si="69"/>
        <v>2156</v>
      </c>
      <c r="H289" s="19">
        <f t="shared" si="69"/>
        <v>110349.20877999999</v>
      </c>
      <c r="I289" s="19">
        <f t="shared" si="69"/>
        <v>140</v>
      </c>
      <c r="J289" s="19">
        <f t="shared" si="69"/>
        <v>8.3489880000000003</v>
      </c>
      <c r="K289" s="19">
        <f t="shared" si="69"/>
        <v>130.51110199999999</v>
      </c>
      <c r="L289" s="19">
        <f t="shared" si="69"/>
        <v>239.00384</v>
      </c>
      <c r="M289" s="19">
        <f t="shared" ref="M289:M292" si="71">(K289-L289)/L289*100</f>
        <v>-45.393721707567551</v>
      </c>
      <c r="N289" s="127">
        <f>D289/D393*100</f>
        <v>0.76064292825886837</v>
      </c>
    </row>
    <row r="290" spans="1:14" ht="15" thickTop="1" thickBot="1">
      <c r="A290" s="219" t="s">
        <v>36</v>
      </c>
      <c r="B290" s="21" t="s">
        <v>19</v>
      </c>
      <c r="C290" s="39">
        <v>17.561299999999999</v>
      </c>
      <c r="D290" s="39">
        <v>207.1215</v>
      </c>
      <c r="E290" s="39">
        <v>319.60919999999999</v>
      </c>
      <c r="F290" s="128">
        <f t="shared" si="70"/>
        <v>-35.195388618350158</v>
      </c>
      <c r="G290" s="38">
        <v>1749</v>
      </c>
      <c r="H290" s="38">
        <v>110983.1443</v>
      </c>
      <c r="I290" s="40">
        <v>189</v>
      </c>
      <c r="J290" s="38">
        <v>6.0357000000000003</v>
      </c>
      <c r="K290" s="38">
        <v>175.5016</v>
      </c>
      <c r="L290" s="38">
        <v>278.86380000000003</v>
      </c>
      <c r="M290" s="128">
        <f t="shared" si="71"/>
        <v>-37.065477842588393</v>
      </c>
      <c r="N290" s="129">
        <f t="shared" ref="N290:N295" si="72">D290/D381*100</f>
        <v>1.6949542413922398</v>
      </c>
    </row>
    <row r="291" spans="1:14" ht="14.25" thickBot="1">
      <c r="A291" s="217"/>
      <c r="B291" s="170" t="s">
        <v>20</v>
      </c>
      <c r="C291" s="38">
        <v>5.2633999999999999</v>
      </c>
      <c r="D291" s="38">
        <v>62.073700000000002</v>
      </c>
      <c r="E291" s="38">
        <v>136.19069999999999</v>
      </c>
      <c r="F291" s="38">
        <f t="shared" si="70"/>
        <v>-54.421483992666161</v>
      </c>
      <c r="G291" s="38">
        <v>749</v>
      </c>
      <c r="H291" s="38">
        <v>10339</v>
      </c>
      <c r="I291" s="40">
        <v>103</v>
      </c>
      <c r="J291" s="38">
        <v>0.82</v>
      </c>
      <c r="K291" s="38">
        <v>86.146600000000007</v>
      </c>
      <c r="L291" s="38">
        <v>162.82230000000001</v>
      </c>
      <c r="M291" s="38">
        <f t="shared" si="71"/>
        <v>-47.091645309027079</v>
      </c>
      <c r="N291" s="126">
        <f t="shared" si="72"/>
        <v>2.1413923323099069</v>
      </c>
    </row>
    <row r="292" spans="1:14" ht="14.25" thickBot="1">
      <c r="A292" s="217"/>
      <c r="B292" s="170" t="s">
        <v>21</v>
      </c>
      <c r="C292" s="38">
        <v>0</v>
      </c>
      <c r="D292" s="38">
        <v>3.2698</v>
      </c>
      <c r="E292" s="38">
        <v>3.5745</v>
      </c>
      <c r="F292" s="38">
        <f t="shared" si="70"/>
        <v>-8.524269128549447</v>
      </c>
      <c r="G292" s="38">
        <v>3</v>
      </c>
      <c r="H292" s="38">
        <v>4900.5281999999997</v>
      </c>
      <c r="I292" s="40">
        <v>0</v>
      </c>
      <c r="J292" s="38">
        <v>0</v>
      </c>
      <c r="K292" s="38">
        <v>0</v>
      </c>
      <c r="L292" s="38">
        <v>4.8120000000000003</v>
      </c>
      <c r="M292" s="38">
        <f t="shared" si="71"/>
        <v>-100</v>
      </c>
      <c r="N292" s="126">
        <f t="shared" si="72"/>
        <v>1.2434640794855949</v>
      </c>
    </row>
    <row r="293" spans="1:14" ht="14.25" thickBot="1">
      <c r="A293" s="217"/>
      <c r="B293" s="170" t="s">
        <v>22</v>
      </c>
      <c r="C293" s="38">
        <v>9.2799999999999994E-2</v>
      </c>
      <c r="D293" s="38">
        <v>2.7101999999999999</v>
      </c>
      <c r="E293" s="38">
        <v>3.927</v>
      </c>
      <c r="F293" s="38">
        <f t="shared" si="70"/>
        <v>-30.985485103132167</v>
      </c>
      <c r="G293" s="38">
        <v>270</v>
      </c>
      <c r="H293" s="38">
        <v>22297.4</v>
      </c>
      <c r="I293" s="40">
        <v>2</v>
      </c>
      <c r="J293" s="38">
        <v>0.02</v>
      </c>
      <c r="K293" s="38">
        <v>0.72919999999999996</v>
      </c>
      <c r="L293" s="38">
        <v>0.24</v>
      </c>
      <c r="M293" s="38"/>
      <c r="N293" s="126">
        <f t="shared" si="72"/>
        <v>2.4108205654149013</v>
      </c>
    </row>
    <row r="294" spans="1:14" ht="14.25" thickBot="1">
      <c r="A294" s="217"/>
      <c r="B294" s="170" t="s">
        <v>23</v>
      </c>
      <c r="C294" s="38">
        <v>1.5566</v>
      </c>
      <c r="D294" s="38">
        <v>13.981199999999999</v>
      </c>
      <c r="E294" s="38">
        <v>13.108499999999999</v>
      </c>
      <c r="F294" s="38">
        <f t="shared" si="70"/>
        <v>6.6575123011786257</v>
      </c>
      <c r="G294" s="38">
        <v>131</v>
      </c>
      <c r="H294" s="38">
        <v>131131</v>
      </c>
      <c r="I294" s="40">
        <v>0</v>
      </c>
      <c r="J294" s="38">
        <v>0</v>
      </c>
      <c r="K294" s="38">
        <v>0</v>
      </c>
      <c r="L294" s="38">
        <v>0</v>
      </c>
      <c r="M294" s="38"/>
      <c r="N294" s="126">
        <f t="shared" si="72"/>
        <v>32.220901923913615</v>
      </c>
    </row>
    <row r="295" spans="1:14" ht="14.25" thickBot="1">
      <c r="A295" s="217"/>
      <c r="B295" s="170" t="s">
        <v>24</v>
      </c>
      <c r="C295" s="38">
        <v>0.15090000000000001</v>
      </c>
      <c r="D295" s="38">
        <v>6.6501999999999999</v>
      </c>
      <c r="E295" s="38">
        <v>2.8289</v>
      </c>
      <c r="F295" s="38">
        <f t="shared" si="70"/>
        <v>135.08077344550887</v>
      </c>
      <c r="G295" s="38">
        <v>42</v>
      </c>
      <c r="H295" s="38">
        <v>6808.6446999999998</v>
      </c>
      <c r="I295" s="40">
        <v>0</v>
      </c>
      <c r="J295" s="38">
        <v>0</v>
      </c>
      <c r="K295" s="38">
        <v>0</v>
      </c>
      <c r="L295" s="38">
        <v>0</v>
      </c>
      <c r="M295" s="38"/>
      <c r="N295" s="126">
        <f t="shared" si="72"/>
        <v>0.90412531790877215</v>
      </c>
    </row>
    <row r="296" spans="1:14" ht="14.25" thickBot="1">
      <c r="A296" s="217"/>
      <c r="B296" s="170" t="s">
        <v>25</v>
      </c>
      <c r="C296" s="40">
        <v>0</v>
      </c>
      <c r="D296" s="40">
        <v>0</v>
      </c>
      <c r="E296" s="38">
        <v>0</v>
      </c>
      <c r="F296" s="38"/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38">
        <v>0</v>
      </c>
      <c r="M296" s="38"/>
      <c r="N296" s="126"/>
    </row>
    <row r="297" spans="1:14" ht="14.25" thickBot="1">
      <c r="A297" s="217"/>
      <c r="B297" s="170" t="s">
        <v>26</v>
      </c>
      <c r="C297" s="38">
        <v>6.0107999999999997</v>
      </c>
      <c r="D297" s="38">
        <v>208.73009999999999</v>
      </c>
      <c r="E297" s="38">
        <v>178.56270000000001</v>
      </c>
      <c r="F297" s="38">
        <f>(D297-E297)/E297*100</f>
        <v>16.894569806572139</v>
      </c>
      <c r="G297" s="38">
        <v>862</v>
      </c>
      <c r="H297" s="38">
        <v>379187.1</v>
      </c>
      <c r="I297" s="40">
        <v>200</v>
      </c>
      <c r="J297" s="38">
        <v>5.4962999999999997</v>
      </c>
      <c r="K297" s="38">
        <v>115.5082</v>
      </c>
      <c r="L297" s="38">
        <v>78.708600000000004</v>
      </c>
      <c r="M297" s="38">
        <f>(K297-L297)/L297*100</f>
        <v>46.754230160363662</v>
      </c>
      <c r="N297" s="126">
        <f>D297/D388*100</f>
        <v>14.325468449028071</v>
      </c>
    </row>
    <row r="298" spans="1:14" ht="14.25" thickBot="1">
      <c r="A298" s="217"/>
      <c r="B298" s="170" t="s">
        <v>27</v>
      </c>
      <c r="C298" s="38">
        <v>0</v>
      </c>
      <c r="D298" s="38">
        <v>0</v>
      </c>
      <c r="E298" s="38">
        <v>0</v>
      </c>
      <c r="F298" s="38"/>
      <c r="G298" s="38">
        <v>0</v>
      </c>
      <c r="H298" s="38">
        <v>0</v>
      </c>
      <c r="I298" s="40">
        <v>0</v>
      </c>
      <c r="J298" s="38">
        <v>0</v>
      </c>
      <c r="K298" s="38">
        <v>0</v>
      </c>
      <c r="L298" s="38">
        <v>0</v>
      </c>
      <c r="M298" s="38"/>
      <c r="N298" s="126">
        <f>D298/D389*100</f>
        <v>0</v>
      </c>
    </row>
    <row r="299" spans="1:14" ht="14.25" thickBot="1">
      <c r="A299" s="217"/>
      <c r="B299" s="17" t="s">
        <v>28</v>
      </c>
      <c r="C299" s="41">
        <v>0</v>
      </c>
      <c r="D299" s="41">
        <v>0</v>
      </c>
      <c r="E299" s="41">
        <v>0</v>
      </c>
      <c r="F299" s="38"/>
      <c r="G299" s="41">
        <v>0</v>
      </c>
      <c r="H299" s="41">
        <v>0</v>
      </c>
      <c r="I299" s="40">
        <v>0</v>
      </c>
      <c r="J299" s="38">
        <v>0</v>
      </c>
      <c r="K299" s="38">
        <v>0</v>
      </c>
      <c r="L299" s="41">
        <v>0</v>
      </c>
      <c r="M299" s="38"/>
      <c r="N299" s="126"/>
    </row>
    <row r="300" spans="1:14" ht="14.25" thickBot="1">
      <c r="A300" s="217"/>
      <c r="B300" s="17" t="s">
        <v>29</v>
      </c>
      <c r="C300" s="48">
        <v>0</v>
      </c>
      <c r="D300" s="48">
        <v>0</v>
      </c>
      <c r="E300" s="48">
        <v>0</v>
      </c>
      <c r="F300" s="38"/>
      <c r="G300" s="41">
        <v>0</v>
      </c>
      <c r="H300" s="41">
        <v>0</v>
      </c>
      <c r="I300" s="41">
        <v>0</v>
      </c>
      <c r="J300" s="41">
        <v>0</v>
      </c>
      <c r="K300" s="41">
        <v>0</v>
      </c>
      <c r="L300" s="41">
        <v>0</v>
      </c>
      <c r="M300" s="38"/>
      <c r="N300" s="126"/>
    </row>
    <row r="301" spans="1:14" ht="14.25" thickBot="1">
      <c r="A301" s="217"/>
      <c r="B301" s="17" t="s">
        <v>30</v>
      </c>
      <c r="C301" s="41">
        <v>0</v>
      </c>
      <c r="D301" s="41">
        <v>0</v>
      </c>
      <c r="E301" s="41">
        <v>0</v>
      </c>
      <c r="F301" s="38"/>
      <c r="G301" s="41">
        <v>0</v>
      </c>
      <c r="H301" s="41">
        <v>0</v>
      </c>
      <c r="I301" s="41">
        <v>0</v>
      </c>
      <c r="J301" s="41">
        <v>0</v>
      </c>
      <c r="K301" s="41">
        <v>0</v>
      </c>
      <c r="L301" s="41">
        <v>0</v>
      </c>
      <c r="M301" s="38"/>
      <c r="N301" s="126"/>
    </row>
    <row r="302" spans="1:14" ht="14.25" thickBot="1">
      <c r="A302" s="218"/>
      <c r="B302" s="18" t="s">
        <v>31</v>
      </c>
      <c r="C302" s="19">
        <f t="shared" ref="C302:L302" si="73">C290+C292+C293+C294+C295+C296+C297+C298</f>
        <v>25.372399999999999</v>
      </c>
      <c r="D302" s="19">
        <f t="shared" si="73"/>
        <v>442.46299999999997</v>
      </c>
      <c r="E302" s="19">
        <f t="shared" si="73"/>
        <v>521.61079999999993</v>
      </c>
      <c r="F302" s="19">
        <f>(D302-E302)/E302*100</f>
        <v>-15.173727231107939</v>
      </c>
      <c r="G302" s="19">
        <f t="shared" si="73"/>
        <v>3057</v>
      </c>
      <c r="H302" s="19">
        <f t="shared" si="73"/>
        <v>655307.81719999993</v>
      </c>
      <c r="I302" s="19">
        <f t="shared" si="73"/>
        <v>391</v>
      </c>
      <c r="J302" s="19">
        <f t="shared" si="73"/>
        <v>11.552</v>
      </c>
      <c r="K302" s="19">
        <f t="shared" si="73"/>
        <v>291.73899999999998</v>
      </c>
      <c r="L302" s="19">
        <f t="shared" si="73"/>
        <v>362.62440000000004</v>
      </c>
      <c r="M302" s="19">
        <f t="shared" ref="M302:M304" si="74">(K302-L302)/L302*100</f>
        <v>-19.54788480863396</v>
      </c>
      <c r="N302" s="127">
        <f>D302/D393*100</f>
        <v>2.2603154755631376</v>
      </c>
    </row>
    <row r="303" spans="1:14" ht="14.25" thickTop="1">
      <c r="A303" s="227" t="s">
        <v>94</v>
      </c>
      <c r="B303" s="170" t="s">
        <v>19</v>
      </c>
      <c r="C303" s="33">
        <v>8.4104670000000006</v>
      </c>
      <c r="D303" s="33">
        <v>98.306692999999996</v>
      </c>
      <c r="E303" s="33">
        <v>5.8388309999999999</v>
      </c>
      <c r="F303" s="38">
        <f>(D303-E303)/E303*100</f>
        <v>1583.6708067077125</v>
      </c>
      <c r="G303" s="33" t="s">
        <v>112</v>
      </c>
      <c r="H303" s="33">
        <v>38055.450745000002</v>
      </c>
      <c r="I303" s="33" t="s">
        <v>113</v>
      </c>
      <c r="J303" s="33">
        <v>9.3327689999999972</v>
      </c>
      <c r="K303" s="33">
        <v>18.416007999999998</v>
      </c>
      <c r="L303" s="33">
        <v>12.482459</v>
      </c>
      <c r="M303" s="38">
        <f t="shared" si="74"/>
        <v>47.535097050989691</v>
      </c>
      <c r="N303" s="126">
        <f>D303/D381*100</f>
        <v>0.80448116809503023</v>
      </c>
    </row>
    <row r="304" spans="1:14">
      <c r="A304" s="227"/>
      <c r="B304" s="170" t="s">
        <v>20</v>
      </c>
      <c r="C304" s="33">
        <v>3.221711</v>
      </c>
      <c r="D304" s="33">
        <v>25.938845999999998</v>
      </c>
      <c r="E304" s="33">
        <v>0.85330300000000003</v>
      </c>
      <c r="F304" s="38">
        <f>(D304-E304)/E304*100</f>
        <v>2939.8165716046933</v>
      </c>
      <c r="G304" s="33" t="s">
        <v>114</v>
      </c>
      <c r="H304" s="33">
        <v>4354.2</v>
      </c>
      <c r="I304" s="33" t="s">
        <v>115</v>
      </c>
      <c r="J304" s="33">
        <v>0.35700000000000021</v>
      </c>
      <c r="K304" s="33">
        <v>3.525239</v>
      </c>
      <c r="L304" s="33">
        <v>11.831458999999999</v>
      </c>
      <c r="M304" s="38">
        <f t="shared" si="74"/>
        <v>-70.204528452492639</v>
      </c>
      <c r="N304" s="126">
        <f>D304/D382*100</f>
        <v>0.89482737348293218</v>
      </c>
    </row>
    <row r="305" spans="1:14">
      <c r="A305" s="227"/>
      <c r="B305" s="170" t="s">
        <v>21</v>
      </c>
      <c r="C305" s="33"/>
      <c r="D305" s="33"/>
      <c r="E305" s="33"/>
      <c r="F305" s="38"/>
      <c r="G305" s="33">
        <v>0</v>
      </c>
      <c r="H305" s="33">
        <v>0</v>
      </c>
      <c r="I305" s="33"/>
      <c r="J305" s="33"/>
      <c r="K305" s="33"/>
      <c r="L305" s="38"/>
      <c r="M305" s="38"/>
      <c r="N305" s="126"/>
    </row>
    <row r="306" spans="1:14">
      <c r="A306" s="227"/>
      <c r="B306" s="170" t="s">
        <v>22</v>
      </c>
      <c r="C306" s="33"/>
      <c r="D306" s="33">
        <v>0</v>
      </c>
      <c r="E306" s="33">
        <v>0</v>
      </c>
      <c r="F306" s="38"/>
      <c r="G306" s="33">
        <v>0</v>
      </c>
      <c r="H306" s="33">
        <v>0</v>
      </c>
      <c r="I306" s="33"/>
      <c r="J306" s="33"/>
      <c r="K306" s="33"/>
      <c r="L306" s="38"/>
      <c r="M306" s="38"/>
      <c r="N306" s="126"/>
    </row>
    <row r="307" spans="1:14">
      <c r="A307" s="227"/>
      <c r="B307" s="170" t="s">
        <v>23</v>
      </c>
      <c r="C307" s="33"/>
      <c r="D307" s="33"/>
      <c r="E307" s="33"/>
      <c r="F307" s="38"/>
      <c r="G307" s="33">
        <v>0</v>
      </c>
      <c r="H307" s="33">
        <v>0</v>
      </c>
      <c r="I307" s="33"/>
      <c r="J307" s="33"/>
      <c r="K307" s="33"/>
      <c r="L307" s="38"/>
      <c r="M307" s="38"/>
      <c r="N307" s="126"/>
    </row>
    <row r="308" spans="1:14">
      <c r="A308" s="227"/>
      <c r="B308" s="170" t="s">
        <v>24</v>
      </c>
      <c r="C308" s="33">
        <v>0.21698100000000001</v>
      </c>
      <c r="D308" s="33">
        <v>12.194538</v>
      </c>
      <c r="E308" s="33">
        <v>0.374529</v>
      </c>
      <c r="F308" s="38"/>
      <c r="G308" s="33" t="s">
        <v>116</v>
      </c>
      <c r="H308" s="33">
        <v>9944.8222700000006</v>
      </c>
      <c r="I308" s="33">
        <v>0</v>
      </c>
      <c r="J308" s="33"/>
      <c r="K308" s="33">
        <v>0</v>
      </c>
      <c r="L308" s="38">
        <v>0</v>
      </c>
      <c r="M308" s="38"/>
      <c r="N308" s="126">
        <f>D308/D386*100</f>
        <v>1.6579036038014801</v>
      </c>
    </row>
    <row r="309" spans="1:14">
      <c r="A309" s="227"/>
      <c r="B309" s="170" t="s">
        <v>25</v>
      </c>
      <c r="C309" s="33"/>
      <c r="D309" s="33"/>
      <c r="E309" s="33"/>
      <c r="F309" s="38"/>
      <c r="G309" s="33"/>
      <c r="H309" s="33"/>
      <c r="I309" s="33"/>
      <c r="J309" s="33"/>
      <c r="K309" s="33"/>
      <c r="L309" s="33"/>
      <c r="M309" s="38"/>
      <c r="N309" s="126"/>
    </row>
    <row r="310" spans="1:14">
      <c r="A310" s="227"/>
      <c r="B310" s="170" t="s">
        <v>26</v>
      </c>
      <c r="C310" s="33">
        <v>0.31127700000000003</v>
      </c>
      <c r="D310" s="33">
        <v>2.553493</v>
      </c>
      <c r="E310" s="33">
        <v>3.7555960000000002</v>
      </c>
      <c r="F310" s="38">
        <f>(D310-E310)/E310*100</f>
        <v>-32.008315058382216</v>
      </c>
      <c r="G310" s="33" t="s">
        <v>110</v>
      </c>
      <c r="H310" s="33">
        <v>0</v>
      </c>
      <c r="I310" s="33"/>
      <c r="J310" s="33"/>
      <c r="K310" s="33"/>
      <c r="L310" s="38"/>
      <c r="M310" s="38"/>
      <c r="N310" s="126">
        <f>D310/D388*100</f>
        <v>0.17525015992573201</v>
      </c>
    </row>
    <row r="311" spans="1:14">
      <c r="A311" s="227"/>
      <c r="B311" s="170" t="s">
        <v>27</v>
      </c>
      <c r="C311" s="33"/>
      <c r="D311" s="33"/>
      <c r="E311" s="33"/>
      <c r="F311" s="38"/>
      <c r="G311" s="33"/>
      <c r="H311" s="33"/>
      <c r="I311" s="33"/>
      <c r="J311" s="33">
        <v>0</v>
      </c>
      <c r="K311" s="33"/>
      <c r="L311" s="38"/>
      <c r="M311" s="38"/>
      <c r="N311" s="126"/>
    </row>
    <row r="312" spans="1:14">
      <c r="A312" s="227"/>
      <c r="B312" s="17" t="s">
        <v>28</v>
      </c>
      <c r="C312" s="38"/>
      <c r="D312" s="38"/>
      <c r="E312" s="38"/>
      <c r="F312" s="38"/>
      <c r="G312" s="33"/>
      <c r="H312" s="33"/>
      <c r="I312" s="33"/>
      <c r="J312" s="33"/>
      <c r="K312" s="33"/>
      <c r="L312" s="41"/>
      <c r="M312" s="38"/>
      <c r="N312" s="126"/>
    </row>
    <row r="313" spans="1:14">
      <c r="A313" s="227"/>
      <c r="B313" s="17" t="s">
        <v>29</v>
      </c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126"/>
    </row>
    <row r="314" spans="1:14">
      <c r="A314" s="227"/>
      <c r="B314" s="17" t="s">
        <v>30</v>
      </c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126"/>
    </row>
    <row r="315" spans="1:14" ht="14.25" thickBot="1">
      <c r="A315" s="228"/>
      <c r="B315" s="18" t="s">
        <v>31</v>
      </c>
      <c r="C315" s="19">
        <f t="shared" ref="C315:L315" si="75">C303+C305+C306+C307+C308+C309+C310+C311</f>
        <v>8.9387250000000016</v>
      </c>
      <c r="D315" s="19">
        <f t="shared" si="75"/>
        <v>113.05472399999999</v>
      </c>
      <c r="E315" s="19">
        <f t="shared" si="75"/>
        <v>9.9689560000000004</v>
      </c>
      <c r="F315" s="19">
        <f>(D315-E315)/E315*100</f>
        <v>1034.0678402031265</v>
      </c>
      <c r="G315" s="19">
        <f t="shared" si="75"/>
        <v>690</v>
      </c>
      <c r="H315" s="19">
        <f t="shared" si="75"/>
        <v>48000.273014999999</v>
      </c>
      <c r="I315" s="19">
        <f t="shared" si="75"/>
        <v>65</v>
      </c>
      <c r="J315" s="19">
        <f t="shared" si="75"/>
        <v>9.3327689999999972</v>
      </c>
      <c r="K315" s="19">
        <f t="shared" si="75"/>
        <v>18.416007999999998</v>
      </c>
      <c r="L315" s="19">
        <f t="shared" si="75"/>
        <v>12.482459</v>
      </c>
      <c r="M315" s="19">
        <f t="shared" ref="M315:M317" si="76">(K315-L315)/L315*100</f>
        <v>47.535097050989691</v>
      </c>
      <c r="N315" s="127">
        <f>D315/D393*100</f>
        <v>0.57753833030721047</v>
      </c>
    </row>
    <row r="316" spans="1:14" ht="14.25" thickTop="1">
      <c r="A316" s="227" t="s">
        <v>40</v>
      </c>
      <c r="B316" s="170" t="s">
        <v>19</v>
      </c>
      <c r="C316" s="34">
        <v>49.963284000000002</v>
      </c>
      <c r="D316" s="34">
        <v>1044.6900679999999</v>
      </c>
      <c r="E316" s="34">
        <v>942.90813800000001</v>
      </c>
      <c r="F316" s="41">
        <f>(D316-E316)/E316*100</f>
        <v>10.794469354765488</v>
      </c>
      <c r="G316" s="34">
        <v>6389</v>
      </c>
      <c r="H316" s="34">
        <v>405233.85655700002</v>
      </c>
      <c r="I316" s="36">
        <v>736</v>
      </c>
      <c r="J316" s="34">
        <v>80.97</v>
      </c>
      <c r="K316" s="34">
        <v>487.48</v>
      </c>
      <c r="L316" s="34">
        <v>368.33</v>
      </c>
      <c r="M316" s="38">
        <f t="shared" si="76"/>
        <v>32.348709038090853</v>
      </c>
      <c r="N316" s="126">
        <f>D316/D381*100</f>
        <v>8.5490973254681304</v>
      </c>
    </row>
    <row r="317" spans="1:14">
      <c r="A317" s="227"/>
      <c r="B317" s="170" t="s">
        <v>20</v>
      </c>
      <c r="C317" s="34">
        <v>15.766074</v>
      </c>
      <c r="D317" s="34">
        <v>254.27616</v>
      </c>
      <c r="E317" s="34">
        <v>250.762316</v>
      </c>
      <c r="F317" s="38">
        <f>(D317-E317)/E317*100</f>
        <v>1.4012647737708748</v>
      </c>
      <c r="G317" s="34">
        <v>2853</v>
      </c>
      <c r="H317" s="34">
        <v>40789.199999999997</v>
      </c>
      <c r="I317" s="36">
        <v>314</v>
      </c>
      <c r="J317" s="34">
        <v>38.68</v>
      </c>
      <c r="K317" s="34">
        <v>147.86000000000001</v>
      </c>
      <c r="L317" s="34">
        <v>108.96</v>
      </c>
      <c r="M317" s="38">
        <f t="shared" si="76"/>
        <v>35.701174743024986</v>
      </c>
      <c r="N317" s="126">
        <f>D317/D382*100</f>
        <v>8.771911764776501</v>
      </c>
    </row>
    <row r="318" spans="1:14">
      <c r="A318" s="227"/>
      <c r="B318" s="170" t="s">
        <v>21</v>
      </c>
      <c r="C318" s="34">
        <v>1.6981E-2</v>
      </c>
      <c r="D318" s="34">
        <v>27.500373</v>
      </c>
      <c r="E318" s="34">
        <v>3.70566</v>
      </c>
      <c r="F318" s="38">
        <f>(D318-E318)/E318*100</f>
        <v>642.1180842279108</v>
      </c>
      <c r="G318" s="34">
        <v>76</v>
      </c>
      <c r="H318" s="34">
        <v>106650.15</v>
      </c>
      <c r="I318" s="36"/>
      <c r="J318" s="34"/>
      <c r="K318" s="34"/>
      <c r="L318" s="34">
        <v>0.27</v>
      </c>
      <c r="M318" s="38"/>
      <c r="N318" s="126">
        <f>D318/D383*100</f>
        <v>10.45804819804132</v>
      </c>
    </row>
    <row r="319" spans="1:14">
      <c r="A319" s="227"/>
      <c r="B319" s="170" t="s">
        <v>22</v>
      </c>
      <c r="C319" s="34">
        <v>1.2038629999999999</v>
      </c>
      <c r="D319" s="34">
        <v>18.744759999999999</v>
      </c>
      <c r="E319" s="34">
        <v>14.337688999999999</v>
      </c>
      <c r="F319" s="38">
        <f>(D319-E319)/E319*100</f>
        <v>30.73766630033613</v>
      </c>
      <c r="G319" s="34">
        <v>898</v>
      </c>
      <c r="H319" s="34">
        <v>33958.769999999997</v>
      </c>
      <c r="I319" s="36">
        <v>56</v>
      </c>
      <c r="J319" s="34">
        <v>3.68</v>
      </c>
      <c r="K319" s="34">
        <v>7.08</v>
      </c>
      <c r="L319" s="34">
        <v>2.2999999999999998</v>
      </c>
      <c r="M319" s="38">
        <f>(K319-L319)/L319*100</f>
        <v>207.82608695652178</v>
      </c>
      <c r="N319" s="126">
        <f>D319/D384*100</f>
        <v>16.674139510651106</v>
      </c>
    </row>
    <row r="320" spans="1:14">
      <c r="A320" s="227"/>
      <c r="B320" s="170" t="s">
        <v>23</v>
      </c>
      <c r="C320" s="34">
        <v>0.45283200000000001</v>
      </c>
      <c r="D320" s="34">
        <v>4.9867350000000004</v>
      </c>
      <c r="E320" s="34"/>
      <c r="F320" s="38"/>
      <c r="G320" s="34">
        <v>44</v>
      </c>
      <c r="H320" s="34">
        <v>34005.279999999999</v>
      </c>
      <c r="I320" s="36"/>
      <c r="J320" s="34"/>
      <c r="K320" s="34"/>
      <c r="L320" s="34"/>
      <c r="M320" s="38"/>
      <c r="N320" s="126"/>
    </row>
    <row r="321" spans="1:14">
      <c r="A321" s="227"/>
      <c r="B321" s="170" t="s">
        <v>24</v>
      </c>
      <c r="C321" s="34">
        <v>0.31070799999999998</v>
      </c>
      <c r="D321" s="34">
        <v>52.161071999999997</v>
      </c>
      <c r="E321" s="34">
        <v>11.771051999999999</v>
      </c>
      <c r="F321" s="38">
        <f>(D321-E321)/E321*100</f>
        <v>343.13007877290835</v>
      </c>
      <c r="G321" s="34">
        <v>59</v>
      </c>
      <c r="H321" s="34">
        <v>28625.96</v>
      </c>
      <c r="I321" s="36">
        <v>12</v>
      </c>
      <c r="J321" s="34">
        <v>0.13</v>
      </c>
      <c r="K321" s="34">
        <v>1.03</v>
      </c>
      <c r="L321" s="34">
        <v>0.03</v>
      </c>
      <c r="M321" s="38"/>
      <c r="N321" s="126">
        <f>D321/D386*100</f>
        <v>7.0915379694539036</v>
      </c>
    </row>
    <row r="322" spans="1:14">
      <c r="A322" s="227"/>
      <c r="B322" s="170" t="s">
        <v>25</v>
      </c>
      <c r="C322" s="34"/>
      <c r="D322" s="34">
        <v>53.551000000000002</v>
      </c>
      <c r="E322" s="34">
        <v>58</v>
      </c>
      <c r="F322" s="38"/>
      <c r="G322" s="34">
        <v>5</v>
      </c>
      <c r="H322" s="34">
        <v>1032.27</v>
      </c>
      <c r="I322" s="36">
        <v>4</v>
      </c>
      <c r="J322" s="34">
        <v>40</v>
      </c>
      <c r="K322" s="34">
        <v>40</v>
      </c>
      <c r="L322" s="34">
        <v>177.63</v>
      </c>
      <c r="M322" s="38"/>
      <c r="N322" s="126">
        <f>D322/D387*100</f>
        <v>1.1302986005286111</v>
      </c>
    </row>
    <row r="323" spans="1:14">
      <c r="A323" s="227"/>
      <c r="B323" s="170" t="s">
        <v>26</v>
      </c>
      <c r="C323" s="34">
        <v>2.9745550000000001</v>
      </c>
      <c r="D323" s="34">
        <v>56.906404999999999</v>
      </c>
      <c r="E323" s="34">
        <v>53.565669999999997</v>
      </c>
      <c r="F323" s="38">
        <f>(D323-E323)/E323*100</f>
        <v>6.2367090713137774</v>
      </c>
      <c r="G323" s="34">
        <v>1474</v>
      </c>
      <c r="H323" s="34">
        <v>122898.48</v>
      </c>
      <c r="I323" s="36">
        <v>30</v>
      </c>
      <c r="J323" s="34">
        <v>0.83</v>
      </c>
      <c r="K323" s="34">
        <v>58.36</v>
      </c>
      <c r="L323" s="34">
        <v>29.6</v>
      </c>
      <c r="M323" s="38">
        <f>(K323-L323)/L323*100</f>
        <v>97.162162162162147</v>
      </c>
      <c r="N323" s="126">
        <f>D323/D388*100</f>
        <v>3.9055742769016701</v>
      </c>
    </row>
    <row r="324" spans="1:14">
      <c r="A324" s="227"/>
      <c r="B324" s="170" t="s">
        <v>27</v>
      </c>
      <c r="C324" s="34">
        <v>1.0392440000000001</v>
      </c>
      <c r="D324" s="34">
        <v>1.869853</v>
      </c>
      <c r="E324" s="36">
        <v>2.05226</v>
      </c>
      <c r="F324" s="38">
        <f>(D324-E324)/E324*100</f>
        <v>-8.8881038464911839</v>
      </c>
      <c r="G324" s="34">
        <v>68</v>
      </c>
      <c r="H324" s="34">
        <v>2843.3818000000001</v>
      </c>
      <c r="I324" s="36">
        <v>5</v>
      </c>
      <c r="J324" s="36"/>
      <c r="K324" s="36">
        <v>0.94</v>
      </c>
      <c r="L324" s="36">
        <v>15.14</v>
      </c>
      <c r="M324" s="38"/>
      <c r="N324" s="126">
        <f>D324/D389*100</f>
        <v>29.918351679631506</v>
      </c>
    </row>
    <row r="325" spans="1:14">
      <c r="A325" s="227"/>
      <c r="B325" s="17" t="s">
        <v>28</v>
      </c>
      <c r="C325" s="34"/>
      <c r="D325" s="34"/>
      <c r="E325" s="34"/>
      <c r="F325" s="38"/>
      <c r="G325" s="34"/>
      <c r="H325" s="34"/>
      <c r="I325" s="34"/>
      <c r="J325" s="34"/>
      <c r="K325" s="34"/>
      <c r="L325" s="34"/>
      <c r="M325" s="38"/>
      <c r="N325" s="126"/>
    </row>
    <row r="326" spans="1:14">
      <c r="A326" s="227"/>
      <c r="B326" s="17" t="s">
        <v>29</v>
      </c>
      <c r="C326" s="38"/>
      <c r="D326" s="38"/>
      <c r="E326" s="38"/>
      <c r="F326" s="38"/>
      <c r="G326" s="34">
        <v>1</v>
      </c>
      <c r="H326" s="34">
        <v>222.08179999999999</v>
      </c>
      <c r="I326" s="34"/>
      <c r="J326" s="34"/>
      <c r="K326" s="34"/>
      <c r="L326" s="34"/>
      <c r="M326" s="38"/>
      <c r="N326" s="126"/>
    </row>
    <row r="327" spans="1:14">
      <c r="A327" s="227"/>
      <c r="B327" s="17" t="s">
        <v>30</v>
      </c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126"/>
    </row>
    <row r="328" spans="1:14" ht="14.25" thickBot="1">
      <c r="A328" s="228"/>
      <c r="B328" s="18" t="s">
        <v>31</v>
      </c>
      <c r="C328" s="19">
        <f t="shared" ref="C328:L328" si="77">C316+C318+C319+C320+C321+C322+C323+C324</f>
        <v>55.961466999999999</v>
      </c>
      <c r="D328" s="19">
        <f t="shared" si="77"/>
        <v>1260.4102659999999</v>
      </c>
      <c r="E328" s="19">
        <f t="shared" si="77"/>
        <v>1086.3404689999998</v>
      </c>
      <c r="F328" s="19">
        <f>(D328-E328)/E328*100</f>
        <v>16.023502941047127</v>
      </c>
      <c r="G328" s="19">
        <f t="shared" si="77"/>
        <v>9013</v>
      </c>
      <c r="H328" s="19">
        <f t="shared" si="77"/>
        <v>735248.14835699997</v>
      </c>
      <c r="I328" s="19">
        <f t="shared" si="77"/>
        <v>843</v>
      </c>
      <c r="J328" s="19">
        <f t="shared" si="77"/>
        <v>125.61</v>
      </c>
      <c r="K328" s="19">
        <f t="shared" si="77"/>
        <v>594.89</v>
      </c>
      <c r="L328" s="19">
        <f t="shared" si="77"/>
        <v>593.29999999999995</v>
      </c>
      <c r="M328" s="19">
        <f t="shared" ref="M328:M330" si="78">(K328-L328)/L328*100</f>
        <v>0.26799258385303082</v>
      </c>
      <c r="N328" s="127">
        <f>D328/D393*100</f>
        <v>6.4387865873495649</v>
      </c>
    </row>
    <row r="329" spans="1:14" ht="14.25" thickTop="1">
      <c r="A329" s="227" t="s">
        <v>41</v>
      </c>
      <c r="B329" s="170" t="s">
        <v>19</v>
      </c>
      <c r="C329" s="86">
        <v>23.4</v>
      </c>
      <c r="D329" s="122">
        <v>483.61</v>
      </c>
      <c r="E329" s="122">
        <v>338.15</v>
      </c>
      <c r="F329" s="128">
        <f>(D329-E329)/E329*100</f>
        <v>43.016412834540894</v>
      </c>
      <c r="G329" s="87">
        <v>3251</v>
      </c>
      <c r="H329" s="87">
        <v>172541.09</v>
      </c>
      <c r="I329" s="87">
        <v>716</v>
      </c>
      <c r="J329" s="87">
        <v>10.25</v>
      </c>
      <c r="K329" s="123">
        <v>172.42</v>
      </c>
      <c r="L329" s="123">
        <v>143.87</v>
      </c>
      <c r="M329" s="41">
        <f t="shared" si="78"/>
        <v>19.844303885452135</v>
      </c>
      <c r="N329" s="126">
        <f>D329/D381*100</f>
        <v>3.9575651039592765</v>
      </c>
    </row>
    <row r="330" spans="1:14">
      <c r="A330" s="227"/>
      <c r="B330" s="170" t="s">
        <v>20</v>
      </c>
      <c r="C330" s="87">
        <v>5.78</v>
      </c>
      <c r="D330" s="123">
        <v>140.36000000000001</v>
      </c>
      <c r="E330" s="123">
        <v>137.85</v>
      </c>
      <c r="F330" s="134">
        <f>(D330-E330)/E330*100</f>
        <v>1.8208197315923245</v>
      </c>
      <c r="G330" s="87">
        <v>1683</v>
      </c>
      <c r="H330" s="87">
        <v>23545.4</v>
      </c>
      <c r="I330" s="87">
        <v>273</v>
      </c>
      <c r="J330" s="87">
        <v>1.88</v>
      </c>
      <c r="K330" s="123">
        <v>54.17</v>
      </c>
      <c r="L330" s="123">
        <v>64.06</v>
      </c>
      <c r="M330" s="38">
        <f t="shared" si="78"/>
        <v>-15.438651264439587</v>
      </c>
      <c r="N330" s="126">
        <f>D330/D382*100</f>
        <v>4.8420801041829078</v>
      </c>
    </row>
    <row r="331" spans="1:14">
      <c r="A331" s="227"/>
      <c r="B331" s="170" t="s">
        <v>21</v>
      </c>
      <c r="C331" s="87"/>
      <c r="D331" s="123">
        <v>0</v>
      </c>
      <c r="E331" s="123">
        <v>0</v>
      </c>
      <c r="F331" s="38"/>
      <c r="G331" s="87"/>
      <c r="H331" s="87"/>
      <c r="I331" s="87"/>
      <c r="J331" s="87"/>
      <c r="K331" s="87"/>
      <c r="L331" s="123">
        <v>0</v>
      </c>
      <c r="M331" s="38"/>
      <c r="N331" s="126"/>
    </row>
    <row r="332" spans="1:14">
      <c r="A332" s="227"/>
      <c r="B332" s="170" t="s">
        <v>22</v>
      </c>
      <c r="C332" s="87"/>
      <c r="D332" s="123">
        <v>0</v>
      </c>
      <c r="E332" s="123">
        <v>0</v>
      </c>
      <c r="F332" s="38"/>
      <c r="G332" s="87"/>
      <c r="H332" s="87"/>
      <c r="I332" s="87"/>
      <c r="J332" s="87"/>
      <c r="K332" s="87"/>
      <c r="L332" s="123">
        <v>0</v>
      </c>
      <c r="M332" s="38"/>
      <c r="N332" s="126"/>
    </row>
    <row r="333" spans="1:14">
      <c r="A333" s="227"/>
      <c r="B333" s="170" t="s">
        <v>23</v>
      </c>
      <c r="C333" s="87"/>
      <c r="D333" s="123">
        <v>0</v>
      </c>
      <c r="E333" s="123">
        <v>0</v>
      </c>
      <c r="F333" s="38"/>
      <c r="G333" s="87"/>
      <c r="H333" s="87"/>
      <c r="I333" s="87"/>
      <c r="J333" s="87"/>
      <c r="K333" s="87"/>
      <c r="L333" s="123">
        <v>0</v>
      </c>
      <c r="M333" s="38"/>
      <c r="N333" s="126"/>
    </row>
    <row r="334" spans="1:14">
      <c r="A334" s="227"/>
      <c r="B334" s="170" t="s">
        <v>24</v>
      </c>
      <c r="C334" s="87"/>
      <c r="D334" s="123">
        <v>42.14</v>
      </c>
      <c r="E334" s="123">
        <v>30.97</v>
      </c>
      <c r="F334" s="134">
        <f>(D334-E334)/E334*100</f>
        <v>36.067161769454323</v>
      </c>
      <c r="G334" s="87">
        <v>48</v>
      </c>
      <c r="H334" s="87">
        <v>10600</v>
      </c>
      <c r="I334" s="87">
        <v>6</v>
      </c>
      <c r="J334" s="87">
        <v>3.59</v>
      </c>
      <c r="K334" s="87">
        <v>9.77</v>
      </c>
      <c r="L334" s="123">
        <v>5.92</v>
      </c>
      <c r="M334" s="38">
        <f>(K334-L334)/L334*100</f>
        <v>65.03378378378379</v>
      </c>
      <c r="N334" s="126">
        <f>D334/D386*100</f>
        <v>5.729127078384959</v>
      </c>
    </row>
    <row r="335" spans="1:14">
      <c r="A335" s="227"/>
      <c r="B335" s="170" t="s">
        <v>25</v>
      </c>
      <c r="C335" s="87"/>
      <c r="D335" s="123">
        <v>0</v>
      </c>
      <c r="E335" s="123">
        <v>0</v>
      </c>
      <c r="F335" s="38"/>
      <c r="G335" s="87"/>
      <c r="H335" s="87"/>
      <c r="I335" s="89"/>
      <c r="J335" s="89"/>
      <c r="K335" s="89"/>
      <c r="L335" s="158">
        <v>0</v>
      </c>
      <c r="M335" s="38"/>
      <c r="N335" s="126"/>
    </row>
    <row r="336" spans="1:14">
      <c r="A336" s="227"/>
      <c r="B336" s="170" t="s">
        <v>26</v>
      </c>
      <c r="C336" s="87">
        <v>1.69</v>
      </c>
      <c r="D336" s="123">
        <v>25.76</v>
      </c>
      <c r="E336" s="123">
        <v>18.190000000000001</v>
      </c>
      <c r="F336" s="134">
        <f>(D336-E336)/E336*100</f>
        <v>41.616272677295221</v>
      </c>
      <c r="G336" s="87">
        <v>165</v>
      </c>
      <c r="H336" s="87">
        <v>40020.559999999998</v>
      </c>
      <c r="I336" s="87">
        <v>49</v>
      </c>
      <c r="J336" s="87">
        <v>1.46</v>
      </c>
      <c r="K336" s="123">
        <v>9.9600000000000009</v>
      </c>
      <c r="L336" s="123">
        <v>6.34</v>
      </c>
      <c r="M336" s="38">
        <f>(K336-L336)/L336*100</f>
        <v>57.097791798107281</v>
      </c>
      <c r="N336" s="126">
        <f>D336/D388*100</f>
        <v>1.7679485002257129</v>
      </c>
    </row>
    <row r="337" spans="1:14">
      <c r="A337" s="227"/>
      <c r="B337" s="170" t="s">
        <v>27</v>
      </c>
      <c r="C337" s="87"/>
      <c r="D337" s="123">
        <v>0</v>
      </c>
      <c r="E337" s="123">
        <v>0</v>
      </c>
      <c r="F337" s="38"/>
      <c r="G337" s="87"/>
      <c r="H337" s="87"/>
      <c r="I337" s="87"/>
      <c r="J337" s="87"/>
      <c r="K337" s="87"/>
      <c r="L337" s="123">
        <v>0</v>
      </c>
      <c r="M337" s="38"/>
      <c r="N337" s="126"/>
    </row>
    <row r="338" spans="1:14">
      <c r="A338" s="227"/>
      <c r="B338" s="17" t="s">
        <v>28</v>
      </c>
      <c r="C338" s="87"/>
      <c r="D338" s="123">
        <v>0</v>
      </c>
      <c r="E338" s="123">
        <v>0</v>
      </c>
      <c r="F338" s="38"/>
      <c r="G338" s="87"/>
      <c r="H338" s="87"/>
      <c r="I338" s="90"/>
      <c r="J338" s="90"/>
      <c r="K338" s="90"/>
      <c r="L338" s="149">
        <v>0</v>
      </c>
      <c r="M338" s="38"/>
      <c r="N338" s="126"/>
    </row>
    <row r="339" spans="1:14">
      <c r="A339" s="227"/>
      <c r="B339" s="17" t="s">
        <v>29</v>
      </c>
      <c r="C339" s="87"/>
      <c r="D339" s="123">
        <v>0</v>
      </c>
      <c r="E339" s="123">
        <v>0</v>
      </c>
      <c r="F339" s="38"/>
      <c r="G339" s="87"/>
      <c r="H339" s="87"/>
      <c r="I339" s="90"/>
      <c r="J339" s="90"/>
      <c r="K339" s="90"/>
      <c r="L339" s="149">
        <v>0</v>
      </c>
      <c r="M339" s="38"/>
      <c r="N339" s="126"/>
    </row>
    <row r="340" spans="1:14">
      <c r="A340" s="227"/>
      <c r="B340" s="17" t="s">
        <v>30</v>
      </c>
      <c r="C340" s="87"/>
      <c r="D340" s="123">
        <v>0</v>
      </c>
      <c r="E340" s="123">
        <v>0</v>
      </c>
      <c r="F340" s="38"/>
      <c r="G340" s="87"/>
      <c r="H340" s="87"/>
      <c r="I340" s="90"/>
      <c r="J340" s="90"/>
      <c r="K340" s="90"/>
      <c r="L340" s="149">
        <v>0</v>
      </c>
      <c r="M340" s="38"/>
      <c r="N340" s="126"/>
    </row>
    <row r="341" spans="1:14" ht="14.25" thickBot="1">
      <c r="A341" s="228"/>
      <c r="B341" s="18" t="s">
        <v>31</v>
      </c>
      <c r="C341" s="19">
        <f t="shared" ref="C341:L341" si="79">C329+C331+C332+C333+C334+C335+C336+C337</f>
        <v>25.09</v>
      </c>
      <c r="D341" s="19">
        <f t="shared" si="79"/>
        <v>551.51</v>
      </c>
      <c r="E341" s="19">
        <f t="shared" si="79"/>
        <v>387.31</v>
      </c>
      <c r="F341" s="19">
        <f>(D341-E341)/E341*100</f>
        <v>42.394980764762074</v>
      </c>
      <c r="G341" s="19">
        <f t="shared" si="79"/>
        <v>3464</v>
      </c>
      <c r="H341" s="19">
        <f t="shared" si="79"/>
        <v>223161.65</v>
      </c>
      <c r="I341" s="19">
        <f t="shared" si="79"/>
        <v>771</v>
      </c>
      <c r="J341" s="19">
        <f t="shared" si="79"/>
        <v>15.3</v>
      </c>
      <c r="K341" s="19">
        <f t="shared" si="79"/>
        <v>192.15</v>
      </c>
      <c r="L341" s="19">
        <f t="shared" si="79"/>
        <v>156.13</v>
      </c>
      <c r="M341" s="19">
        <f t="shared" ref="M341:M343" si="80">(K341-L341)/L341*100</f>
        <v>23.070518157945312</v>
      </c>
      <c r="N341" s="127">
        <f>D341/D393*100</f>
        <v>2.8173804090462391</v>
      </c>
    </row>
    <row r="342" spans="1:14" ht="14.25" thickTop="1">
      <c r="A342" s="219" t="s">
        <v>67</v>
      </c>
      <c r="B342" s="21" t="s">
        <v>19</v>
      </c>
      <c r="C342" s="39">
        <v>30.090647000000001</v>
      </c>
      <c r="D342" s="39">
        <v>474.08394900000002</v>
      </c>
      <c r="E342" s="39">
        <v>549.2912</v>
      </c>
      <c r="F342" s="128">
        <f>(D342-E342)/E342*100</f>
        <v>-13.691690491309524</v>
      </c>
      <c r="G342" s="38">
        <v>3513</v>
      </c>
      <c r="H342" s="38">
        <v>200944.562076</v>
      </c>
      <c r="I342" s="38">
        <v>398</v>
      </c>
      <c r="J342" s="41">
        <v>5.3515000000000397</v>
      </c>
      <c r="K342" s="38">
        <v>340.58828899999997</v>
      </c>
      <c r="L342" s="38">
        <v>380.29425900000001</v>
      </c>
      <c r="M342" s="128">
        <f t="shared" si="80"/>
        <v>-10.440854433198277</v>
      </c>
      <c r="N342" s="129">
        <f>D342/D381*100</f>
        <v>3.8796097948959058</v>
      </c>
    </row>
    <row r="343" spans="1:14">
      <c r="A343" s="227"/>
      <c r="B343" s="170" t="s">
        <v>20</v>
      </c>
      <c r="C343" s="39">
        <v>10.492271000000001</v>
      </c>
      <c r="D343" s="39">
        <v>144.98553999999999</v>
      </c>
      <c r="E343" s="38">
        <v>163.770375</v>
      </c>
      <c r="F343" s="38">
        <f>(D343-E343)/E343*100</f>
        <v>-11.470227750287568</v>
      </c>
      <c r="G343" s="38">
        <v>1831</v>
      </c>
      <c r="H343" s="38">
        <v>25793.599999999999</v>
      </c>
      <c r="I343" s="38">
        <v>197</v>
      </c>
      <c r="J343" s="41">
        <v>2.399</v>
      </c>
      <c r="K343" s="38">
        <v>118.24390200000001</v>
      </c>
      <c r="L343" s="38">
        <v>100.559462</v>
      </c>
      <c r="M343" s="38">
        <f t="shared" si="80"/>
        <v>17.586052717744263</v>
      </c>
      <c r="N343" s="126">
        <f>D343/D382*100</f>
        <v>5.0016500329738882</v>
      </c>
    </row>
    <row r="344" spans="1:14">
      <c r="A344" s="227"/>
      <c r="B344" s="170" t="s">
        <v>21</v>
      </c>
      <c r="C344" s="39">
        <v>0</v>
      </c>
      <c r="D344" s="39">
        <v>4.909408</v>
      </c>
      <c r="E344" s="38">
        <v>9.6226000000000006E-2</v>
      </c>
      <c r="F344" s="38">
        <f>(D344-E344)/E344*100</f>
        <v>5001.9558123584065</v>
      </c>
      <c r="G344" s="38">
        <v>4</v>
      </c>
      <c r="H344" s="38">
        <v>5173.6899999999996</v>
      </c>
      <c r="I344" s="38">
        <v>0</v>
      </c>
      <c r="J344" s="41">
        <v>0</v>
      </c>
      <c r="K344" s="38">
        <v>0</v>
      </c>
      <c r="L344" s="38">
        <v>0</v>
      </c>
      <c r="M344" s="38"/>
      <c r="N344" s="126">
        <f>D344/D383*100</f>
        <v>1.8669865127956498</v>
      </c>
    </row>
    <row r="345" spans="1:14">
      <c r="A345" s="227"/>
      <c r="B345" s="170" t="s">
        <v>22</v>
      </c>
      <c r="C345" s="39">
        <v>1.8867999999999999E-2</v>
      </c>
      <c r="D345" s="39">
        <v>0.33538000000000001</v>
      </c>
      <c r="E345" s="38">
        <v>0.16981199999999999</v>
      </c>
      <c r="F345" s="38">
        <f>(D345-E345)/E345*100</f>
        <v>97.500765552493363</v>
      </c>
      <c r="G345" s="38">
        <v>26</v>
      </c>
      <c r="H345" s="38">
        <v>3823.2</v>
      </c>
      <c r="I345" s="38">
        <v>0</v>
      </c>
      <c r="J345" s="41">
        <v>0</v>
      </c>
      <c r="K345" s="38">
        <v>0</v>
      </c>
      <c r="L345" s="38">
        <v>0</v>
      </c>
      <c r="M345" s="38"/>
      <c r="N345" s="126">
        <f>D345/D384*100</f>
        <v>0.29833259583383132</v>
      </c>
    </row>
    <row r="346" spans="1:14">
      <c r="A346" s="227"/>
      <c r="B346" s="170" t="s">
        <v>23</v>
      </c>
      <c r="C346" s="39">
        <v>0</v>
      </c>
      <c r="D346" s="39">
        <v>0</v>
      </c>
      <c r="E346" s="38">
        <v>0</v>
      </c>
      <c r="F346" s="38"/>
      <c r="G346" s="38">
        <v>0</v>
      </c>
      <c r="H346" s="38">
        <v>0</v>
      </c>
      <c r="I346" s="38">
        <v>0</v>
      </c>
      <c r="J346" s="41">
        <v>0</v>
      </c>
      <c r="K346" s="38">
        <v>0</v>
      </c>
      <c r="L346" s="38">
        <v>0</v>
      </c>
      <c r="M346" s="38"/>
      <c r="N346" s="126"/>
    </row>
    <row r="347" spans="1:14">
      <c r="A347" s="227"/>
      <c r="B347" s="170" t="s">
        <v>24</v>
      </c>
      <c r="C347" s="39">
        <v>8.0188999999990102E-2</v>
      </c>
      <c r="D347" s="39">
        <v>136.87126900000001</v>
      </c>
      <c r="E347" s="38">
        <v>80.010378000000003</v>
      </c>
      <c r="F347" s="38">
        <f>(D347-E347)/E347*100</f>
        <v>71.066894597098397</v>
      </c>
      <c r="G347" s="38">
        <v>63</v>
      </c>
      <c r="H347" s="38">
        <v>57250.5</v>
      </c>
      <c r="I347" s="38">
        <v>7</v>
      </c>
      <c r="J347" s="41">
        <v>0</v>
      </c>
      <c r="K347" s="38">
        <v>17.004304999999999</v>
      </c>
      <c r="L347" s="38">
        <v>18.55</v>
      </c>
      <c r="M347" s="38"/>
      <c r="N347" s="126">
        <f>D347/D386*100</f>
        <v>18.608279389672806</v>
      </c>
    </row>
    <row r="348" spans="1:14">
      <c r="A348" s="227"/>
      <c r="B348" s="170" t="s">
        <v>25</v>
      </c>
      <c r="C348" s="39">
        <v>0</v>
      </c>
      <c r="D348" s="39">
        <v>0</v>
      </c>
      <c r="E348" s="40">
        <v>0</v>
      </c>
      <c r="F348" s="38"/>
      <c r="G348" s="38">
        <v>0</v>
      </c>
      <c r="H348" s="38">
        <v>0</v>
      </c>
      <c r="I348" s="38">
        <v>0</v>
      </c>
      <c r="J348" s="41">
        <v>0</v>
      </c>
      <c r="K348" s="38">
        <v>0</v>
      </c>
      <c r="L348" s="40">
        <v>0</v>
      </c>
      <c r="M348" s="38"/>
      <c r="N348" s="126"/>
    </row>
    <row r="349" spans="1:14">
      <c r="A349" s="227"/>
      <c r="B349" s="170" t="s">
        <v>26</v>
      </c>
      <c r="C349" s="39">
        <v>2.7940559999999999</v>
      </c>
      <c r="D349" s="39">
        <v>81.635930999999999</v>
      </c>
      <c r="E349" s="38">
        <v>32.070061000000003</v>
      </c>
      <c r="F349" s="38">
        <f>(D349-E349)/E349*100</f>
        <v>154.55496015426974</v>
      </c>
      <c r="G349" s="38">
        <v>846</v>
      </c>
      <c r="H349" s="38">
        <v>969875.83</v>
      </c>
      <c r="I349" s="38">
        <v>60</v>
      </c>
      <c r="J349" s="41">
        <v>20.825299999999999</v>
      </c>
      <c r="K349" s="38">
        <v>32.084372000000002</v>
      </c>
      <c r="L349" s="38">
        <v>10.059993</v>
      </c>
      <c r="M349" s="38">
        <f>(K349-L349)/L349*100</f>
        <v>218.93036108474431</v>
      </c>
      <c r="N349" s="126">
        <f>D349/D388*100</f>
        <v>5.6027997583843092</v>
      </c>
    </row>
    <row r="350" spans="1:14">
      <c r="A350" s="227"/>
      <c r="B350" s="170" t="s">
        <v>27</v>
      </c>
      <c r="C350" s="39">
        <v>0</v>
      </c>
      <c r="D350" s="39">
        <v>0</v>
      </c>
      <c r="E350" s="38">
        <v>0.56603800000000004</v>
      </c>
      <c r="F350" s="38">
        <f>(D350-E350)/E350*100</f>
        <v>-100</v>
      </c>
      <c r="G350" s="38">
        <v>0</v>
      </c>
      <c r="H350" s="38">
        <v>0</v>
      </c>
      <c r="I350" s="38">
        <v>0</v>
      </c>
      <c r="J350" s="41">
        <v>0</v>
      </c>
      <c r="K350" s="38">
        <v>0</v>
      </c>
      <c r="L350" s="38">
        <v>0</v>
      </c>
      <c r="M350" s="38"/>
      <c r="N350" s="126">
        <f>D350/D389*100</f>
        <v>0</v>
      </c>
    </row>
    <row r="351" spans="1:14">
      <c r="A351" s="227"/>
      <c r="B351" s="17" t="s">
        <v>28</v>
      </c>
      <c r="C351" s="39">
        <v>0</v>
      </c>
      <c r="D351" s="39">
        <v>0</v>
      </c>
      <c r="E351" s="41">
        <v>0</v>
      </c>
      <c r="F351" s="38"/>
      <c r="G351" s="38">
        <v>0</v>
      </c>
      <c r="H351" s="38">
        <v>0</v>
      </c>
      <c r="I351" s="38">
        <v>0</v>
      </c>
      <c r="J351" s="41">
        <v>0</v>
      </c>
      <c r="K351" s="38">
        <v>0</v>
      </c>
      <c r="L351" s="41">
        <v>0</v>
      </c>
      <c r="M351" s="38"/>
      <c r="N351" s="126"/>
    </row>
    <row r="352" spans="1:14">
      <c r="A352" s="227"/>
      <c r="B352" s="17" t="s">
        <v>29</v>
      </c>
      <c r="C352" s="39">
        <v>0</v>
      </c>
      <c r="D352" s="39">
        <v>0</v>
      </c>
      <c r="E352" s="41">
        <v>0</v>
      </c>
      <c r="F352" s="38"/>
      <c r="G352" s="38">
        <v>0</v>
      </c>
      <c r="H352" s="38">
        <v>0</v>
      </c>
      <c r="I352" s="38">
        <v>0</v>
      </c>
      <c r="J352" s="41">
        <v>0</v>
      </c>
      <c r="K352" s="38">
        <v>0</v>
      </c>
      <c r="L352" s="41">
        <v>0</v>
      </c>
      <c r="M352" s="38"/>
      <c r="N352" s="126"/>
    </row>
    <row r="353" spans="1:14">
      <c r="A353" s="227"/>
      <c r="B353" s="17" t="s">
        <v>30</v>
      </c>
      <c r="C353" s="39">
        <v>0</v>
      </c>
      <c r="D353" s="39">
        <v>0</v>
      </c>
      <c r="E353" s="41">
        <v>0</v>
      </c>
      <c r="F353" s="38"/>
      <c r="G353" s="38">
        <v>0</v>
      </c>
      <c r="H353" s="38">
        <v>0</v>
      </c>
      <c r="I353" s="38">
        <v>0</v>
      </c>
      <c r="J353" s="41">
        <v>0</v>
      </c>
      <c r="K353" s="38">
        <v>0</v>
      </c>
      <c r="L353" s="41">
        <v>0</v>
      </c>
      <c r="M353" s="38"/>
      <c r="N353" s="126"/>
    </row>
    <row r="354" spans="1:14" ht="14.25" thickBot="1">
      <c r="A354" s="228"/>
      <c r="B354" s="18" t="s">
        <v>31</v>
      </c>
      <c r="C354" s="19">
        <f t="shared" ref="C354:L354" si="81">C342+C344+C345+C346+C347+C348+C349+C350</f>
        <v>32.98375999999999</v>
      </c>
      <c r="D354" s="19">
        <f t="shared" si="81"/>
        <v>697.83593700000006</v>
      </c>
      <c r="E354" s="19">
        <f t="shared" si="81"/>
        <v>662.2037150000001</v>
      </c>
      <c r="F354" s="19">
        <f>(D354-E354)/E354*100</f>
        <v>5.3808550439799259</v>
      </c>
      <c r="G354" s="19">
        <f t="shared" si="81"/>
        <v>4452</v>
      </c>
      <c r="H354" s="19">
        <f t="shared" si="81"/>
        <v>1237067.782076</v>
      </c>
      <c r="I354" s="19">
        <f t="shared" si="81"/>
        <v>465</v>
      </c>
      <c r="J354" s="19">
        <f t="shared" si="81"/>
        <v>26.176800000000039</v>
      </c>
      <c r="K354" s="19">
        <f t="shared" si="81"/>
        <v>389.67696599999999</v>
      </c>
      <c r="L354" s="19">
        <f t="shared" si="81"/>
        <v>408.90425200000004</v>
      </c>
      <c r="M354" s="19">
        <f t="shared" ref="M354:M356" si="82">(K354-L354)/L354*100</f>
        <v>-4.702148707419175</v>
      </c>
      <c r="N354" s="127">
        <f>D354/D393*100</f>
        <v>3.5648842226473243</v>
      </c>
    </row>
    <row r="355" spans="1:14" ht="15" thickTop="1" thickBot="1">
      <c r="A355" s="219" t="s">
        <v>43</v>
      </c>
      <c r="B355" s="21" t="s">
        <v>19</v>
      </c>
      <c r="C355" s="110">
        <v>4.26</v>
      </c>
      <c r="D355" s="110">
        <v>84.35</v>
      </c>
      <c r="E355" s="110">
        <v>155.55000000000001</v>
      </c>
      <c r="F355" s="128">
        <f>(D355-E355)/E355*100</f>
        <v>-45.773063323690138</v>
      </c>
      <c r="G355" s="111">
        <v>590</v>
      </c>
      <c r="H355" s="111">
        <v>49885.84</v>
      </c>
      <c r="I355" s="111">
        <v>72</v>
      </c>
      <c r="J355" s="111">
        <v>7.18</v>
      </c>
      <c r="K355" s="111">
        <v>68.64</v>
      </c>
      <c r="L355" s="111">
        <v>99.88</v>
      </c>
      <c r="M355" s="128">
        <f t="shared" si="82"/>
        <v>-31.277533039647576</v>
      </c>
      <c r="N355" s="129">
        <f>D355/D381*100</f>
        <v>0.69026822546879696</v>
      </c>
    </row>
    <row r="356" spans="1:14" ht="14.25" thickBot="1">
      <c r="A356" s="217"/>
      <c r="B356" s="170" t="s">
        <v>20</v>
      </c>
      <c r="C356" s="111">
        <v>0.21</v>
      </c>
      <c r="D356" s="111">
        <v>10.42</v>
      </c>
      <c r="E356" s="111">
        <v>43.56</v>
      </c>
      <c r="F356" s="38">
        <f>(D356-E356)/E356*100</f>
        <v>-76.078971533516977</v>
      </c>
      <c r="G356" s="111">
        <v>113</v>
      </c>
      <c r="H356" s="111">
        <v>1495.6</v>
      </c>
      <c r="I356" s="111">
        <v>25</v>
      </c>
      <c r="J356" s="111">
        <v>3.59</v>
      </c>
      <c r="K356" s="111">
        <v>35.950000000000003</v>
      </c>
      <c r="L356" s="111">
        <v>31.71</v>
      </c>
      <c r="M356" s="38">
        <f t="shared" si="82"/>
        <v>13.371176285083575</v>
      </c>
      <c r="N356" s="126">
        <f>D356/D382*100</f>
        <v>0.35946476692494933</v>
      </c>
    </row>
    <row r="357" spans="1:14" ht="14.25" thickBot="1">
      <c r="A357" s="217"/>
      <c r="B357" s="170" t="s">
        <v>21</v>
      </c>
      <c r="C357" s="111"/>
      <c r="D357" s="111">
        <v>2.2000000000000002</v>
      </c>
      <c r="E357" s="111">
        <v>2.2000000000000002</v>
      </c>
      <c r="F357" s="38">
        <f>(D357-E357)/E357*100</f>
        <v>0</v>
      </c>
      <c r="G357" s="111">
        <v>1</v>
      </c>
      <c r="H357" s="111">
        <v>3326</v>
      </c>
      <c r="I357" s="111">
        <v>1</v>
      </c>
      <c r="J357" s="111"/>
      <c r="K357" s="111">
        <v>3.16</v>
      </c>
      <c r="L357" s="111">
        <v>3.16</v>
      </c>
      <c r="M357" s="38"/>
      <c r="N357" s="126">
        <f>D357/D383*100</f>
        <v>0.83663250806419631</v>
      </c>
    </row>
    <row r="358" spans="1:14" ht="14.25" thickBot="1">
      <c r="A358" s="217"/>
      <c r="B358" s="170" t="s">
        <v>22</v>
      </c>
      <c r="C358" s="111"/>
      <c r="D358" s="111">
        <v>6.2E-2</v>
      </c>
      <c r="E358" s="111">
        <v>0.19</v>
      </c>
      <c r="F358" s="38">
        <f>(D358-E358)/E358*100</f>
        <v>-67.368421052631575</v>
      </c>
      <c r="G358" s="111">
        <v>20</v>
      </c>
      <c r="H358" s="111">
        <v>214</v>
      </c>
      <c r="I358" s="111"/>
      <c r="J358" s="111"/>
      <c r="K358" s="111"/>
      <c r="L358" s="111"/>
      <c r="M358" s="38"/>
      <c r="N358" s="126">
        <f>D358/D384*100</f>
        <v>5.5151234246817164E-2</v>
      </c>
    </row>
    <row r="359" spans="1:14" ht="14.25" thickBot="1">
      <c r="A359" s="217"/>
      <c r="B359" s="170" t="s">
        <v>23</v>
      </c>
      <c r="C359" s="111"/>
      <c r="D359" s="111"/>
      <c r="E359" s="111"/>
      <c r="F359" s="38"/>
      <c r="G359" s="111"/>
      <c r="H359" s="111"/>
      <c r="I359" s="111"/>
      <c r="J359" s="111"/>
      <c r="K359" s="111"/>
      <c r="L359" s="111"/>
      <c r="M359" s="38"/>
      <c r="N359" s="126"/>
    </row>
    <row r="360" spans="1:14" ht="14.25" thickBot="1">
      <c r="A360" s="217"/>
      <c r="B360" s="170" t="s">
        <v>24</v>
      </c>
      <c r="C360" s="111"/>
      <c r="D360" s="111">
        <v>4.5199999999999996</v>
      </c>
      <c r="E360" s="111">
        <v>4.38</v>
      </c>
      <c r="F360" s="38">
        <f>(D360-E360)/E360*100</f>
        <v>3.1963470319634633</v>
      </c>
      <c r="G360" s="111">
        <v>6</v>
      </c>
      <c r="H360" s="111">
        <v>2733.17</v>
      </c>
      <c r="I360" s="111">
        <v>4</v>
      </c>
      <c r="J360" s="111">
        <v>0.06</v>
      </c>
      <c r="K360" s="111">
        <v>0.6</v>
      </c>
      <c r="L360" s="111">
        <v>0.6</v>
      </c>
      <c r="M360" s="38">
        <f>(K360-L360)/L360*100</f>
        <v>0</v>
      </c>
      <c r="N360" s="126">
        <f>D360/D386*100</f>
        <v>0.6145148171404845</v>
      </c>
    </row>
    <row r="361" spans="1:14" ht="14.25" thickBot="1">
      <c r="A361" s="217"/>
      <c r="B361" s="170" t="s">
        <v>25</v>
      </c>
      <c r="C361" s="111"/>
      <c r="D361" s="111">
        <v>1272.54</v>
      </c>
      <c r="E361" s="111">
        <v>757.08</v>
      </c>
      <c r="F361" s="38">
        <f>(D361-E361)/E361*100</f>
        <v>68.085275003962579</v>
      </c>
      <c r="G361" s="111">
        <v>125</v>
      </c>
      <c r="H361" s="111">
        <v>12743.04</v>
      </c>
      <c r="I361" s="111">
        <v>141</v>
      </c>
      <c r="J361" s="111">
        <v>210.93</v>
      </c>
      <c r="K361" s="111">
        <v>710.79</v>
      </c>
      <c r="L361" s="111">
        <v>342.1</v>
      </c>
      <c r="M361" s="38">
        <f>(K361-L361)/L361*100</f>
        <v>107.77258111663255</v>
      </c>
      <c r="N361" s="126">
        <f>D361/D387*100</f>
        <v>26.859445782836527</v>
      </c>
    </row>
    <row r="362" spans="1:14" ht="14.25" thickBot="1">
      <c r="A362" s="217"/>
      <c r="B362" s="170" t="s">
        <v>26</v>
      </c>
      <c r="C362" s="111">
        <v>2.5000000000000001E-2</v>
      </c>
      <c r="D362" s="111">
        <v>2.1</v>
      </c>
      <c r="E362" s="111">
        <v>2.12</v>
      </c>
      <c r="F362" s="38">
        <f>(D362-E362)/E362*100</f>
        <v>-0.94339622641509513</v>
      </c>
      <c r="G362" s="111">
        <v>5</v>
      </c>
      <c r="H362" s="111">
        <v>3824.64</v>
      </c>
      <c r="I362" s="111">
        <v>6</v>
      </c>
      <c r="J362" s="111">
        <v>3</v>
      </c>
      <c r="K362" s="111">
        <v>17.77</v>
      </c>
      <c r="L362" s="111">
        <v>17.77</v>
      </c>
      <c r="M362" s="38">
        <f>(K362-L362)/L362*100</f>
        <v>0</v>
      </c>
      <c r="N362" s="126">
        <f>D362/D388*100</f>
        <v>0.14412623643144398</v>
      </c>
    </row>
    <row r="363" spans="1:14" ht="14.25" thickBot="1">
      <c r="A363" s="217"/>
      <c r="B363" s="170" t="s">
        <v>27</v>
      </c>
      <c r="C363" s="111"/>
      <c r="D363" s="111"/>
      <c r="E363" s="111">
        <v>0.56999999999999995</v>
      </c>
      <c r="F363" s="38">
        <f>(D363-E363)/E363*100</f>
        <v>-100</v>
      </c>
      <c r="G363" s="111">
        <v>60</v>
      </c>
      <c r="H363" s="111">
        <v>810</v>
      </c>
      <c r="I363" s="111">
        <v>5</v>
      </c>
      <c r="J363" s="111"/>
      <c r="K363" s="111">
        <v>1.41</v>
      </c>
      <c r="L363" s="111">
        <v>1.41</v>
      </c>
      <c r="M363" s="38">
        <f>(K363-L363)/L363*100</f>
        <v>0</v>
      </c>
      <c r="N363" s="126">
        <f>D363/D389*100</f>
        <v>0</v>
      </c>
    </row>
    <row r="364" spans="1:14" ht="14.25" thickBot="1">
      <c r="A364" s="217"/>
      <c r="B364" s="17" t="s">
        <v>28</v>
      </c>
      <c r="C364" s="16"/>
      <c r="D364" s="16"/>
      <c r="E364" s="16"/>
      <c r="F364" s="38"/>
      <c r="G364" s="16"/>
      <c r="H364" s="16"/>
      <c r="I364" s="16"/>
      <c r="J364" s="16"/>
      <c r="K364" s="16"/>
      <c r="L364" s="16"/>
      <c r="M364" s="38"/>
      <c r="N364" s="126"/>
    </row>
    <row r="365" spans="1:14" ht="14.25" thickBot="1">
      <c r="A365" s="217"/>
      <c r="B365" s="17" t="s">
        <v>29</v>
      </c>
      <c r="C365" s="41"/>
      <c r="D365" s="41"/>
      <c r="E365" s="41"/>
      <c r="F365" s="38"/>
      <c r="G365" s="41"/>
      <c r="H365" s="41"/>
      <c r="I365" s="41"/>
      <c r="J365" s="41"/>
      <c r="K365" s="41"/>
      <c r="L365" s="41"/>
      <c r="M365" s="38"/>
      <c r="N365" s="126"/>
    </row>
    <row r="366" spans="1:14" ht="14.25" thickBot="1">
      <c r="A366" s="217"/>
      <c r="B366" s="17" t="s">
        <v>30</v>
      </c>
      <c r="C366" s="41"/>
      <c r="D366" s="41"/>
      <c r="E366" s="41"/>
      <c r="F366" s="38"/>
      <c r="G366" s="41"/>
      <c r="H366" s="41"/>
      <c r="I366" s="41"/>
      <c r="J366" s="41"/>
      <c r="K366" s="41"/>
      <c r="L366" s="41"/>
      <c r="M366" s="38"/>
      <c r="N366" s="126"/>
    </row>
    <row r="367" spans="1:14" ht="14.25" thickBot="1">
      <c r="A367" s="218"/>
      <c r="B367" s="18" t="s">
        <v>31</v>
      </c>
      <c r="C367" s="19">
        <f t="shared" ref="C367:L367" si="83">C355+C357+C358+C359+C360+C361+C362+C363</f>
        <v>4.2850000000000001</v>
      </c>
      <c r="D367" s="19">
        <f t="shared" si="83"/>
        <v>1365.7719999999999</v>
      </c>
      <c r="E367" s="19">
        <f t="shared" si="83"/>
        <v>922.09000000000015</v>
      </c>
      <c r="F367" s="19">
        <f>(D367-E367)/E367*100</f>
        <v>48.116995087247417</v>
      </c>
      <c r="G367" s="19">
        <f t="shared" si="83"/>
        <v>807</v>
      </c>
      <c r="H367" s="19">
        <f t="shared" si="83"/>
        <v>73536.689999999988</v>
      </c>
      <c r="I367" s="19">
        <f t="shared" si="83"/>
        <v>229</v>
      </c>
      <c r="J367" s="19">
        <f t="shared" si="83"/>
        <v>221.17000000000002</v>
      </c>
      <c r="K367" s="19">
        <f t="shared" si="83"/>
        <v>802.36999999999989</v>
      </c>
      <c r="L367" s="19">
        <f t="shared" si="83"/>
        <v>464.92</v>
      </c>
      <c r="M367" s="19">
        <f>(K367-L367)/L367*100</f>
        <v>72.58237976426048</v>
      </c>
      <c r="N367" s="127">
        <f>D367/D393*100</f>
        <v>6.9770253957750539</v>
      </c>
    </row>
    <row r="368" spans="1:14" ht="14.25" thickTop="1">
      <c r="A368" s="229" t="s">
        <v>44</v>
      </c>
      <c r="B368" s="21" t="s">
        <v>19</v>
      </c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131"/>
    </row>
    <row r="369" spans="1:14">
      <c r="A369" s="230"/>
      <c r="B369" s="170" t="s">
        <v>20</v>
      </c>
      <c r="C369" s="41"/>
      <c r="D369" s="41"/>
      <c r="E369" s="41"/>
      <c r="F369" s="38"/>
      <c r="G369" s="41"/>
      <c r="H369" s="41"/>
      <c r="I369" s="41"/>
      <c r="J369" s="41"/>
      <c r="K369" s="41"/>
      <c r="L369" s="41"/>
      <c r="M369" s="38"/>
      <c r="N369" s="131"/>
    </row>
    <row r="370" spans="1:14">
      <c r="A370" s="230"/>
      <c r="B370" s="170" t="s">
        <v>21</v>
      </c>
      <c r="C370" s="41"/>
      <c r="D370" s="41"/>
      <c r="E370" s="41"/>
      <c r="F370" s="38"/>
      <c r="G370" s="41"/>
      <c r="H370" s="41"/>
      <c r="I370" s="41"/>
      <c r="J370" s="41"/>
      <c r="K370" s="41"/>
      <c r="L370" s="41"/>
      <c r="M370" s="38"/>
      <c r="N370" s="131"/>
    </row>
    <row r="371" spans="1:14">
      <c r="A371" s="230"/>
      <c r="B371" s="170" t="s">
        <v>22</v>
      </c>
      <c r="C371" s="41"/>
      <c r="D371" s="41"/>
      <c r="E371" s="41"/>
      <c r="F371" s="38"/>
      <c r="G371" s="41"/>
      <c r="H371" s="41"/>
      <c r="I371" s="41"/>
      <c r="J371" s="41"/>
      <c r="K371" s="41"/>
      <c r="L371" s="41"/>
      <c r="M371" s="38"/>
      <c r="N371" s="131"/>
    </row>
    <row r="372" spans="1:14">
      <c r="A372" s="230"/>
      <c r="B372" s="170" t="s">
        <v>23</v>
      </c>
      <c r="C372" s="41"/>
      <c r="D372" s="41"/>
      <c r="E372" s="41"/>
      <c r="F372" s="38"/>
      <c r="G372" s="41"/>
      <c r="H372" s="41"/>
      <c r="I372" s="41"/>
      <c r="J372" s="41"/>
      <c r="K372" s="41"/>
      <c r="L372" s="41"/>
      <c r="M372" s="38"/>
      <c r="N372" s="131"/>
    </row>
    <row r="373" spans="1:14">
      <c r="A373" s="230"/>
      <c r="B373" s="170" t="s">
        <v>24</v>
      </c>
      <c r="C373" s="41"/>
      <c r="D373" s="41"/>
      <c r="E373" s="41"/>
      <c r="F373" s="38"/>
      <c r="G373" s="41"/>
      <c r="H373" s="41"/>
      <c r="I373" s="41"/>
      <c r="J373" s="41"/>
      <c r="K373" s="41"/>
      <c r="L373" s="41"/>
      <c r="M373" s="38"/>
      <c r="N373" s="131"/>
    </row>
    <row r="374" spans="1:14">
      <c r="A374" s="230"/>
      <c r="B374" s="170" t="s">
        <v>25</v>
      </c>
      <c r="C374" s="40"/>
      <c r="D374" s="40">
        <v>663.7</v>
      </c>
      <c r="E374" s="40">
        <v>619.37</v>
      </c>
      <c r="F374" s="38">
        <f>(D374-E374)/E374*100</f>
        <v>7.1572727125950628</v>
      </c>
      <c r="G374" s="40">
        <v>105</v>
      </c>
      <c r="H374" s="40">
        <v>6650.65</v>
      </c>
      <c r="I374" s="40">
        <v>96</v>
      </c>
      <c r="J374" s="40">
        <v>337.99</v>
      </c>
      <c r="K374" s="40">
        <v>337.99</v>
      </c>
      <c r="L374" s="40">
        <v>263</v>
      </c>
      <c r="M374" s="38">
        <f>(K374-L374)/L374*100</f>
        <v>28.513307984790874</v>
      </c>
      <c r="N374" s="131">
        <f>D374/D387*100</f>
        <v>14.008686694381788</v>
      </c>
    </row>
    <row r="375" spans="1:14">
      <c r="A375" s="230"/>
      <c r="B375" s="170" t="s">
        <v>26</v>
      </c>
      <c r="C375" s="41"/>
      <c r="D375" s="41"/>
      <c r="E375" s="41"/>
      <c r="F375" s="38"/>
      <c r="G375" s="41"/>
      <c r="H375" s="41"/>
      <c r="I375" s="41"/>
      <c r="J375" s="41"/>
      <c r="K375" s="41"/>
      <c r="L375" s="41"/>
      <c r="M375" s="38"/>
      <c r="N375" s="131"/>
    </row>
    <row r="376" spans="1:14">
      <c r="A376" s="230"/>
      <c r="B376" s="170" t="s">
        <v>27</v>
      </c>
      <c r="C376" s="41"/>
      <c r="D376" s="41"/>
      <c r="E376" s="41"/>
      <c r="F376" s="38"/>
      <c r="G376" s="41"/>
      <c r="H376" s="41"/>
      <c r="I376" s="41"/>
      <c r="J376" s="41"/>
      <c r="K376" s="41"/>
      <c r="L376" s="41"/>
      <c r="M376" s="38"/>
      <c r="N376" s="131"/>
    </row>
    <row r="377" spans="1:14">
      <c r="A377" s="230"/>
      <c r="B377" s="17" t="s">
        <v>28</v>
      </c>
      <c r="C377" s="41"/>
      <c r="D377" s="41"/>
      <c r="E377" s="41"/>
      <c r="F377" s="38"/>
      <c r="G377" s="41"/>
      <c r="H377" s="41"/>
      <c r="I377" s="41"/>
      <c r="J377" s="41"/>
      <c r="K377" s="41"/>
      <c r="L377" s="41"/>
      <c r="M377" s="38"/>
      <c r="N377" s="131"/>
    </row>
    <row r="378" spans="1:14">
      <c r="A378" s="230"/>
      <c r="B378" s="17" t="s">
        <v>29</v>
      </c>
      <c r="C378" s="41"/>
      <c r="D378" s="41"/>
      <c r="E378" s="41"/>
      <c r="F378" s="38"/>
      <c r="G378" s="41"/>
      <c r="H378" s="41"/>
      <c r="I378" s="41"/>
      <c r="J378" s="41"/>
      <c r="K378" s="41"/>
      <c r="L378" s="41"/>
      <c r="M378" s="38"/>
      <c r="N378" s="131"/>
    </row>
    <row r="379" spans="1:14">
      <c r="A379" s="230"/>
      <c r="B379" s="17" t="s">
        <v>30</v>
      </c>
      <c r="C379" s="41"/>
      <c r="D379" s="41"/>
      <c r="E379" s="41"/>
      <c r="F379" s="38"/>
      <c r="G379" s="41"/>
      <c r="H379" s="41"/>
      <c r="I379" s="41"/>
      <c r="J379" s="41"/>
      <c r="K379" s="41"/>
      <c r="L379" s="41"/>
      <c r="M379" s="38"/>
      <c r="N379" s="131"/>
    </row>
    <row r="380" spans="1:14" ht="14.25" thickBot="1">
      <c r="A380" s="228"/>
      <c r="B380" s="18" t="s">
        <v>31</v>
      </c>
      <c r="C380" s="19">
        <f t="shared" ref="C380:L380" si="84">C368+C370+C371+C372+C373+C374+C375+C376</f>
        <v>0</v>
      </c>
      <c r="D380" s="19">
        <f t="shared" si="84"/>
        <v>663.7</v>
      </c>
      <c r="E380" s="19">
        <f t="shared" si="84"/>
        <v>619.37</v>
      </c>
      <c r="F380" s="19">
        <f t="shared" ref="F380:F393" si="85">(D380-E380)/E380*100</f>
        <v>7.1572727125950628</v>
      </c>
      <c r="G380" s="19">
        <f t="shared" si="84"/>
        <v>105</v>
      </c>
      <c r="H380" s="19">
        <f t="shared" si="84"/>
        <v>6650.65</v>
      </c>
      <c r="I380" s="19">
        <f t="shared" si="84"/>
        <v>96</v>
      </c>
      <c r="J380" s="19">
        <f t="shared" si="84"/>
        <v>337.99</v>
      </c>
      <c r="K380" s="19">
        <f t="shared" si="84"/>
        <v>337.99</v>
      </c>
      <c r="L380" s="19">
        <f t="shared" si="84"/>
        <v>263</v>
      </c>
      <c r="M380" s="19">
        <f>(K380-L380)/L380*100</f>
        <v>28.513307984790874</v>
      </c>
      <c r="N380" s="127">
        <f>D380/D393*100</f>
        <v>3.390501310010678</v>
      </c>
    </row>
    <row r="381" spans="1:14" ht="15" thickTop="1" thickBot="1">
      <c r="A381" s="227" t="s">
        <v>49</v>
      </c>
      <c r="B381" s="172" t="s">
        <v>19</v>
      </c>
      <c r="C381" s="39">
        <f t="shared" ref="C381:L381" si="86">C225+C238+C251+C264+C277+C290+C303+C316+C329+C342+C355+C368</f>
        <v>892.10620399999993</v>
      </c>
      <c r="D381" s="39">
        <f t="shared" si="86"/>
        <v>12219.887413000002</v>
      </c>
      <c r="E381" s="39">
        <f t="shared" si="86"/>
        <v>13675.198562</v>
      </c>
      <c r="F381" s="39">
        <f t="shared" si="85"/>
        <v>-10.64197453808055</v>
      </c>
      <c r="G381" s="39">
        <f t="shared" si="86"/>
        <v>74325</v>
      </c>
      <c r="H381" s="39">
        <f t="shared" si="86"/>
        <v>5058132.6337430049</v>
      </c>
      <c r="I381" s="39">
        <f t="shared" si="86"/>
        <v>8935</v>
      </c>
      <c r="J381" s="39">
        <f t="shared" si="86"/>
        <v>588.61694299999988</v>
      </c>
      <c r="K381" s="39">
        <f t="shared" si="86"/>
        <v>6663.1368152238774</v>
      </c>
      <c r="L381" s="39">
        <f t="shared" si="86"/>
        <v>6939.9560200000005</v>
      </c>
      <c r="M381" s="39">
        <f t="shared" ref="M381:M393" si="87">(K381-L381)/L381*100</f>
        <v>-3.9887746259251236</v>
      </c>
      <c r="N381" s="130">
        <f>D381/D393*100</f>
        <v>62.425108154225548</v>
      </c>
    </row>
    <row r="382" spans="1:14" ht="14.25" thickBot="1">
      <c r="A382" s="217"/>
      <c r="B382" s="170" t="s">
        <v>20</v>
      </c>
      <c r="C382" s="39">
        <f t="shared" ref="C382:L382" si="88">C226+C239+C252+C265+C278+C291+C304+C317+C330+C343+C356+C369</f>
        <v>218.83934400000007</v>
      </c>
      <c r="D382" s="39">
        <f t="shared" si="88"/>
        <v>2898.7541920000003</v>
      </c>
      <c r="E382" s="39">
        <f t="shared" si="88"/>
        <v>3819.6079410000002</v>
      </c>
      <c r="F382" s="38">
        <f t="shared" si="85"/>
        <v>-24.1085934269713</v>
      </c>
      <c r="G382" s="39">
        <f t="shared" si="88"/>
        <v>33372</v>
      </c>
      <c r="H382" s="39">
        <f t="shared" si="88"/>
        <v>471573.8</v>
      </c>
      <c r="I382" s="39">
        <f t="shared" si="88"/>
        <v>4211</v>
      </c>
      <c r="J382" s="39">
        <f t="shared" si="88"/>
        <v>233.021029</v>
      </c>
      <c r="K382" s="39">
        <f t="shared" si="88"/>
        <v>2320.7267999980472</v>
      </c>
      <c r="L382" s="39">
        <f t="shared" si="88"/>
        <v>2699.6623829999999</v>
      </c>
      <c r="M382" s="38">
        <f t="shared" si="87"/>
        <v>-14.036406381336485</v>
      </c>
      <c r="N382" s="126">
        <f>D382/D393*100</f>
        <v>14.808241502749652</v>
      </c>
    </row>
    <row r="383" spans="1:14" ht="14.25" thickBot="1">
      <c r="A383" s="217"/>
      <c r="B383" s="170" t="s">
        <v>21</v>
      </c>
      <c r="C383" s="39">
        <f t="shared" ref="C383:L383" si="89">C227+C240+C253+C266+C279+C292+C305+C318+C331+C344+C357+C370</f>
        <v>14.695246999999998</v>
      </c>
      <c r="D383" s="39">
        <f t="shared" si="89"/>
        <v>262.95894299999998</v>
      </c>
      <c r="E383" s="39">
        <f t="shared" si="89"/>
        <v>216.32221899999996</v>
      </c>
      <c r="F383" s="38">
        <f t="shared" si="85"/>
        <v>21.558915314196192</v>
      </c>
      <c r="G383" s="39">
        <f t="shared" si="89"/>
        <v>991</v>
      </c>
      <c r="H383" s="39">
        <f t="shared" si="89"/>
        <v>400892.70708299993</v>
      </c>
      <c r="I383" s="39">
        <f t="shared" si="89"/>
        <v>45</v>
      </c>
      <c r="J383" s="39">
        <f t="shared" si="89"/>
        <v>6.51</v>
      </c>
      <c r="K383" s="39">
        <f t="shared" si="89"/>
        <v>43.195099999999996</v>
      </c>
      <c r="L383" s="39">
        <f t="shared" si="89"/>
        <v>52.692000000000007</v>
      </c>
      <c r="M383" s="38">
        <f t="shared" si="87"/>
        <v>-18.023419114856161</v>
      </c>
      <c r="N383" s="126">
        <f>D383/D393*100</f>
        <v>1.3433217428364068</v>
      </c>
    </row>
    <row r="384" spans="1:14" ht="14.25" thickBot="1">
      <c r="A384" s="217"/>
      <c r="B384" s="170" t="s">
        <v>22</v>
      </c>
      <c r="C384" s="39">
        <f t="shared" ref="C384:L384" si="90">C228+C241+C254+C267+C280+C293+C306+C319+C332+C345+C358+C371</f>
        <v>2.0084459999999993</v>
      </c>
      <c r="D384" s="39">
        <f t="shared" si="90"/>
        <v>112.41815499999998</v>
      </c>
      <c r="E384" s="39">
        <f t="shared" si="90"/>
        <v>92.860496999999995</v>
      </c>
      <c r="F384" s="38">
        <f t="shared" si="85"/>
        <v>21.061332463038607</v>
      </c>
      <c r="G384" s="39">
        <f t="shared" si="90"/>
        <v>5394</v>
      </c>
      <c r="H384" s="39">
        <f t="shared" si="90"/>
        <v>319898.04000000004</v>
      </c>
      <c r="I384" s="39">
        <f t="shared" si="90"/>
        <v>432</v>
      </c>
      <c r="J384" s="39">
        <f t="shared" si="90"/>
        <v>13.696925999999999</v>
      </c>
      <c r="K384" s="39">
        <f t="shared" si="90"/>
        <v>57.68492599999999</v>
      </c>
      <c r="L384" s="39">
        <f t="shared" si="90"/>
        <v>92.713999999999984</v>
      </c>
      <c r="M384" s="38">
        <f t="shared" si="87"/>
        <v>-37.781860344716009</v>
      </c>
      <c r="N384" s="126">
        <f>D384/D393*100</f>
        <v>0.57428642729619317</v>
      </c>
    </row>
    <row r="385" spans="1:14" ht="14.25" thickBot="1">
      <c r="A385" s="217"/>
      <c r="B385" s="170" t="s">
        <v>23</v>
      </c>
      <c r="C385" s="39">
        <f t="shared" ref="C385:L385" si="91">C229+C242+C255+C268+C281+C294+C307+C320+C333+C346+C359+C372</f>
        <v>6.7313190000000001</v>
      </c>
      <c r="D385" s="39">
        <f t="shared" si="91"/>
        <v>43.391709000000006</v>
      </c>
      <c r="E385" s="39">
        <f t="shared" si="91"/>
        <v>38.700000000000003</v>
      </c>
      <c r="F385" s="38">
        <f t="shared" si="85"/>
        <v>12.123279069767449</v>
      </c>
      <c r="G385" s="39">
        <f t="shared" si="91"/>
        <v>557</v>
      </c>
      <c r="H385" s="39">
        <f t="shared" si="91"/>
        <v>191734.7249</v>
      </c>
      <c r="I385" s="39">
        <f t="shared" si="91"/>
        <v>1</v>
      </c>
      <c r="J385" s="39">
        <f t="shared" si="91"/>
        <v>0</v>
      </c>
      <c r="K385" s="39">
        <f t="shared" si="91"/>
        <v>1.6400000000000001</v>
      </c>
      <c r="L385" s="39">
        <f t="shared" si="91"/>
        <v>7.62</v>
      </c>
      <c r="M385" s="38">
        <f t="shared" si="87"/>
        <v>-78.477690288713916</v>
      </c>
      <c r="N385" s="126">
        <f>D385/D393*100</f>
        <v>0.22166588248923028</v>
      </c>
    </row>
    <row r="386" spans="1:14" ht="14.25" thickBot="1">
      <c r="A386" s="217"/>
      <c r="B386" s="170" t="s">
        <v>24</v>
      </c>
      <c r="C386" s="39">
        <f t="shared" ref="C386:L386" si="92">C230+C243+C256+C269+C282+C295+C308+C321+C334+C347+C360+C373</f>
        <v>19.582462999999997</v>
      </c>
      <c r="D386" s="39">
        <f t="shared" si="92"/>
        <v>735.53962799999999</v>
      </c>
      <c r="E386" s="39">
        <f t="shared" si="92"/>
        <v>623.10129199999994</v>
      </c>
      <c r="F386" s="38">
        <f t="shared" si="85"/>
        <v>18.044953114942356</v>
      </c>
      <c r="G386" s="39">
        <f t="shared" si="92"/>
        <v>1324</v>
      </c>
      <c r="H386" s="39">
        <f t="shared" si="92"/>
        <v>794080.63372399996</v>
      </c>
      <c r="I386" s="39">
        <f t="shared" si="92"/>
        <v>416</v>
      </c>
      <c r="J386" s="39">
        <f t="shared" si="92"/>
        <v>36.645300000000006</v>
      </c>
      <c r="K386" s="39">
        <f t="shared" si="92"/>
        <v>364.13683199999997</v>
      </c>
      <c r="L386" s="39">
        <f t="shared" si="92"/>
        <v>340.09461300000004</v>
      </c>
      <c r="M386" s="38">
        <f t="shared" si="87"/>
        <v>7.0692736906126559</v>
      </c>
      <c r="N386" s="126">
        <f>D386/D393*100</f>
        <v>3.7574929520849278</v>
      </c>
    </row>
    <row r="387" spans="1:14" ht="14.25" thickBot="1">
      <c r="A387" s="217"/>
      <c r="B387" s="170" t="s">
        <v>25</v>
      </c>
      <c r="C387" s="39">
        <f t="shared" ref="C387:L387" si="93">C231+C244+C257+C270+C283+C296+C309+C322+C335+C348+C361+C374</f>
        <v>13.049999999999999</v>
      </c>
      <c r="D387" s="39">
        <f t="shared" si="93"/>
        <v>4737.7745999999997</v>
      </c>
      <c r="E387" s="39">
        <f t="shared" si="93"/>
        <v>3189.0045999999998</v>
      </c>
      <c r="F387" s="38">
        <f t="shared" si="85"/>
        <v>48.565938098678188</v>
      </c>
      <c r="G387" s="39">
        <f t="shared" si="93"/>
        <v>1138</v>
      </c>
      <c r="H387" s="39">
        <f t="shared" si="93"/>
        <v>123515.21009399998</v>
      </c>
      <c r="I387" s="39">
        <f t="shared" si="93"/>
        <v>3028</v>
      </c>
      <c r="J387" s="39">
        <f t="shared" si="93"/>
        <v>1429.18</v>
      </c>
      <c r="K387" s="39">
        <f t="shared" si="93"/>
        <v>2455.1000000000004</v>
      </c>
      <c r="L387" s="39">
        <f t="shared" si="93"/>
        <v>1664.0322999999999</v>
      </c>
      <c r="M387" s="38">
        <f t="shared" si="87"/>
        <v>47.539203415702964</v>
      </c>
      <c r="N387" s="126">
        <f>D387/D393*100</f>
        <v>24.202849160517275</v>
      </c>
    </row>
    <row r="388" spans="1:14" ht="14.25" thickBot="1">
      <c r="A388" s="217"/>
      <c r="B388" s="170" t="s">
        <v>26</v>
      </c>
      <c r="C388" s="39">
        <f t="shared" ref="C388:L388" si="94">C232+C245+C258+C271+C284+C297+C310+C323+C336+C349+C362+C375</f>
        <v>81.451068999999862</v>
      </c>
      <c r="D388" s="39">
        <f t="shared" si="94"/>
        <v>1457.0560169999994</v>
      </c>
      <c r="E388" s="39">
        <f t="shared" si="94"/>
        <v>1150.0168239999998</v>
      </c>
      <c r="F388" s="38">
        <f t="shared" si="85"/>
        <v>26.698669670940369</v>
      </c>
      <c r="G388" s="39">
        <f t="shared" si="94"/>
        <v>94249</v>
      </c>
      <c r="H388" s="39">
        <f t="shared" si="94"/>
        <v>6041862.4929999989</v>
      </c>
      <c r="I388" s="39">
        <f t="shared" si="94"/>
        <v>1055</v>
      </c>
      <c r="J388" s="39">
        <f t="shared" si="94"/>
        <v>74.653745999999998</v>
      </c>
      <c r="K388" s="39">
        <f t="shared" si="94"/>
        <v>574.69293100000004</v>
      </c>
      <c r="L388" s="39">
        <f t="shared" si="94"/>
        <v>479.40250199999997</v>
      </c>
      <c r="M388" s="38">
        <f t="shared" si="87"/>
        <v>19.876915243967598</v>
      </c>
      <c r="N388" s="126">
        <f>D388/D393*100</f>
        <v>7.4433484019849905</v>
      </c>
    </row>
    <row r="389" spans="1:14" ht="14.25" thickBot="1">
      <c r="A389" s="217"/>
      <c r="B389" s="170" t="s">
        <v>27</v>
      </c>
      <c r="C389" s="39">
        <f t="shared" ref="C389:L389" si="95">C233+C246+C259+C272+C285+C298+C311+C324+C337+C350+C363+C376</f>
        <v>1.0392440000000001</v>
      </c>
      <c r="D389" s="39">
        <f t="shared" si="95"/>
        <v>6.2498529999999999</v>
      </c>
      <c r="E389" s="39">
        <f t="shared" si="95"/>
        <v>11.078298</v>
      </c>
      <c r="F389" s="38">
        <f t="shared" si="85"/>
        <v>-43.584718519036045</v>
      </c>
      <c r="G389" s="39">
        <f t="shared" si="95"/>
        <v>137</v>
      </c>
      <c r="H389" s="39">
        <f t="shared" si="95"/>
        <v>5371.1990999999998</v>
      </c>
      <c r="I389" s="39">
        <f t="shared" si="95"/>
        <v>10</v>
      </c>
      <c r="J389" s="39">
        <f t="shared" si="95"/>
        <v>0</v>
      </c>
      <c r="K389" s="39">
        <f t="shared" si="95"/>
        <v>2.3499999999999996</v>
      </c>
      <c r="L389" s="39">
        <f t="shared" si="95"/>
        <v>16.55</v>
      </c>
      <c r="M389" s="38">
        <f t="shared" si="87"/>
        <v>-85.800604229607259</v>
      </c>
      <c r="N389" s="126">
        <f>D389/D393*100</f>
        <v>3.1927278565427403E-2</v>
      </c>
    </row>
    <row r="390" spans="1:14" ht="14.25" thickBot="1">
      <c r="A390" s="217"/>
      <c r="B390" s="17" t="s">
        <v>28</v>
      </c>
      <c r="C390" s="39">
        <f t="shared" ref="C390:L390" si="96">C234+C247+C260+C273+C286+C299+C312+C325+C338+C351+C364+C377</f>
        <v>0</v>
      </c>
      <c r="D390" s="39">
        <f t="shared" si="96"/>
        <v>0</v>
      </c>
      <c r="E390" s="39">
        <f t="shared" si="96"/>
        <v>0</v>
      </c>
      <c r="F390" s="38" t="e">
        <f t="shared" si="85"/>
        <v>#DIV/0!</v>
      </c>
      <c r="G390" s="39">
        <f t="shared" si="96"/>
        <v>0</v>
      </c>
      <c r="H390" s="39">
        <f t="shared" si="96"/>
        <v>0</v>
      </c>
      <c r="I390" s="39">
        <f t="shared" si="96"/>
        <v>0</v>
      </c>
      <c r="J390" s="39">
        <f t="shared" si="96"/>
        <v>0</v>
      </c>
      <c r="K390" s="39">
        <f t="shared" si="96"/>
        <v>0</v>
      </c>
      <c r="L390" s="39">
        <f t="shared" si="96"/>
        <v>0</v>
      </c>
      <c r="M390" s="38" t="e">
        <f t="shared" si="87"/>
        <v>#DIV/0!</v>
      </c>
      <c r="N390" s="126">
        <f>D390/D393*100</f>
        <v>0</v>
      </c>
    </row>
    <row r="391" spans="1:14" ht="14.25" thickBot="1">
      <c r="A391" s="217"/>
      <c r="B391" s="17" t="s">
        <v>29</v>
      </c>
      <c r="C391" s="39">
        <f t="shared" ref="C391:I391" si="97">C235+C248+C261+C274+C287+C300+C313+C326+C339+C352+C365+C378</f>
        <v>0</v>
      </c>
      <c r="D391" s="39">
        <f t="shared" si="97"/>
        <v>4.0261019999999998</v>
      </c>
      <c r="E391" s="39">
        <f t="shared" si="97"/>
        <v>0</v>
      </c>
      <c r="F391" s="38" t="e">
        <f t="shared" si="85"/>
        <v>#DIV/0!</v>
      </c>
      <c r="G391" s="39">
        <f t="shared" si="97"/>
        <v>2</v>
      </c>
      <c r="H391" s="39">
        <f t="shared" si="97"/>
        <v>1889.1490999999999</v>
      </c>
      <c r="I391" s="39">
        <f t="shared" si="97"/>
        <v>0</v>
      </c>
      <c r="J391" s="39">
        <v>0</v>
      </c>
      <c r="K391" s="39">
        <f>K235+K248+K261+K274+K287+K300+K313+K326+K339+K352+K365+K378</f>
        <v>0</v>
      </c>
      <c r="L391" s="39">
        <f>L235+L248+L261+L274+L287+L300+L313+L326+L339+L352+L365+L378</f>
        <v>0</v>
      </c>
      <c r="M391" s="38" t="e">
        <f t="shared" si="87"/>
        <v>#DIV/0!</v>
      </c>
      <c r="N391" s="126">
        <f>D391/D393*100</f>
        <v>2.0567280556330586E-2</v>
      </c>
    </row>
    <row r="392" spans="1:14" ht="14.25" thickBot="1">
      <c r="A392" s="217"/>
      <c r="B392" s="17" t="s">
        <v>30</v>
      </c>
      <c r="C392" s="39">
        <f t="shared" ref="C392:L392" si="98">C236+C249+C262+C275+C288+C301+C314+C327+C340+C353+C366+C379</f>
        <v>0</v>
      </c>
      <c r="D392" s="39">
        <f t="shared" si="98"/>
        <v>0</v>
      </c>
      <c r="E392" s="39">
        <f t="shared" si="98"/>
        <v>0</v>
      </c>
      <c r="F392" s="38" t="e">
        <f t="shared" si="85"/>
        <v>#DIV/0!</v>
      </c>
      <c r="G392" s="39">
        <f t="shared" si="98"/>
        <v>0</v>
      </c>
      <c r="H392" s="39">
        <f t="shared" si="98"/>
        <v>0</v>
      </c>
      <c r="I392" s="39">
        <f t="shared" si="98"/>
        <v>0</v>
      </c>
      <c r="J392" s="39">
        <f t="shared" si="98"/>
        <v>0</v>
      </c>
      <c r="K392" s="39">
        <f t="shared" si="98"/>
        <v>0</v>
      </c>
      <c r="L392" s="39">
        <f t="shared" si="98"/>
        <v>0</v>
      </c>
      <c r="M392" s="38" t="e">
        <f t="shared" si="87"/>
        <v>#DIV/0!</v>
      </c>
      <c r="N392" s="126">
        <f>D392/D393*100</f>
        <v>0</v>
      </c>
    </row>
    <row r="393" spans="1:14" ht="14.25" thickBot="1">
      <c r="A393" s="218"/>
      <c r="B393" s="18" t="s">
        <v>31</v>
      </c>
      <c r="C393" s="19">
        <f t="shared" ref="C393:L393" si="99">C381+C383+C384+C385+C386+C387+C388+C389</f>
        <v>1030.6639919999998</v>
      </c>
      <c r="D393" s="19">
        <f t="shared" si="99"/>
        <v>19575.276318</v>
      </c>
      <c r="E393" s="19">
        <f t="shared" si="99"/>
        <v>18996.282291999996</v>
      </c>
      <c r="F393" s="19">
        <f t="shared" si="85"/>
        <v>3.0479333645396434</v>
      </c>
      <c r="G393" s="19">
        <f t="shared" si="99"/>
        <v>178115</v>
      </c>
      <c r="H393" s="19">
        <f t="shared" si="99"/>
        <v>12935487.641644005</v>
      </c>
      <c r="I393" s="19">
        <f t="shared" si="99"/>
        <v>13922</v>
      </c>
      <c r="J393" s="19">
        <f t="shared" si="99"/>
        <v>2149.3029149999998</v>
      </c>
      <c r="K393" s="19">
        <f t="shared" si="99"/>
        <v>10161.936604223878</v>
      </c>
      <c r="L393" s="19">
        <f t="shared" si="99"/>
        <v>9593.0614349999996</v>
      </c>
      <c r="M393" s="19">
        <f t="shared" si="87"/>
        <v>5.9300690720936515</v>
      </c>
      <c r="N393" s="127">
        <f>D393/D393*100</f>
        <v>100</v>
      </c>
    </row>
    <row r="396" spans="1:14">
      <c r="A396" s="179" t="s">
        <v>103</v>
      </c>
      <c r="B396" s="179"/>
      <c r="C396" s="179"/>
      <c r="D396" s="179"/>
      <c r="E396" s="179"/>
      <c r="F396" s="179"/>
      <c r="G396" s="179"/>
      <c r="H396" s="179"/>
      <c r="I396" s="179"/>
      <c r="J396" s="179"/>
      <c r="K396" s="179"/>
      <c r="L396" s="179"/>
      <c r="M396" s="179"/>
      <c r="N396" s="179"/>
    </row>
    <row r="397" spans="1:14">
      <c r="A397" s="179"/>
      <c r="B397" s="179"/>
      <c r="C397" s="179"/>
      <c r="D397" s="179"/>
      <c r="E397" s="179"/>
      <c r="F397" s="179"/>
      <c r="G397" s="179"/>
      <c r="H397" s="179"/>
      <c r="I397" s="179"/>
      <c r="J397" s="179"/>
      <c r="K397" s="179"/>
      <c r="L397" s="179"/>
      <c r="M397" s="179"/>
      <c r="N397" s="179"/>
    </row>
    <row r="398" spans="1:14" ht="14.25" thickBot="1">
      <c r="A398" s="226" t="str">
        <f>A3</f>
        <v>财字3号表                                             （2020年1-12月）                                           单位：万元</v>
      </c>
      <c r="B398" s="226"/>
      <c r="C398" s="226"/>
      <c r="D398" s="226"/>
      <c r="E398" s="226"/>
      <c r="F398" s="226"/>
      <c r="G398" s="226"/>
      <c r="H398" s="226"/>
      <c r="I398" s="226"/>
      <c r="J398" s="226"/>
      <c r="K398" s="226"/>
      <c r="L398" s="226"/>
      <c r="M398" s="226"/>
      <c r="N398" s="226"/>
    </row>
    <row r="399" spans="1:14" ht="14.25" thickBot="1">
      <c r="A399" s="183" t="s">
        <v>2</v>
      </c>
      <c r="B399" s="44" t="s">
        <v>3</v>
      </c>
      <c r="C399" s="189" t="s">
        <v>4</v>
      </c>
      <c r="D399" s="189"/>
      <c r="E399" s="189"/>
      <c r="F399" s="220"/>
      <c r="G399" s="181" t="s">
        <v>5</v>
      </c>
      <c r="H399" s="220"/>
      <c r="I399" s="181" t="s">
        <v>6</v>
      </c>
      <c r="J399" s="190"/>
      <c r="K399" s="190"/>
      <c r="L399" s="190"/>
      <c r="M399" s="190"/>
      <c r="N399" s="186" t="s">
        <v>7</v>
      </c>
    </row>
    <row r="400" spans="1:14" ht="14.25" thickBot="1">
      <c r="A400" s="183"/>
      <c r="B400" s="29" t="s">
        <v>8</v>
      </c>
      <c r="C400" s="191" t="s">
        <v>9</v>
      </c>
      <c r="D400" s="191" t="s">
        <v>10</v>
      </c>
      <c r="E400" s="191" t="s">
        <v>11</v>
      </c>
      <c r="F400" s="170" t="s">
        <v>12</v>
      </c>
      <c r="G400" s="191" t="s">
        <v>13</v>
      </c>
      <c r="H400" s="191" t="s">
        <v>14</v>
      </c>
      <c r="I400" s="170" t="s">
        <v>13</v>
      </c>
      <c r="J400" s="221" t="s">
        <v>15</v>
      </c>
      <c r="K400" s="222"/>
      <c r="L400" s="223"/>
      <c r="M400" s="113" t="s">
        <v>12</v>
      </c>
      <c r="N400" s="187"/>
    </row>
    <row r="401" spans="1:14" ht="14.25" thickBot="1">
      <c r="A401" s="183"/>
      <c r="B401" s="45" t="s">
        <v>16</v>
      </c>
      <c r="C401" s="192"/>
      <c r="D401" s="192"/>
      <c r="E401" s="192"/>
      <c r="F401" s="173" t="s">
        <v>17</v>
      </c>
      <c r="G401" s="224"/>
      <c r="H401" s="224"/>
      <c r="I401" s="29" t="s">
        <v>18</v>
      </c>
      <c r="J401" s="171" t="s">
        <v>9</v>
      </c>
      <c r="K401" s="30" t="s">
        <v>10</v>
      </c>
      <c r="L401" s="171" t="s">
        <v>11</v>
      </c>
      <c r="M401" s="170" t="s">
        <v>17</v>
      </c>
      <c r="N401" s="133" t="s">
        <v>17</v>
      </c>
    </row>
    <row r="402" spans="1:14" ht="14.25" thickBot="1">
      <c r="A402" s="183"/>
      <c r="B402" s="170" t="s">
        <v>19</v>
      </c>
      <c r="C402" s="86">
        <v>319.44</v>
      </c>
      <c r="D402" s="86">
        <v>4079.98</v>
      </c>
      <c r="E402" s="86">
        <v>4176.7299999999996</v>
      </c>
      <c r="F402" s="38">
        <f t="shared" ref="F402:F410" si="100">(D402-E402)/E402*100</f>
        <v>-2.3164054176353166</v>
      </c>
      <c r="G402" s="90">
        <v>28124</v>
      </c>
      <c r="H402" s="90">
        <v>1687236.66</v>
      </c>
      <c r="I402" s="90">
        <v>2722</v>
      </c>
      <c r="J402" s="87">
        <v>473.17</v>
      </c>
      <c r="K402" s="87">
        <v>2004.6</v>
      </c>
      <c r="L402" s="87">
        <v>2266.0300000000002</v>
      </c>
      <c r="M402" s="38">
        <f t="shared" ref="M402:M409" si="101">(K402-L402)/L402*100</f>
        <v>-11.536916986977236</v>
      </c>
      <c r="N402" s="126">
        <f t="shared" ref="N402:N410" si="102">D402/D506*100</f>
        <v>45.594181285688592</v>
      </c>
    </row>
    <row r="403" spans="1:14" ht="14.25" thickBot="1">
      <c r="A403" s="183"/>
      <c r="B403" s="170" t="s">
        <v>20</v>
      </c>
      <c r="C403" s="86">
        <v>102</v>
      </c>
      <c r="D403" s="86">
        <v>1176.1300000000001</v>
      </c>
      <c r="E403" s="86">
        <v>1226.53</v>
      </c>
      <c r="F403" s="38">
        <f t="shared" si="100"/>
        <v>-4.1091534654676094</v>
      </c>
      <c r="G403" s="90">
        <v>15444</v>
      </c>
      <c r="H403" s="90">
        <v>222732.4</v>
      </c>
      <c r="I403" s="90">
        <v>1410</v>
      </c>
      <c r="J403" s="87">
        <v>142.81</v>
      </c>
      <c r="K403" s="87">
        <v>731.61</v>
      </c>
      <c r="L403" s="87">
        <v>896.77</v>
      </c>
      <c r="M403" s="38">
        <f t="shared" si="101"/>
        <v>-18.417208425794794</v>
      </c>
      <c r="N403" s="126">
        <f t="shared" si="102"/>
        <v>50.76737803580513</v>
      </c>
    </row>
    <row r="404" spans="1:14" ht="14.25" thickBot="1">
      <c r="A404" s="183"/>
      <c r="B404" s="170" t="s">
        <v>21</v>
      </c>
      <c r="C404" s="86">
        <v>11.55</v>
      </c>
      <c r="D404" s="86">
        <v>170.57</v>
      </c>
      <c r="E404" s="86">
        <v>168.44</v>
      </c>
      <c r="F404" s="38">
        <f t="shared" si="100"/>
        <v>1.2645452386606479</v>
      </c>
      <c r="G404" s="90">
        <v>342</v>
      </c>
      <c r="H404" s="90">
        <v>137006.43</v>
      </c>
      <c r="I404" s="90">
        <v>72</v>
      </c>
      <c r="J404" s="87">
        <v>4.6399999999999997</v>
      </c>
      <c r="K404" s="87">
        <v>63.52</v>
      </c>
      <c r="L404" s="87">
        <v>82.16</v>
      </c>
      <c r="M404" s="38">
        <f t="shared" si="101"/>
        <v>-22.687439143135339</v>
      </c>
      <c r="N404" s="126">
        <f t="shared" si="102"/>
        <v>71.574725064117118</v>
      </c>
    </row>
    <row r="405" spans="1:14" ht="14.25" thickBot="1">
      <c r="A405" s="183"/>
      <c r="B405" s="170" t="s">
        <v>22</v>
      </c>
      <c r="C405" s="86">
        <v>11.86</v>
      </c>
      <c r="D405" s="86">
        <v>247.61</v>
      </c>
      <c r="E405" s="86">
        <v>238.18</v>
      </c>
      <c r="F405" s="38">
        <f t="shared" si="100"/>
        <v>3.9591905281719733</v>
      </c>
      <c r="G405" s="90">
        <v>25151</v>
      </c>
      <c r="H405" s="90">
        <v>446047.87</v>
      </c>
      <c r="I405" s="90">
        <v>1491</v>
      </c>
      <c r="J405" s="87">
        <v>9.19</v>
      </c>
      <c r="K405" s="87">
        <v>163</v>
      </c>
      <c r="L405" s="87">
        <v>150.84</v>
      </c>
      <c r="M405" s="38">
        <f t="shared" si="101"/>
        <v>8.0615221426677248</v>
      </c>
      <c r="N405" s="126">
        <f t="shared" si="102"/>
        <v>58.172617899017467</v>
      </c>
    </row>
    <row r="406" spans="1:14" ht="14.25" thickBot="1">
      <c r="A406" s="183"/>
      <c r="B406" s="170" t="s">
        <v>23</v>
      </c>
      <c r="C406" s="86">
        <v>1.68</v>
      </c>
      <c r="D406" s="86">
        <v>13.49</v>
      </c>
      <c r="E406" s="86">
        <v>11.73</v>
      </c>
      <c r="F406" s="38">
        <f t="shared" si="100"/>
        <v>15.004262574595053</v>
      </c>
      <c r="G406" s="90">
        <v>339</v>
      </c>
      <c r="H406" s="90">
        <v>1203.18</v>
      </c>
      <c r="I406" s="90">
        <v>5</v>
      </c>
      <c r="J406" s="87">
        <v>0.15</v>
      </c>
      <c r="K406" s="87">
        <v>7.53</v>
      </c>
      <c r="L406" s="87">
        <v>5.16</v>
      </c>
      <c r="M406" s="38">
        <f t="shared" si="101"/>
        <v>45.930232558139537</v>
      </c>
      <c r="N406" s="126">
        <f t="shared" si="102"/>
        <v>92.317134060081557</v>
      </c>
    </row>
    <row r="407" spans="1:14" ht="14.25" thickBot="1">
      <c r="A407" s="183"/>
      <c r="B407" s="170" t="s">
        <v>24</v>
      </c>
      <c r="C407" s="86">
        <v>5.54</v>
      </c>
      <c r="D407" s="86">
        <v>132.36000000000001</v>
      </c>
      <c r="E407" s="86">
        <v>126.82</v>
      </c>
      <c r="F407" s="38">
        <f t="shared" si="100"/>
        <v>4.3683961520265111</v>
      </c>
      <c r="G407" s="90">
        <v>254</v>
      </c>
      <c r="H407" s="90">
        <v>96906.54</v>
      </c>
      <c r="I407" s="90">
        <v>48</v>
      </c>
      <c r="J407" s="87">
        <v>48.8</v>
      </c>
      <c r="K407" s="87">
        <v>119.13</v>
      </c>
      <c r="L407" s="87">
        <v>89.83</v>
      </c>
      <c r="M407" s="38">
        <f t="shared" si="101"/>
        <v>32.617165757542018</v>
      </c>
      <c r="N407" s="126">
        <f t="shared" si="102"/>
        <v>32.002464644330608</v>
      </c>
    </row>
    <row r="408" spans="1:14" ht="14.25" thickBot="1">
      <c r="A408" s="183"/>
      <c r="B408" s="170" t="s">
        <v>25</v>
      </c>
      <c r="C408" s="86">
        <v>0</v>
      </c>
      <c r="D408" s="86">
        <v>1631.68</v>
      </c>
      <c r="E408" s="86">
        <v>1281.24</v>
      </c>
      <c r="F408" s="38">
        <f t="shared" si="100"/>
        <v>27.351628110268184</v>
      </c>
      <c r="G408" s="90">
        <v>298</v>
      </c>
      <c r="H408" s="90">
        <v>135594.18</v>
      </c>
      <c r="I408" s="90">
        <v>818</v>
      </c>
      <c r="J408" s="87">
        <v>529.04</v>
      </c>
      <c r="K408" s="87">
        <v>930.92</v>
      </c>
      <c r="L408" s="87">
        <v>552.27</v>
      </c>
      <c r="M408" s="38">
        <f t="shared" si="101"/>
        <v>68.562478497836196</v>
      </c>
      <c r="N408" s="126">
        <f t="shared" si="102"/>
        <v>45.44871567569367</v>
      </c>
    </row>
    <row r="409" spans="1:14" ht="14.25" thickBot="1">
      <c r="A409" s="183"/>
      <c r="B409" s="170" t="s">
        <v>26</v>
      </c>
      <c r="C409" s="86">
        <v>15.58</v>
      </c>
      <c r="D409" s="86">
        <v>258.93</v>
      </c>
      <c r="E409" s="86">
        <v>194.06</v>
      </c>
      <c r="F409" s="38">
        <f t="shared" si="100"/>
        <v>33.427805833247454</v>
      </c>
      <c r="G409" s="90">
        <v>8626</v>
      </c>
      <c r="H409" s="90">
        <v>848449.5</v>
      </c>
      <c r="I409" s="90">
        <v>90</v>
      </c>
      <c r="J409" s="87">
        <v>9.2899999999999991</v>
      </c>
      <c r="K409" s="87">
        <v>60.78</v>
      </c>
      <c r="L409" s="87">
        <v>49.36</v>
      </c>
      <c r="M409" s="38">
        <f t="shared" si="101"/>
        <v>23.136142625607782</v>
      </c>
      <c r="N409" s="126">
        <f t="shared" si="102"/>
        <v>28.643202430609083</v>
      </c>
    </row>
    <row r="410" spans="1:14" ht="14.25" thickBot="1">
      <c r="A410" s="183"/>
      <c r="B410" s="170" t="s">
        <v>27</v>
      </c>
      <c r="C410" s="86">
        <v>0</v>
      </c>
      <c r="D410" s="86">
        <v>7.91</v>
      </c>
      <c r="E410" s="86">
        <v>13.77</v>
      </c>
      <c r="F410" s="38">
        <f t="shared" si="100"/>
        <v>-42.556281771968045</v>
      </c>
      <c r="G410" s="90">
        <v>2</v>
      </c>
      <c r="H410" s="90">
        <v>3457.49</v>
      </c>
      <c r="I410" s="90">
        <v>0</v>
      </c>
      <c r="J410" s="87"/>
      <c r="K410" s="87"/>
      <c r="L410" s="87"/>
      <c r="M410" s="38"/>
      <c r="N410" s="126">
        <f t="shared" si="102"/>
        <v>71.093634000984338</v>
      </c>
    </row>
    <row r="411" spans="1:14" ht="14.25" thickBot="1">
      <c r="A411" s="183"/>
      <c r="B411" s="17" t="s">
        <v>28</v>
      </c>
      <c r="C411" s="86"/>
      <c r="D411" s="86"/>
      <c r="E411" s="86"/>
      <c r="F411" s="38"/>
      <c r="G411" s="90"/>
      <c r="H411" s="90"/>
      <c r="I411" s="90"/>
      <c r="J411" s="87"/>
      <c r="K411" s="87"/>
      <c r="L411" s="87"/>
      <c r="M411" s="38"/>
      <c r="N411" s="126"/>
    </row>
    <row r="412" spans="1:14" ht="14.25" thickBot="1">
      <c r="A412" s="183"/>
      <c r="B412" s="17" t="s">
        <v>29</v>
      </c>
      <c r="C412" s="86">
        <v>0</v>
      </c>
      <c r="D412" s="86">
        <v>6.13</v>
      </c>
      <c r="E412" s="86">
        <v>10.97</v>
      </c>
      <c r="F412" s="38">
        <f>(D412-E412)/E412*100</f>
        <v>-44.120328167730179</v>
      </c>
      <c r="G412" s="90">
        <v>1</v>
      </c>
      <c r="H412" s="90">
        <v>1677.57</v>
      </c>
      <c r="I412" s="90">
        <v>0</v>
      </c>
      <c r="J412" s="87"/>
      <c r="K412" s="87"/>
      <c r="L412" s="87"/>
      <c r="M412" s="38"/>
      <c r="N412" s="126">
        <f>D412/D516*100</f>
        <v>100</v>
      </c>
    </row>
    <row r="413" spans="1:14" ht="14.25" thickBot="1">
      <c r="A413" s="183"/>
      <c r="B413" s="17" t="s">
        <v>30</v>
      </c>
      <c r="C413" s="86">
        <v>0</v>
      </c>
      <c r="D413" s="86">
        <v>1.78</v>
      </c>
      <c r="E413" s="86">
        <v>2.8</v>
      </c>
      <c r="F413" s="38"/>
      <c r="G413" s="90">
        <v>1</v>
      </c>
      <c r="H413" s="90">
        <v>1779.92</v>
      </c>
      <c r="I413" s="90">
        <v>0</v>
      </c>
      <c r="J413" s="87"/>
      <c r="K413" s="87"/>
      <c r="L413" s="87"/>
      <c r="M413" s="38"/>
      <c r="N413" s="126">
        <f>D413/D517*100</f>
        <v>100</v>
      </c>
    </row>
    <row r="414" spans="1:14" ht="14.25" thickBot="1">
      <c r="A414" s="235"/>
      <c r="B414" s="18" t="s">
        <v>31</v>
      </c>
      <c r="C414" s="19">
        <f>C402+C404+C405+C406+C407+C408+C409+C410</f>
        <v>365.65000000000003</v>
      </c>
      <c r="D414" s="19">
        <f t="shared" ref="D414:L414" si="103">D402+D404+D405+D406+D407+D408+D409+D410</f>
        <v>6542.53</v>
      </c>
      <c r="E414" s="19">
        <f t="shared" si="103"/>
        <v>6210.9699999999993</v>
      </c>
      <c r="F414" s="19">
        <f>(D414-E414)/E414*100</f>
        <v>5.3382965945738015</v>
      </c>
      <c r="G414" s="19">
        <f t="shared" si="103"/>
        <v>63136</v>
      </c>
      <c r="H414" s="19">
        <f t="shared" si="103"/>
        <v>3355901.8500000006</v>
      </c>
      <c r="I414" s="19">
        <f t="shared" si="103"/>
        <v>5246</v>
      </c>
      <c r="J414" s="19">
        <f t="shared" si="103"/>
        <v>1074.2799999999997</v>
      </c>
      <c r="K414" s="19">
        <f t="shared" si="103"/>
        <v>3349.4800000000005</v>
      </c>
      <c r="L414" s="19">
        <f t="shared" si="103"/>
        <v>3195.65</v>
      </c>
      <c r="M414" s="19">
        <f t="shared" ref="M414:M417" si="104">(K414-L414)/L414*100</f>
        <v>4.8137311658035262</v>
      </c>
      <c r="N414" s="127">
        <f>D414/D518*100</f>
        <v>44.978527563208097</v>
      </c>
    </row>
    <row r="415" spans="1:14" ht="15" thickTop="1" thickBot="1">
      <c r="A415" s="183" t="s">
        <v>32</v>
      </c>
      <c r="B415" s="170" t="s">
        <v>19</v>
      </c>
      <c r="C415" s="22">
        <v>80.030660999999995</v>
      </c>
      <c r="D415" s="22">
        <v>915.81980399999998</v>
      </c>
      <c r="E415" s="22">
        <v>959.82581900000002</v>
      </c>
      <c r="F415" s="38">
        <f>(D415-E415)/E415*100</f>
        <v>-4.5847917537629863</v>
      </c>
      <c r="G415" s="23">
        <v>4768</v>
      </c>
      <c r="H415" s="23">
        <v>339407.04119999998</v>
      </c>
      <c r="I415" s="23">
        <v>465</v>
      </c>
      <c r="J415" s="22">
        <v>14.891033999999999</v>
      </c>
      <c r="K415" s="23">
        <v>377.75201600000003</v>
      </c>
      <c r="L415" s="23">
        <v>362.75834300000002</v>
      </c>
      <c r="M415" s="38">
        <f t="shared" si="104"/>
        <v>4.1332400175838275</v>
      </c>
      <c r="N415" s="126">
        <f>D415/D506*100</f>
        <v>10.234377170623334</v>
      </c>
    </row>
    <row r="416" spans="1:14" ht="14.25" thickBot="1">
      <c r="A416" s="183"/>
      <c r="B416" s="170" t="s">
        <v>20</v>
      </c>
      <c r="C416" s="23">
        <v>19.529554999999998</v>
      </c>
      <c r="D416" s="23">
        <v>216.11452199999999</v>
      </c>
      <c r="E416" s="23">
        <v>258.478206</v>
      </c>
      <c r="F416" s="38">
        <f>(D416-E416)/E416*100</f>
        <v>-16.38965414360699</v>
      </c>
      <c r="G416" s="23">
        <v>1901</v>
      </c>
      <c r="H416" s="23">
        <v>26349.200000000001</v>
      </c>
      <c r="I416" s="24">
        <v>254</v>
      </c>
      <c r="J416" s="23">
        <v>5.5321610000000003</v>
      </c>
      <c r="K416" s="23">
        <v>118.727746</v>
      </c>
      <c r="L416" s="23">
        <v>156.326528</v>
      </c>
      <c r="M416" s="38">
        <f t="shared" si="104"/>
        <v>-24.051440584671592</v>
      </c>
      <c r="N416" s="126">
        <f>D416/D507*100</f>
        <v>9.3285331021241902</v>
      </c>
    </row>
    <row r="417" spans="1:14" ht="14.25" thickBot="1">
      <c r="A417" s="183"/>
      <c r="B417" s="170" t="s">
        <v>21</v>
      </c>
      <c r="C417" s="23">
        <v>0.41777399999999998</v>
      </c>
      <c r="D417" s="23">
        <v>3.0676670000000001</v>
      </c>
      <c r="E417" s="23">
        <v>7.6730749999999999</v>
      </c>
      <c r="F417" s="38">
        <f>(D417-E417)/E417*100</f>
        <v>-60.020369929917273</v>
      </c>
      <c r="G417" s="23">
        <v>4</v>
      </c>
      <c r="H417" s="23">
        <v>3267.4906959999998</v>
      </c>
      <c r="I417" s="23">
        <v>3</v>
      </c>
      <c r="J417" s="23"/>
      <c r="K417" s="23">
        <v>1.8485149999999999</v>
      </c>
      <c r="L417" s="23">
        <v>0.3</v>
      </c>
      <c r="M417" s="38">
        <f t="shared" si="104"/>
        <v>516.17166666666662</v>
      </c>
      <c r="N417" s="126">
        <f>D417/D508*100</f>
        <v>1.2872569743405344</v>
      </c>
    </row>
    <row r="418" spans="1:14" ht="14.25" thickBot="1">
      <c r="A418" s="183"/>
      <c r="B418" s="170" t="s">
        <v>22</v>
      </c>
      <c r="C418" s="23">
        <v>1.2222189999999999</v>
      </c>
      <c r="D418" s="23">
        <v>25.244063000000001</v>
      </c>
      <c r="E418" s="23">
        <v>0.29981200000000002</v>
      </c>
      <c r="F418" s="38">
        <f>(D418-E418)/E418*100</f>
        <v>8319.9641775512646</v>
      </c>
      <c r="G418" s="23">
        <v>2110</v>
      </c>
      <c r="H418" s="23">
        <v>93214.54</v>
      </c>
      <c r="I418" s="23">
        <v>67</v>
      </c>
      <c r="J418" s="23">
        <v>8.2154900000000008</v>
      </c>
      <c r="K418" s="23">
        <v>10.75489</v>
      </c>
      <c r="L418" s="23">
        <v>0.32</v>
      </c>
      <c r="M418" s="38"/>
      <c r="N418" s="126">
        <f>D418/D509*100</f>
        <v>5.9307509031045775</v>
      </c>
    </row>
    <row r="419" spans="1:14" ht="14.25" thickBot="1">
      <c r="A419" s="183"/>
      <c r="B419" s="170" t="s">
        <v>23</v>
      </c>
      <c r="C419" s="23"/>
      <c r="D419" s="23"/>
      <c r="E419" s="23"/>
      <c r="F419" s="38"/>
      <c r="G419" s="23"/>
      <c r="H419" s="23"/>
      <c r="I419" s="23"/>
      <c r="J419" s="23"/>
      <c r="K419" s="23"/>
      <c r="L419" s="23"/>
      <c r="M419" s="38"/>
      <c r="N419" s="126"/>
    </row>
    <row r="420" spans="1:14" ht="14.25" thickBot="1">
      <c r="A420" s="183"/>
      <c r="B420" s="170" t="s">
        <v>24</v>
      </c>
      <c r="C420" s="23">
        <v>2.6000009999999998</v>
      </c>
      <c r="D420" s="23">
        <v>68.178259999999995</v>
      </c>
      <c r="E420" s="23">
        <v>60.586785999999996</v>
      </c>
      <c r="F420" s="38">
        <f>(D420-E420)/E420*100</f>
        <v>12.529917002034072</v>
      </c>
      <c r="G420" s="23">
        <v>313</v>
      </c>
      <c r="H420" s="23">
        <v>334208.98</v>
      </c>
      <c r="I420" s="23">
        <v>9</v>
      </c>
      <c r="J420" s="23"/>
      <c r="K420" s="23">
        <v>4.3345159999999998</v>
      </c>
      <c r="L420" s="23">
        <v>25.963874000000001</v>
      </c>
      <c r="M420" s="38">
        <f>(K420-L420)/L420*100</f>
        <v>-83.305588372520987</v>
      </c>
      <c r="N420" s="126">
        <f>D420/D511*100</f>
        <v>16.484378627697033</v>
      </c>
    </row>
    <row r="421" spans="1:14" ht="14.25" thickBot="1">
      <c r="A421" s="183"/>
      <c r="B421" s="170" t="s">
        <v>25</v>
      </c>
      <c r="C421" s="25"/>
      <c r="D421" s="25">
        <v>266.96897799999999</v>
      </c>
      <c r="E421" s="25">
        <v>219.24531999999999</v>
      </c>
      <c r="F421" s="38">
        <f>(D421-E421)/E421*100</f>
        <v>21.767241371446378</v>
      </c>
      <c r="G421" s="25">
        <v>283</v>
      </c>
      <c r="H421" s="25">
        <v>8110.3690800000004</v>
      </c>
      <c r="I421" s="25">
        <v>48</v>
      </c>
      <c r="J421" s="25">
        <v>68.600201999999996</v>
      </c>
      <c r="K421" s="25">
        <v>140.52696800000001</v>
      </c>
      <c r="L421" s="25">
        <v>104.035842</v>
      </c>
      <c r="M421" s="38"/>
      <c r="N421" s="126">
        <f>D421/D512*100</f>
        <v>7.4361377079773705</v>
      </c>
    </row>
    <row r="422" spans="1:14" ht="14.25" thickBot="1">
      <c r="A422" s="183"/>
      <c r="B422" s="170" t="s">
        <v>26</v>
      </c>
      <c r="C422" s="23">
        <v>6.66</v>
      </c>
      <c r="D422" s="23">
        <v>52.13</v>
      </c>
      <c r="E422" s="23">
        <v>30.04</v>
      </c>
      <c r="F422" s="38">
        <f>(D422-E422)/E422*100</f>
        <v>73.535286284953401</v>
      </c>
      <c r="G422" s="23">
        <v>14215</v>
      </c>
      <c r="H422" s="23">
        <v>206433.63200000001</v>
      </c>
      <c r="I422" s="23">
        <v>26</v>
      </c>
      <c r="J422" s="23">
        <v>0.51380999999999899</v>
      </c>
      <c r="K422" s="23">
        <v>10.783170999999999</v>
      </c>
      <c r="L422" s="23">
        <v>3.909411</v>
      </c>
      <c r="M422" s="38">
        <f>(K422-L422)/L422*100</f>
        <v>175.82597480796977</v>
      </c>
      <c r="N422" s="126">
        <f>D422/D513*100</f>
        <v>5.7666942521440205</v>
      </c>
    </row>
    <row r="423" spans="1:14" ht="14.25" thickBot="1">
      <c r="A423" s="183"/>
      <c r="B423" s="170" t="s">
        <v>27</v>
      </c>
      <c r="C423" s="23"/>
      <c r="D423" s="23"/>
      <c r="E423" s="23"/>
      <c r="F423" s="38"/>
      <c r="G423" s="23"/>
      <c r="H423" s="23"/>
      <c r="I423" s="23"/>
      <c r="J423" s="23"/>
      <c r="K423" s="23"/>
      <c r="L423" s="23"/>
      <c r="M423" s="38"/>
      <c r="N423" s="126"/>
    </row>
    <row r="424" spans="1:14" ht="14.25" thickBot="1">
      <c r="A424" s="183"/>
      <c r="B424" s="17" t="s">
        <v>28</v>
      </c>
      <c r="C424" s="47"/>
      <c r="D424" s="47"/>
      <c r="E424" s="47"/>
      <c r="F424" s="38"/>
      <c r="G424" s="47"/>
      <c r="H424" s="47"/>
      <c r="I424" s="47"/>
      <c r="J424" s="47"/>
      <c r="K424" s="47"/>
      <c r="L424" s="47"/>
      <c r="M424" s="38"/>
      <c r="N424" s="126"/>
    </row>
    <row r="425" spans="1:14" ht="14.25" thickBot="1">
      <c r="A425" s="183"/>
      <c r="B425" s="17" t="s">
        <v>29</v>
      </c>
      <c r="C425" s="47"/>
      <c r="D425" s="47"/>
      <c r="E425" s="47"/>
      <c r="F425" s="38"/>
      <c r="G425" s="47"/>
      <c r="H425" s="47"/>
      <c r="I425" s="47"/>
      <c r="J425" s="47"/>
      <c r="K425" s="47"/>
      <c r="L425" s="47"/>
      <c r="M425" s="38"/>
      <c r="N425" s="126"/>
    </row>
    <row r="426" spans="1:14" ht="14.25" thickBot="1">
      <c r="A426" s="183"/>
      <c r="B426" s="17" t="s">
        <v>30</v>
      </c>
      <c r="C426" s="47"/>
      <c r="D426" s="47"/>
      <c r="E426" s="47"/>
      <c r="F426" s="38"/>
      <c r="G426" s="47"/>
      <c r="H426" s="47"/>
      <c r="I426" s="47"/>
      <c r="J426" s="47"/>
      <c r="K426" s="47"/>
      <c r="L426" s="47"/>
      <c r="M426" s="38"/>
      <c r="N426" s="126"/>
    </row>
    <row r="427" spans="1:14" ht="14.25" thickBot="1">
      <c r="A427" s="235"/>
      <c r="B427" s="18" t="s">
        <v>31</v>
      </c>
      <c r="C427" s="19">
        <f t="shared" ref="C427:L427" si="105">C415+C417+C418+C419+C420+C421+C422+C423</f>
        <v>90.930654999999987</v>
      </c>
      <c r="D427" s="19">
        <f t="shared" si="105"/>
        <v>1331.4087720000002</v>
      </c>
      <c r="E427" s="19">
        <f t="shared" si="105"/>
        <v>1277.6708120000001</v>
      </c>
      <c r="F427" s="19">
        <f>(D427-E427)/E427*100</f>
        <v>4.2059315666671235</v>
      </c>
      <c r="G427" s="19">
        <f t="shared" si="105"/>
        <v>21693</v>
      </c>
      <c r="H427" s="19">
        <f t="shared" si="105"/>
        <v>984642.05297599989</v>
      </c>
      <c r="I427" s="19">
        <f t="shared" si="105"/>
        <v>618</v>
      </c>
      <c r="J427" s="19">
        <f t="shared" si="105"/>
        <v>92.220535999999996</v>
      </c>
      <c r="K427" s="19">
        <f t="shared" si="105"/>
        <v>546.00007600000004</v>
      </c>
      <c r="L427" s="19">
        <f t="shared" si="105"/>
        <v>497.28746999999998</v>
      </c>
      <c r="M427" s="19">
        <f t="shared" ref="M427:M431" si="106">(K427-L427)/L427*100</f>
        <v>9.7956632609303522</v>
      </c>
      <c r="N427" s="127">
        <f>D427/D518*100</f>
        <v>9.1531572876699165</v>
      </c>
    </row>
    <row r="428" spans="1:14" ht="14.25" thickTop="1">
      <c r="A428" s="198" t="s">
        <v>33</v>
      </c>
      <c r="B428" s="21" t="s">
        <v>19</v>
      </c>
      <c r="C428" s="121">
        <v>140.35037899999992</v>
      </c>
      <c r="D428" s="121">
        <v>1780.2281840000001</v>
      </c>
      <c r="E428" s="106">
        <v>2020.601971</v>
      </c>
      <c r="F428" s="128">
        <f>(D428-E428)/E428*100</f>
        <v>-11.896147309063473</v>
      </c>
      <c r="G428" s="87">
        <v>10662</v>
      </c>
      <c r="H428" s="87">
        <v>901145.79836599936</v>
      </c>
      <c r="I428" s="87">
        <v>1336</v>
      </c>
      <c r="J428" s="87">
        <v>25.6</v>
      </c>
      <c r="K428" s="87">
        <v>458.45404801735685</v>
      </c>
      <c r="L428" s="87">
        <v>866.5</v>
      </c>
      <c r="M428" s="128">
        <f t="shared" si="106"/>
        <v>-47.091281244390437</v>
      </c>
      <c r="N428" s="129">
        <f t="shared" ref="N428:N433" si="107">D428/D506*100</f>
        <v>19.894226577382288</v>
      </c>
    </row>
    <row r="429" spans="1:14">
      <c r="A429" s="232"/>
      <c r="B429" s="170" t="s">
        <v>20</v>
      </c>
      <c r="C429" s="121">
        <v>30.78280700000003</v>
      </c>
      <c r="D429" s="121">
        <v>307.20400700000005</v>
      </c>
      <c r="E429" s="106">
        <v>548.96823400000005</v>
      </c>
      <c r="F429" s="38">
        <f>(D429-E429)/E429*100</f>
        <v>-44.039748026659041</v>
      </c>
      <c r="G429" s="87">
        <v>3539</v>
      </c>
      <c r="H429" s="87">
        <v>51732.399999999994</v>
      </c>
      <c r="I429" s="87">
        <v>492</v>
      </c>
      <c r="J429" s="87">
        <v>14.3</v>
      </c>
      <c r="K429" s="87">
        <v>187.91769999999997</v>
      </c>
      <c r="L429" s="87">
        <v>350</v>
      </c>
      <c r="M429" s="38">
        <f t="shared" si="106"/>
        <v>-46.309228571428577</v>
      </c>
      <c r="N429" s="126">
        <f t="shared" si="107"/>
        <v>13.260389546634407</v>
      </c>
    </row>
    <row r="430" spans="1:14">
      <c r="A430" s="232"/>
      <c r="B430" s="170" t="s">
        <v>21</v>
      </c>
      <c r="C430" s="121">
        <v>2.0322199999999984</v>
      </c>
      <c r="D430" s="121">
        <v>21.425551000000002</v>
      </c>
      <c r="E430" s="106">
        <v>20.260726000000002</v>
      </c>
      <c r="F430" s="38">
        <f>(D430-E430)/E430*100</f>
        <v>5.7491770038250376</v>
      </c>
      <c r="G430" s="87">
        <v>554</v>
      </c>
      <c r="H430" s="87">
        <v>39886.106199999995</v>
      </c>
      <c r="I430" s="87">
        <v>4</v>
      </c>
      <c r="J430" s="87">
        <v>0</v>
      </c>
      <c r="K430" s="87">
        <v>3</v>
      </c>
      <c r="L430" s="87">
        <v>5</v>
      </c>
      <c r="M430" s="38">
        <f t="shared" si="106"/>
        <v>-40</v>
      </c>
      <c r="N430" s="126">
        <f t="shared" si="107"/>
        <v>8.990607505260126</v>
      </c>
    </row>
    <row r="431" spans="1:14">
      <c r="A431" s="232"/>
      <c r="B431" s="170" t="s">
        <v>22</v>
      </c>
      <c r="C431" s="121">
        <v>0.39982699999999893</v>
      </c>
      <c r="D431" s="121">
        <v>11.118504999999999</v>
      </c>
      <c r="E431" s="106">
        <v>8.7585460000000008</v>
      </c>
      <c r="F431" s="38">
        <f>(D431-E431)/E431*100</f>
        <v>26.944643551566639</v>
      </c>
      <c r="G431" s="87">
        <v>761</v>
      </c>
      <c r="H431" s="87">
        <v>107535.7</v>
      </c>
      <c r="I431" s="87">
        <v>39</v>
      </c>
      <c r="J431" s="87">
        <v>1</v>
      </c>
      <c r="K431" s="87">
        <v>6</v>
      </c>
      <c r="L431" s="87">
        <v>9</v>
      </c>
      <c r="M431" s="38">
        <f t="shared" si="106"/>
        <v>-33.333333333333329</v>
      </c>
      <c r="N431" s="126">
        <f t="shared" si="107"/>
        <v>2.6121422518206661</v>
      </c>
    </row>
    <row r="432" spans="1:14">
      <c r="A432" s="232"/>
      <c r="B432" s="170" t="s">
        <v>23</v>
      </c>
      <c r="C432" s="121">
        <v>0</v>
      </c>
      <c r="D432" s="121">
        <v>0</v>
      </c>
      <c r="E432" s="106">
        <v>1.5097018950955094E-2</v>
      </c>
      <c r="F432" s="38"/>
      <c r="G432" s="87"/>
      <c r="H432" s="87"/>
      <c r="I432" s="87">
        <v>0</v>
      </c>
      <c r="J432" s="87">
        <v>0</v>
      </c>
      <c r="K432" s="87">
        <v>0</v>
      </c>
      <c r="L432" s="87">
        <v>0</v>
      </c>
      <c r="M432" s="38"/>
      <c r="N432" s="126">
        <f t="shared" si="107"/>
        <v>0</v>
      </c>
    </row>
    <row r="433" spans="1:14">
      <c r="A433" s="232"/>
      <c r="B433" s="170" t="s">
        <v>24</v>
      </c>
      <c r="C433" s="121">
        <v>0.82924699999999718</v>
      </c>
      <c r="D433" s="121">
        <v>41.319797999999999</v>
      </c>
      <c r="E433" s="106">
        <v>20.665904000000001</v>
      </c>
      <c r="F433" s="38">
        <f>(D433-E433)/E433*100</f>
        <v>99.94188495214145</v>
      </c>
      <c r="G433" s="87">
        <v>44</v>
      </c>
      <c r="H433" s="87">
        <v>58776.013700000003</v>
      </c>
      <c r="I433" s="87">
        <v>4</v>
      </c>
      <c r="J433" s="87">
        <v>1</v>
      </c>
      <c r="K433" s="87">
        <v>3</v>
      </c>
      <c r="L433" s="87">
        <v>0</v>
      </c>
      <c r="M433" s="38"/>
      <c r="N433" s="126">
        <f t="shared" si="107"/>
        <v>9.9904455621477961</v>
      </c>
    </row>
    <row r="434" spans="1:14">
      <c r="A434" s="232"/>
      <c r="B434" s="170" t="s">
        <v>25</v>
      </c>
      <c r="C434" s="121">
        <v>0</v>
      </c>
      <c r="D434" s="121">
        <v>0</v>
      </c>
      <c r="E434" s="106">
        <v>0</v>
      </c>
      <c r="F434" s="38"/>
      <c r="G434" s="89"/>
      <c r="H434" s="89"/>
      <c r="I434" s="87"/>
      <c r="J434" s="87">
        <v>0</v>
      </c>
      <c r="K434" s="87">
        <v>0</v>
      </c>
      <c r="L434" s="87">
        <v>0</v>
      </c>
      <c r="M434" s="38"/>
      <c r="N434" s="126"/>
    </row>
    <row r="435" spans="1:14">
      <c r="A435" s="232"/>
      <c r="B435" s="170" t="s">
        <v>26</v>
      </c>
      <c r="C435" s="121">
        <v>20.142025000000139</v>
      </c>
      <c r="D435" s="121">
        <v>238.35913399999993</v>
      </c>
      <c r="E435" s="106">
        <v>134.40755549044908</v>
      </c>
      <c r="F435" s="38">
        <f>(D435-E435)/E435*100</f>
        <v>77.34057667385936</v>
      </c>
      <c r="G435" s="87">
        <v>7556</v>
      </c>
      <c r="H435" s="87">
        <v>1945115.58</v>
      </c>
      <c r="I435" s="87">
        <v>2</v>
      </c>
      <c r="J435" s="87">
        <v>0.5</v>
      </c>
      <c r="K435" s="87">
        <v>11.6</v>
      </c>
      <c r="L435" s="87">
        <v>28</v>
      </c>
      <c r="M435" s="38">
        <f>(K435-L435)/L435*100</f>
        <v>-58.571428571428562</v>
      </c>
      <c r="N435" s="126">
        <f>D435/D513*100</f>
        <v>26.36762417003311</v>
      </c>
    </row>
    <row r="436" spans="1:14">
      <c r="A436" s="232"/>
      <c r="B436" s="170" t="s">
        <v>27</v>
      </c>
      <c r="C436" s="121">
        <v>0</v>
      </c>
      <c r="D436" s="121">
        <v>0</v>
      </c>
      <c r="E436" s="106">
        <v>0</v>
      </c>
      <c r="F436" s="38"/>
      <c r="G436" s="87"/>
      <c r="H436" s="87"/>
      <c r="I436" s="87"/>
      <c r="J436" s="87">
        <v>0</v>
      </c>
      <c r="K436" s="87">
        <v>0</v>
      </c>
      <c r="L436" s="87">
        <v>0</v>
      </c>
      <c r="M436" s="38"/>
      <c r="N436" s="126"/>
    </row>
    <row r="437" spans="1:14">
      <c r="A437" s="232"/>
      <c r="B437" s="17" t="s">
        <v>28</v>
      </c>
      <c r="C437" s="121">
        <v>0</v>
      </c>
      <c r="D437" s="121">
        <v>0</v>
      </c>
      <c r="E437" s="106">
        <v>0</v>
      </c>
      <c r="F437" s="38"/>
      <c r="G437" s="87"/>
      <c r="H437" s="87"/>
      <c r="I437" s="87"/>
      <c r="J437" s="87">
        <v>0</v>
      </c>
      <c r="K437" s="87">
        <v>0</v>
      </c>
      <c r="L437" s="87">
        <v>0</v>
      </c>
      <c r="M437" s="38"/>
      <c r="N437" s="126"/>
    </row>
    <row r="438" spans="1:14">
      <c r="A438" s="232"/>
      <c r="B438" s="17" t="s">
        <v>29</v>
      </c>
      <c r="C438" s="121">
        <v>0</v>
      </c>
      <c r="D438" s="121">
        <v>0</v>
      </c>
      <c r="E438" s="106">
        <v>0</v>
      </c>
      <c r="F438" s="38"/>
      <c r="G438" s="87"/>
      <c r="H438" s="87"/>
      <c r="I438" s="87"/>
      <c r="J438" s="87">
        <v>0</v>
      </c>
      <c r="K438" s="87">
        <v>0</v>
      </c>
      <c r="L438" s="87">
        <v>0</v>
      </c>
      <c r="M438" s="38"/>
      <c r="N438" s="126"/>
    </row>
    <row r="439" spans="1:14">
      <c r="A439" s="232"/>
      <c r="B439" s="17" t="s">
        <v>30</v>
      </c>
      <c r="C439" s="121"/>
      <c r="D439" s="121">
        <v>0</v>
      </c>
      <c r="E439" s="106">
        <v>0</v>
      </c>
      <c r="F439" s="38"/>
      <c r="G439" s="87"/>
      <c r="H439" s="87"/>
      <c r="I439" s="87"/>
      <c r="J439" s="87"/>
      <c r="K439" s="87"/>
      <c r="L439" s="87">
        <v>0</v>
      </c>
      <c r="M439" s="38"/>
      <c r="N439" s="126"/>
    </row>
    <row r="440" spans="1:14" ht="14.25" thickBot="1">
      <c r="A440" s="196"/>
      <c r="B440" s="18" t="s">
        <v>31</v>
      </c>
      <c r="C440" s="19">
        <f t="shared" ref="C440:L440" si="108">C428+C430+C431+C432+C433+C434+C435+C436</f>
        <v>163.75369800000004</v>
      </c>
      <c r="D440" s="19">
        <f t="shared" si="108"/>
        <v>2092.451172</v>
      </c>
      <c r="E440" s="19">
        <f t="shared" si="108"/>
        <v>2204.7097995094</v>
      </c>
      <c r="F440" s="19">
        <f>(D440-E440)/E440*100</f>
        <v>-5.0917643462364142</v>
      </c>
      <c r="G440" s="19">
        <f t="shared" si="108"/>
        <v>19577</v>
      </c>
      <c r="H440" s="19">
        <f t="shared" si="108"/>
        <v>3052459.1982659996</v>
      </c>
      <c r="I440" s="19">
        <f t="shared" si="108"/>
        <v>1385</v>
      </c>
      <c r="J440" s="19">
        <f t="shared" si="108"/>
        <v>28.1</v>
      </c>
      <c r="K440" s="19">
        <f t="shared" si="108"/>
        <v>482.05404801735688</v>
      </c>
      <c r="L440" s="19">
        <f t="shared" si="108"/>
        <v>908.5</v>
      </c>
      <c r="M440" s="19">
        <f t="shared" ref="M440:M442" si="109">(K440-L440)/L440*100</f>
        <v>-46.939565435623898</v>
      </c>
      <c r="N440" s="127">
        <f>D440/D518*100</f>
        <v>14.385164869625221</v>
      </c>
    </row>
    <row r="441" spans="1:14" ht="14.25" thickTop="1">
      <c r="A441" s="232" t="s">
        <v>34</v>
      </c>
      <c r="B441" s="170" t="s">
        <v>19</v>
      </c>
      <c r="C441" s="39">
        <v>45.18</v>
      </c>
      <c r="D441" s="39">
        <v>427.78</v>
      </c>
      <c r="E441" s="39">
        <v>434.94889999999998</v>
      </c>
      <c r="F441" s="38">
        <f>(D441-E441)/E441*100</f>
        <v>-1.6482166065944777</v>
      </c>
      <c r="G441" s="139">
        <v>2675</v>
      </c>
      <c r="H441" s="139">
        <v>166595</v>
      </c>
      <c r="I441" s="139">
        <v>427</v>
      </c>
      <c r="J441" s="139">
        <v>6.16</v>
      </c>
      <c r="K441" s="139">
        <v>227.48</v>
      </c>
      <c r="L441" s="139">
        <v>251.0205</v>
      </c>
      <c r="M441" s="38">
        <f t="shared" si="109"/>
        <v>-9.3779193332815485</v>
      </c>
      <c r="N441" s="126">
        <f>D441/D506*100</f>
        <v>4.780483941193796</v>
      </c>
    </row>
    <row r="442" spans="1:14">
      <c r="A442" s="232"/>
      <c r="B442" s="170" t="s">
        <v>20</v>
      </c>
      <c r="C442" s="38">
        <v>13.19</v>
      </c>
      <c r="D442" s="38">
        <v>126.32</v>
      </c>
      <c r="E442" s="38">
        <v>127.4004</v>
      </c>
      <c r="F442" s="38">
        <f>(D442-E442)/E442*100</f>
        <v>-0.84803501401880343</v>
      </c>
      <c r="G442" s="139">
        <v>1208</v>
      </c>
      <c r="H442" s="139">
        <v>17377</v>
      </c>
      <c r="I442" s="139">
        <v>219</v>
      </c>
      <c r="J442" s="139">
        <v>3.3</v>
      </c>
      <c r="K442" s="139">
        <v>80.2</v>
      </c>
      <c r="L442" s="139">
        <v>95.747600000000006</v>
      </c>
      <c r="M442" s="38">
        <f t="shared" si="109"/>
        <v>-16.238109362532327</v>
      </c>
      <c r="N442" s="126">
        <f>D442/D507*100</f>
        <v>5.4525734344697465</v>
      </c>
    </row>
    <row r="443" spans="1:14">
      <c r="A443" s="232"/>
      <c r="B443" s="170" t="s">
        <v>21</v>
      </c>
      <c r="C443" s="38">
        <v>4.5999999999999996</v>
      </c>
      <c r="D443" s="38">
        <v>21.84</v>
      </c>
      <c r="E443" s="38">
        <v>18.304300000000001</v>
      </c>
      <c r="F443" s="38">
        <f>(D443-E443)/E443*100</f>
        <v>19.316226241921289</v>
      </c>
      <c r="G443" s="139">
        <v>82</v>
      </c>
      <c r="H443" s="139">
        <v>16069</v>
      </c>
      <c r="I443" s="139">
        <v>8</v>
      </c>
      <c r="J443" s="139">
        <v>0.78</v>
      </c>
      <c r="K443" s="139">
        <v>15.33</v>
      </c>
      <c r="L443" s="139">
        <v>2.2509999999999999</v>
      </c>
      <c r="M443" s="38"/>
      <c r="N443" s="126">
        <f>D443/D508*100</f>
        <v>9.1645189388539485</v>
      </c>
    </row>
    <row r="444" spans="1:14">
      <c r="A444" s="232"/>
      <c r="B444" s="170" t="s">
        <v>22</v>
      </c>
      <c r="C444" s="38">
        <v>5.58</v>
      </c>
      <c r="D444" s="38">
        <v>68.11</v>
      </c>
      <c r="E444" s="38">
        <v>80.763099999999994</v>
      </c>
      <c r="F444" s="38">
        <f>(D444-E444)/E444*100</f>
        <v>-15.666932051890029</v>
      </c>
      <c r="G444" s="139">
        <v>2280</v>
      </c>
      <c r="H444" s="139">
        <v>116281</v>
      </c>
      <c r="I444" s="139">
        <v>714</v>
      </c>
      <c r="J444" s="139">
        <v>2.94</v>
      </c>
      <c r="K444" s="139">
        <v>65.489999999999995</v>
      </c>
      <c r="L444" s="139">
        <v>85.099199999999996</v>
      </c>
      <c r="M444" s="38">
        <f t="shared" ref="M444:M449" si="110">(K444-L444)/L444*100</f>
        <v>-23.04275480850584</v>
      </c>
      <c r="N444" s="126">
        <f>D444/D509*100</f>
        <v>16.001522576237146</v>
      </c>
    </row>
    <row r="445" spans="1:14">
      <c r="A445" s="232"/>
      <c r="B445" s="170" t="s">
        <v>23</v>
      </c>
      <c r="C445" s="38">
        <v>0</v>
      </c>
      <c r="D445" s="38">
        <v>0</v>
      </c>
      <c r="E445" s="38">
        <v>0</v>
      </c>
      <c r="F445" s="38"/>
      <c r="G445" s="139">
        <v>0</v>
      </c>
      <c r="H445" s="139">
        <v>0</v>
      </c>
      <c r="I445" s="139">
        <v>0</v>
      </c>
      <c r="J445" s="139">
        <v>0</v>
      </c>
      <c r="K445" s="139">
        <v>0</v>
      </c>
      <c r="L445" s="139">
        <v>0</v>
      </c>
      <c r="M445" s="38"/>
      <c r="N445" s="126"/>
    </row>
    <row r="446" spans="1:14">
      <c r="A446" s="232"/>
      <c r="B446" s="170" t="s">
        <v>24</v>
      </c>
      <c r="C446" s="38">
        <v>8.8800000000000008</v>
      </c>
      <c r="D446" s="38">
        <v>90.38</v>
      </c>
      <c r="E446" s="38">
        <v>64.929500000000004</v>
      </c>
      <c r="F446" s="38">
        <f>(D446-E446)/E446*100</f>
        <v>39.197129193971911</v>
      </c>
      <c r="G446" s="139">
        <v>157</v>
      </c>
      <c r="H446" s="139">
        <v>102087</v>
      </c>
      <c r="I446" s="139">
        <v>11</v>
      </c>
      <c r="J446" s="139">
        <v>0.14000000000000001</v>
      </c>
      <c r="K446" s="139">
        <v>8.7799999999999994</v>
      </c>
      <c r="L446" s="139">
        <v>24.7073</v>
      </c>
      <c r="M446" s="38">
        <f t="shared" si="110"/>
        <v>-64.463943854650253</v>
      </c>
      <c r="N446" s="126">
        <f>D446/D511*100</f>
        <v>21.852393129001207</v>
      </c>
    </row>
    <row r="447" spans="1:14">
      <c r="A447" s="232"/>
      <c r="B447" s="170" t="s">
        <v>25</v>
      </c>
      <c r="C447" s="40">
        <v>2.2200000000000002</v>
      </c>
      <c r="D447" s="40">
        <v>890.62</v>
      </c>
      <c r="E447" s="40">
        <v>576.32209999999998</v>
      </c>
      <c r="F447" s="38">
        <f>(D447-E447)/E447*100</f>
        <v>54.535111528778792</v>
      </c>
      <c r="G447" s="141">
        <v>172</v>
      </c>
      <c r="H447" s="141">
        <v>35384</v>
      </c>
      <c r="I447" s="141">
        <v>788</v>
      </c>
      <c r="J447" s="141">
        <v>270.44</v>
      </c>
      <c r="K447" s="141">
        <v>522.66</v>
      </c>
      <c r="L447" s="141">
        <v>273.25360000000001</v>
      </c>
      <c r="M447" s="38">
        <f t="shared" si="110"/>
        <v>91.272868866137529</v>
      </c>
      <c r="N447" s="126">
        <f>D447/D512*100</f>
        <v>24.807275418639861</v>
      </c>
    </row>
    <row r="448" spans="1:14">
      <c r="A448" s="232"/>
      <c r="B448" s="170" t="s">
        <v>26</v>
      </c>
      <c r="C448" s="38">
        <v>9.5</v>
      </c>
      <c r="D448" s="38">
        <v>129.34</v>
      </c>
      <c r="E448" s="38">
        <v>114.6741</v>
      </c>
      <c r="F448" s="38">
        <f>(D448-E448)/E448*100</f>
        <v>12.789200002441708</v>
      </c>
      <c r="G448" s="139">
        <v>2980</v>
      </c>
      <c r="H448" s="139">
        <v>195537</v>
      </c>
      <c r="I448" s="139">
        <v>192</v>
      </c>
      <c r="J448" s="139">
        <v>10.1</v>
      </c>
      <c r="K448" s="139">
        <v>80.459999999999994</v>
      </c>
      <c r="L448" s="139">
        <v>54.481400000000001</v>
      </c>
      <c r="M448" s="38">
        <f t="shared" si="110"/>
        <v>47.683429574129867</v>
      </c>
      <c r="N448" s="126">
        <f>D448/D513*100</f>
        <v>14.307773538697635</v>
      </c>
    </row>
    <row r="449" spans="1:14">
      <c r="A449" s="232"/>
      <c r="B449" s="170" t="s">
        <v>27</v>
      </c>
      <c r="C449" s="41">
        <v>0</v>
      </c>
      <c r="D449" s="41">
        <v>0</v>
      </c>
      <c r="E449" s="41">
        <v>8.1067999999999998</v>
      </c>
      <c r="F449" s="38">
        <f>(D449-E449)/E449*100</f>
        <v>-100</v>
      </c>
      <c r="G449" s="139">
        <v>0</v>
      </c>
      <c r="H449" s="139">
        <v>0</v>
      </c>
      <c r="I449" s="139">
        <v>0</v>
      </c>
      <c r="J449" s="139">
        <v>0</v>
      </c>
      <c r="K449" s="140">
        <v>1.2</v>
      </c>
      <c r="L449" s="139">
        <v>83.064099999999996</v>
      </c>
      <c r="M449" s="38">
        <f t="shared" si="110"/>
        <v>-98.555332568462177</v>
      </c>
      <c r="N449" s="126">
        <f>D449/D514*100</f>
        <v>0</v>
      </c>
    </row>
    <row r="450" spans="1:14">
      <c r="A450" s="232"/>
      <c r="B450" s="17" t="s">
        <v>28</v>
      </c>
      <c r="C450" s="41">
        <v>0</v>
      </c>
      <c r="D450" s="41">
        <v>0</v>
      </c>
      <c r="E450" s="41">
        <v>8.1067999999999998</v>
      </c>
      <c r="F450" s="38">
        <f>(D450-E450)/E450*100</f>
        <v>-100</v>
      </c>
      <c r="G450" s="140">
        <v>0</v>
      </c>
      <c r="H450" s="140">
        <v>0</v>
      </c>
      <c r="I450" s="140">
        <v>0</v>
      </c>
      <c r="J450" s="140">
        <v>0</v>
      </c>
      <c r="K450" s="140">
        <v>0</v>
      </c>
      <c r="L450" s="140">
        <v>0</v>
      </c>
      <c r="M450" s="38"/>
      <c r="N450" s="126" t="e">
        <f>D450/D515*100</f>
        <v>#DIV/0!</v>
      </c>
    </row>
    <row r="451" spans="1:14">
      <c r="A451" s="232"/>
      <c r="B451" s="17" t="s">
        <v>29</v>
      </c>
      <c r="C451" s="41">
        <v>0</v>
      </c>
      <c r="D451" s="41">
        <v>0</v>
      </c>
      <c r="E451" s="41">
        <v>0</v>
      </c>
      <c r="F451" s="38"/>
      <c r="G451" s="140">
        <v>0</v>
      </c>
      <c r="H451" s="140">
        <v>0</v>
      </c>
      <c r="I451" s="140">
        <v>0</v>
      </c>
      <c r="J451" s="140">
        <v>0</v>
      </c>
      <c r="K451" s="140">
        <v>0</v>
      </c>
      <c r="L451" s="140">
        <v>0</v>
      </c>
      <c r="M451" s="38"/>
      <c r="N451" s="126"/>
    </row>
    <row r="452" spans="1:14">
      <c r="A452" s="232"/>
      <c r="B452" s="17" t="s">
        <v>30</v>
      </c>
      <c r="C452" s="41">
        <v>0</v>
      </c>
      <c r="D452" s="41">
        <v>0</v>
      </c>
      <c r="E452" s="41">
        <v>0</v>
      </c>
      <c r="F452" s="38"/>
      <c r="G452" s="140">
        <v>0</v>
      </c>
      <c r="H452" s="140">
        <v>0</v>
      </c>
      <c r="I452" s="140">
        <v>0</v>
      </c>
      <c r="J452" s="140">
        <v>0</v>
      </c>
      <c r="K452" s="140">
        <v>1.2</v>
      </c>
      <c r="L452" s="140">
        <v>83.064099999999996</v>
      </c>
      <c r="M452" s="38">
        <f>(K452-L452)/L452*100</f>
        <v>-98.555332568462177</v>
      </c>
      <c r="N452" s="126"/>
    </row>
    <row r="453" spans="1:14" ht="14.25" thickBot="1">
      <c r="A453" s="196"/>
      <c r="B453" s="18" t="s">
        <v>31</v>
      </c>
      <c r="C453" s="19">
        <f t="shared" ref="C453:L453" si="111">C441+C443+C444+C445+C446+C447+C448+C449</f>
        <v>75.959999999999994</v>
      </c>
      <c r="D453" s="19">
        <f t="shared" si="111"/>
        <v>1628.07</v>
      </c>
      <c r="E453" s="19">
        <f t="shared" si="111"/>
        <v>1298.0487999999998</v>
      </c>
      <c r="F453" s="19">
        <f>(D453-E453)/E453*100</f>
        <v>25.424406231876656</v>
      </c>
      <c r="G453" s="19">
        <f t="shared" si="111"/>
        <v>8346</v>
      </c>
      <c r="H453" s="19">
        <f t="shared" si="111"/>
        <v>631953</v>
      </c>
      <c r="I453" s="19">
        <f t="shared" si="111"/>
        <v>2140</v>
      </c>
      <c r="J453" s="19">
        <f t="shared" si="111"/>
        <v>290.56</v>
      </c>
      <c r="K453" s="19">
        <f t="shared" si="111"/>
        <v>921.40000000000009</v>
      </c>
      <c r="L453" s="19">
        <f t="shared" si="111"/>
        <v>773.87709999999993</v>
      </c>
      <c r="M453" s="19">
        <f>(K453-L453)/L453*100</f>
        <v>19.062833103602649</v>
      </c>
      <c r="N453" s="127">
        <f>D453/D518*100</f>
        <v>11.19264128247516</v>
      </c>
    </row>
    <row r="454" spans="1:14" ht="14.25" thickTop="1">
      <c r="A454" s="232" t="s">
        <v>36</v>
      </c>
      <c r="B454" s="170" t="s">
        <v>19</v>
      </c>
      <c r="C454" s="39">
        <v>11.7621</v>
      </c>
      <c r="D454" s="39">
        <v>293.19209999999998</v>
      </c>
      <c r="E454" s="39">
        <v>460.09039999999999</v>
      </c>
      <c r="F454" s="41">
        <f>(D454-E454)/E454*100</f>
        <v>-36.275110282674881</v>
      </c>
      <c r="G454" s="38">
        <v>2452</v>
      </c>
      <c r="H454" s="38">
        <v>156762.91230000003</v>
      </c>
      <c r="I454" s="40">
        <v>272</v>
      </c>
      <c r="J454" s="38">
        <v>30.933399999999999</v>
      </c>
      <c r="K454" s="38">
        <v>204.30340000000001</v>
      </c>
      <c r="L454" s="38">
        <v>202.6977</v>
      </c>
      <c r="M454" s="38">
        <f>(K454-L454)/L454*100</f>
        <v>0.79216488396267604</v>
      </c>
      <c r="N454" s="126">
        <f>D454/D506*100</f>
        <v>3.276450805869572</v>
      </c>
    </row>
    <row r="455" spans="1:14">
      <c r="A455" s="232"/>
      <c r="B455" s="170" t="s">
        <v>20</v>
      </c>
      <c r="C455" s="38">
        <v>0.87209999999999999</v>
      </c>
      <c r="D455" s="38">
        <v>80.616100000000003</v>
      </c>
      <c r="E455" s="38">
        <v>172.5018</v>
      </c>
      <c r="F455" s="38">
        <f>(D455-E455)/E455*100</f>
        <v>-53.26651663924666</v>
      </c>
      <c r="G455" s="38">
        <v>967</v>
      </c>
      <c r="H455" s="38">
        <v>12741.2</v>
      </c>
      <c r="I455" s="40">
        <v>138</v>
      </c>
      <c r="J455" s="38">
        <v>24.222100000000001</v>
      </c>
      <c r="K455" s="38">
        <v>89.533600000000007</v>
      </c>
      <c r="L455" s="38">
        <v>79.571100000000001</v>
      </c>
      <c r="M455" s="41">
        <f>(K455-L455)/L455*100</f>
        <v>12.52024918594817</v>
      </c>
      <c r="N455" s="126">
        <f>D455/D507*100</f>
        <v>3.4797752157263822</v>
      </c>
    </row>
    <row r="456" spans="1:14">
      <c r="A456" s="232"/>
      <c r="B456" s="170" t="s">
        <v>21</v>
      </c>
      <c r="C456" s="38">
        <v>0</v>
      </c>
      <c r="D456" s="38">
        <v>0</v>
      </c>
      <c r="E456" s="38">
        <v>0</v>
      </c>
      <c r="F456" s="38"/>
      <c r="G456" s="38">
        <v>0</v>
      </c>
      <c r="H456" s="38">
        <v>0</v>
      </c>
      <c r="I456" s="40">
        <v>0</v>
      </c>
      <c r="J456" s="38">
        <v>0</v>
      </c>
      <c r="K456" s="38">
        <v>0</v>
      </c>
      <c r="L456" s="38">
        <v>0</v>
      </c>
      <c r="M456" s="41"/>
      <c r="N456" s="126"/>
    </row>
    <row r="457" spans="1:14">
      <c r="A457" s="232"/>
      <c r="B457" s="170" t="s">
        <v>22</v>
      </c>
      <c r="C457" s="38">
        <v>5.5500000000000001E-2</v>
      </c>
      <c r="D457" s="38">
        <v>2.1690999999999998</v>
      </c>
      <c r="E457" s="38">
        <v>6.6017000000000001</v>
      </c>
      <c r="F457" s="38">
        <f>(D457-E457)/E457*100</f>
        <v>-67.143311571261961</v>
      </c>
      <c r="G457" s="38">
        <v>102</v>
      </c>
      <c r="H457" s="38">
        <v>6244.2569999999996</v>
      </c>
      <c r="I457" s="40">
        <v>6</v>
      </c>
      <c r="J457" s="38">
        <v>0</v>
      </c>
      <c r="K457" s="38">
        <v>7.6519000000000004</v>
      </c>
      <c r="L457" s="38">
        <v>1.2554000000000001</v>
      </c>
      <c r="M457" s="41">
        <f t="shared" ref="M457:M462" si="112">(K457-L457)/L457*100</f>
        <v>509.51887844511708</v>
      </c>
      <c r="N457" s="126">
        <f>D457/D509*100</f>
        <v>0.50960068448268958</v>
      </c>
    </row>
    <row r="458" spans="1:14">
      <c r="A458" s="232"/>
      <c r="B458" s="170" t="s">
        <v>23</v>
      </c>
      <c r="C458" s="38">
        <v>0</v>
      </c>
      <c r="D458" s="38">
        <v>0.1038</v>
      </c>
      <c r="E458" s="38">
        <v>1.89E-2</v>
      </c>
      <c r="F458" s="38"/>
      <c r="G458" s="38">
        <v>1</v>
      </c>
      <c r="H458" s="38">
        <v>1001</v>
      </c>
      <c r="I458" s="40">
        <v>0</v>
      </c>
      <c r="J458" s="38">
        <v>0</v>
      </c>
      <c r="K458" s="38">
        <v>0</v>
      </c>
      <c r="L458" s="38">
        <v>0</v>
      </c>
      <c r="M458" s="41"/>
      <c r="N458" s="126">
        <f>D458/D510*100</f>
        <v>0.71034236585889288</v>
      </c>
    </row>
    <row r="459" spans="1:14">
      <c r="A459" s="232"/>
      <c r="B459" s="170" t="s">
        <v>24</v>
      </c>
      <c r="C459" s="38">
        <v>0</v>
      </c>
      <c r="D459" s="38">
        <v>4.1478999999999999</v>
      </c>
      <c r="E459" s="38">
        <v>0.1217</v>
      </c>
      <c r="F459" s="38">
        <f>(D459-E459)/E459*100</f>
        <v>3308.2990961380447</v>
      </c>
      <c r="G459" s="38">
        <v>9</v>
      </c>
      <c r="H459" s="38">
        <v>2139</v>
      </c>
      <c r="I459" s="40">
        <v>0</v>
      </c>
      <c r="J459" s="38">
        <v>0</v>
      </c>
      <c r="K459" s="38">
        <v>0</v>
      </c>
      <c r="L459" s="38">
        <v>0</v>
      </c>
      <c r="M459" s="41"/>
      <c r="N459" s="126">
        <f>D459/D511*100</f>
        <v>1.0028937979617627</v>
      </c>
    </row>
    <row r="460" spans="1:14">
      <c r="A460" s="232"/>
      <c r="B460" s="170" t="s">
        <v>25</v>
      </c>
      <c r="C460" s="40">
        <v>0</v>
      </c>
      <c r="D460" s="40">
        <v>0</v>
      </c>
      <c r="E460" s="38">
        <v>0</v>
      </c>
      <c r="F460" s="38"/>
      <c r="G460" s="40">
        <v>0</v>
      </c>
      <c r="H460" s="40">
        <v>0</v>
      </c>
      <c r="I460" s="40">
        <v>0</v>
      </c>
      <c r="J460" s="40">
        <v>0</v>
      </c>
      <c r="K460" s="40">
        <v>0</v>
      </c>
      <c r="L460" s="38">
        <v>0</v>
      </c>
      <c r="M460" s="41"/>
      <c r="N460" s="126"/>
    </row>
    <row r="461" spans="1:14">
      <c r="A461" s="232"/>
      <c r="B461" s="170" t="s">
        <v>26</v>
      </c>
      <c r="C461" s="38">
        <v>3.9733999999999998</v>
      </c>
      <c r="D461" s="38">
        <v>64.646600000000007</v>
      </c>
      <c r="E461" s="38">
        <v>68.551000000000002</v>
      </c>
      <c r="F461" s="38">
        <f>(D461-E461)/E461*100</f>
        <v>-5.6956134848506883</v>
      </c>
      <c r="G461" s="38">
        <v>777</v>
      </c>
      <c r="H461" s="38">
        <v>183682.34</v>
      </c>
      <c r="I461" s="40">
        <v>53</v>
      </c>
      <c r="J461" s="38">
        <v>0.37109999999999999</v>
      </c>
      <c r="K461" s="38">
        <v>22.599</v>
      </c>
      <c r="L461" s="38">
        <v>10.906700000000001</v>
      </c>
      <c r="M461" s="41">
        <f t="shared" si="112"/>
        <v>107.20291197154042</v>
      </c>
      <c r="N461" s="126">
        <f>D461/D513*100</f>
        <v>7.1512982282880042</v>
      </c>
    </row>
    <row r="462" spans="1:14">
      <c r="A462" s="232"/>
      <c r="B462" s="170" t="s">
        <v>27</v>
      </c>
      <c r="C462" s="38">
        <v>0</v>
      </c>
      <c r="D462" s="41">
        <v>0</v>
      </c>
      <c r="E462" s="38">
        <v>13.7141</v>
      </c>
      <c r="F462" s="38"/>
      <c r="G462" s="41">
        <v>0</v>
      </c>
      <c r="H462" s="41">
        <v>0</v>
      </c>
      <c r="I462" s="40">
        <v>0</v>
      </c>
      <c r="J462" s="38">
        <v>0</v>
      </c>
      <c r="K462" s="38">
        <v>0</v>
      </c>
      <c r="L462" s="38">
        <v>0</v>
      </c>
      <c r="M462" s="41" t="e">
        <f t="shared" si="112"/>
        <v>#DIV/0!</v>
      </c>
      <c r="N462" s="126">
        <f>D462/D514*100</f>
        <v>0</v>
      </c>
    </row>
    <row r="463" spans="1:14">
      <c r="A463" s="232"/>
      <c r="B463" s="17" t="s">
        <v>28</v>
      </c>
      <c r="C463" s="41">
        <v>0</v>
      </c>
      <c r="D463" s="41">
        <v>0</v>
      </c>
      <c r="E463" s="48">
        <v>0</v>
      </c>
      <c r="F463" s="38"/>
      <c r="G463" s="41">
        <v>0</v>
      </c>
      <c r="H463" s="41">
        <v>0</v>
      </c>
      <c r="I463" s="40">
        <v>0</v>
      </c>
      <c r="J463" s="38">
        <v>0</v>
      </c>
      <c r="K463" s="38">
        <v>0</v>
      </c>
      <c r="L463" s="48">
        <v>0</v>
      </c>
      <c r="M463" s="38"/>
      <c r="N463" s="126"/>
    </row>
    <row r="464" spans="1:14">
      <c r="A464" s="232"/>
      <c r="B464" s="17" t="s">
        <v>29</v>
      </c>
      <c r="C464" s="41">
        <v>0</v>
      </c>
      <c r="D464" s="41">
        <v>0</v>
      </c>
      <c r="E464" s="48">
        <v>13.7141</v>
      </c>
      <c r="F464" s="38"/>
      <c r="G464" s="41">
        <v>0</v>
      </c>
      <c r="H464" s="41">
        <v>0</v>
      </c>
      <c r="I464" s="40">
        <v>0</v>
      </c>
      <c r="J464" s="38">
        <v>0</v>
      </c>
      <c r="K464" s="38">
        <v>0</v>
      </c>
      <c r="L464" s="48">
        <v>0</v>
      </c>
      <c r="M464" s="38"/>
      <c r="N464" s="126">
        <f>D464/D516*100</f>
        <v>0</v>
      </c>
    </row>
    <row r="465" spans="1:14">
      <c r="A465" s="232"/>
      <c r="B465" s="17" t="s">
        <v>30</v>
      </c>
      <c r="C465" s="48">
        <v>0</v>
      </c>
      <c r="D465" s="48">
        <v>0</v>
      </c>
      <c r="E465" s="48">
        <v>0</v>
      </c>
      <c r="F465" s="38"/>
      <c r="G465" s="40">
        <v>0</v>
      </c>
      <c r="H465" s="40">
        <v>0</v>
      </c>
      <c r="I465" s="41">
        <v>0</v>
      </c>
      <c r="J465" s="41">
        <v>0</v>
      </c>
      <c r="K465" s="41">
        <v>0</v>
      </c>
      <c r="L465" s="41">
        <v>0</v>
      </c>
      <c r="M465" s="38"/>
      <c r="N465" s="126"/>
    </row>
    <row r="466" spans="1:14" ht="14.25" thickBot="1">
      <c r="A466" s="196"/>
      <c r="B466" s="18" t="s">
        <v>31</v>
      </c>
      <c r="C466" s="19">
        <f t="shared" ref="C466:L466" si="113">C454+C456+C457+C458+C459+C460+C461+C462</f>
        <v>15.791</v>
      </c>
      <c r="D466" s="19">
        <f t="shared" si="113"/>
        <v>364.2595</v>
      </c>
      <c r="E466" s="19">
        <f t="shared" si="113"/>
        <v>549.09780000000001</v>
      </c>
      <c r="F466" s="19">
        <f t="shared" ref="F466:F472" si="114">(D466-E466)/E466*100</f>
        <v>-33.662181855399893</v>
      </c>
      <c r="G466" s="19">
        <f t="shared" si="113"/>
        <v>3341</v>
      </c>
      <c r="H466" s="19">
        <f t="shared" si="113"/>
        <v>349829.50930000003</v>
      </c>
      <c r="I466" s="19">
        <f t="shared" si="113"/>
        <v>331</v>
      </c>
      <c r="J466" s="19">
        <f t="shared" si="113"/>
        <v>31.304499999999997</v>
      </c>
      <c r="K466" s="19">
        <f t="shared" si="113"/>
        <v>234.55430000000001</v>
      </c>
      <c r="L466" s="19">
        <f t="shared" si="113"/>
        <v>214.85980000000001</v>
      </c>
      <c r="M466" s="19">
        <f>(K466-L466)/L466*100</f>
        <v>9.1662097795865041</v>
      </c>
      <c r="N466" s="127">
        <f>D466/D518*100</f>
        <v>2.5042079991853918</v>
      </c>
    </row>
    <row r="467" spans="1:14" ht="14.25" thickTop="1">
      <c r="A467" s="198" t="s">
        <v>40</v>
      </c>
      <c r="B467" s="21" t="s">
        <v>19</v>
      </c>
      <c r="C467" s="34">
        <v>68.316631000000001</v>
      </c>
      <c r="D467" s="34">
        <v>1179.899735</v>
      </c>
      <c r="E467" s="34">
        <v>1215.5449799999999</v>
      </c>
      <c r="F467" s="134">
        <f t="shared" si="114"/>
        <v>-2.9324496901792916</v>
      </c>
      <c r="G467" s="34">
        <v>8055</v>
      </c>
      <c r="H467" s="34">
        <v>496336.80780399998</v>
      </c>
      <c r="I467" s="34">
        <v>877</v>
      </c>
      <c r="J467" s="34">
        <v>142.26</v>
      </c>
      <c r="K467" s="34">
        <v>534.35</v>
      </c>
      <c r="L467" s="36">
        <v>448.74</v>
      </c>
      <c r="M467" s="41">
        <f>(K467-L467)/L467*100</f>
        <v>19.077862459330571</v>
      </c>
      <c r="N467" s="129">
        <f t="shared" ref="N467:N475" si="115">D467/D506*100</f>
        <v>13.185496599622038</v>
      </c>
    </row>
    <row r="468" spans="1:14">
      <c r="A468" s="232"/>
      <c r="B468" s="170" t="s">
        <v>20</v>
      </c>
      <c r="C468" s="34">
        <v>21.27101</v>
      </c>
      <c r="D468" s="34">
        <v>322.75459999999998</v>
      </c>
      <c r="E468" s="34">
        <v>365.99561</v>
      </c>
      <c r="F468" s="38">
        <f t="shared" si="114"/>
        <v>-11.814625317500397</v>
      </c>
      <c r="G468" s="34">
        <v>3755</v>
      </c>
      <c r="H468" s="34">
        <v>53611</v>
      </c>
      <c r="I468" s="34">
        <v>397</v>
      </c>
      <c r="J468" s="34">
        <v>34.93</v>
      </c>
      <c r="K468" s="34">
        <v>177.25</v>
      </c>
      <c r="L468" s="36">
        <v>177.39</v>
      </c>
      <c r="M468" s="41">
        <f>(K468-L468)/L468*100</f>
        <v>-7.8922148937361949E-2</v>
      </c>
      <c r="N468" s="126">
        <f t="shared" si="115"/>
        <v>13.931627278442917</v>
      </c>
    </row>
    <row r="469" spans="1:14">
      <c r="A469" s="232"/>
      <c r="B469" s="170" t="s">
        <v>21</v>
      </c>
      <c r="C469" s="34">
        <v>1.3018860000000001</v>
      </c>
      <c r="D469" s="34">
        <v>8.0624970000000005</v>
      </c>
      <c r="E469" s="34">
        <v>11.595681000000001</v>
      </c>
      <c r="F469" s="38">
        <f t="shared" si="114"/>
        <v>-30.469827515951849</v>
      </c>
      <c r="G469" s="34">
        <v>36</v>
      </c>
      <c r="H469" s="34">
        <v>6619.608671</v>
      </c>
      <c r="I469" s="34">
        <v>2</v>
      </c>
      <c r="J469" s="34"/>
      <c r="K469" s="34">
        <v>1.45</v>
      </c>
      <c r="L469" s="36">
        <v>12.88</v>
      </c>
      <c r="M469" s="41"/>
      <c r="N469" s="126">
        <f t="shared" si="115"/>
        <v>3.3831916873147043</v>
      </c>
    </row>
    <row r="470" spans="1:14">
      <c r="A470" s="232"/>
      <c r="B470" s="170" t="s">
        <v>22</v>
      </c>
      <c r="C470" s="34">
        <v>8.610061</v>
      </c>
      <c r="D470" s="34">
        <v>67.108806000000001</v>
      </c>
      <c r="E470" s="34">
        <v>51.906747000000003</v>
      </c>
      <c r="F470" s="38">
        <f t="shared" si="114"/>
        <v>29.287250460908286</v>
      </c>
      <c r="G470" s="34">
        <v>4600</v>
      </c>
      <c r="H470" s="34">
        <v>167975.36</v>
      </c>
      <c r="I470" s="34">
        <v>403</v>
      </c>
      <c r="J470" s="34">
        <v>1.78</v>
      </c>
      <c r="K470" s="34">
        <v>20.58</v>
      </c>
      <c r="L470" s="36">
        <v>41.99</v>
      </c>
      <c r="M470" s="41">
        <f>(K470-L470)/L470*100</f>
        <v>-50.98833055489402</v>
      </c>
      <c r="N470" s="126">
        <f t="shared" si="115"/>
        <v>15.766305597905136</v>
      </c>
    </row>
    <row r="471" spans="1:14">
      <c r="A471" s="232"/>
      <c r="B471" s="170" t="s">
        <v>23</v>
      </c>
      <c r="C471" s="34"/>
      <c r="D471" s="34">
        <v>1.018872</v>
      </c>
      <c r="E471" s="34">
        <v>0.235849</v>
      </c>
      <c r="F471" s="38">
        <f t="shared" si="114"/>
        <v>332.00183168043964</v>
      </c>
      <c r="G471" s="34">
        <v>9</v>
      </c>
      <c r="H471" s="34">
        <v>6001.08</v>
      </c>
      <c r="I471" s="34"/>
      <c r="J471" s="34"/>
      <c r="K471" s="34"/>
      <c r="L471" s="36">
        <v>8.69</v>
      </c>
      <c r="M471" s="41">
        <f>(K471-L471)/L471*100</f>
        <v>-100</v>
      </c>
      <c r="N471" s="126">
        <f t="shared" si="115"/>
        <v>6.9725235740595553</v>
      </c>
    </row>
    <row r="472" spans="1:14">
      <c r="A472" s="232"/>
      <c r="B472" s="170" t="s">
        <v>24</v>
      </c>
      <c r="C472" s="34">
        <v>0.61019000000000001</v>
      </c>
      <c r="D472" s="34">
        <v>74.825530000000001</v>
      </c>
      <c r="E472" s="34">
        <v>70.081351999999995</v>
      </c>
      <c r="F472" s="38">
        <f t="shared" si="114"/>
        <v>6.7695297887518002</v>
      </c>
      <c r="G472" s="34">
        <v>70</v>
      </c>
      <c r="H472" s="34">
        <v>48010.96</v>
      </c>
      <c r="I472" s="34">
        <v>49</v>
      </c>
      <c r="J472" s="34">
        <v>7.58</v>
      </c>
      <c r="K472" s="34">
        <v>23.61</v>
      </c>
      <c r="L472" s="36">
        <v>45.11</v>
      </c>
      <c r="M472" s="41">
        <f>(K472-L472)/L472*100</f>
        <v>-47.661272445134117</v>
      </c>
      <c r="N472" s="126">
        <f t="shared" si="115"/>
        <v>18.091578863087783</v>
      </c>
    </row>
    <row r="473" spans="1:14">
      <c r="A473" s="232"/>
      <c r="B473" s="170" t="s">
        <v>25</v>
      </c>
      <c r="C473" s="34">
        <v>91.286377999999999</v>
      </c>
      <c r="D473" s="34">
        <v>197.005178</v>
      </c>
      <c r="E473" s="34">
        <v>128</v>
      </c>
      <c r="F473" s="38"/>
      <c r="G473" s="34">
        <v>20</v>
      </c>
      <c r="H473" s="34">
        <v>82025.403999999995</v>
      </c>
      <c r="I473" s="34"/>
      <c r="J473" s="34"/>
      <c r="K473" s="34"/>
      <c r="L473" s="36">
        <v>533.99</v>
      </c>
      <c r="M473" s="41"/>
      <c r="N473" s="126">
        <f t="shared" si="115"/>
        <v>5.4873702696370739</v>
      </c>
    </row>
    <row r="474" spans="1:14">
      <c r="A474" s="232"/>
      <c r="B474" s="170" t="s">
        <v>26</v>
      </c>
      <c r="C474" s="34">
        <v>8.5374839999999992</v>
      </c>
      <c r="D474" s="34">
        <v>79.685805000000002</v>
      </c>
      <c r="E474" s="34">
        <v>70.060494000000006</v>
      </c>
      <c r="F474" s="38">
        <f>(D474-E474)/E474*100</f>
        <v>13.738571412299768</v>
      </c>
      <c r="G474" s="34">
        <v>2748</v>
      </c>
      <c r="H474" s="34">
        <v>194677.88</v>
      </c>
      <c r="I474" s="34">
        <v>11</v>
      </c>
      <c r="J474" s="34">
        <v>5.62</v>
      </c>
      <c r="K474" s="34">
        <v>7.81</v>
      </c>
      <c r="L474" s="36">
        <v>4.6500000000000004</v>
      </c>
      <c r="M474" s="41">
        <f>(K474-L474)/L474*100</f>
        <v>67.95698924731181</v>
      </c>
      <c r="N474" s="126">
        <f t="shared" si="115"/>
        <v>8.8149563336076966</v>
      </c>
    </row>
    <row r="475" spans="1:14">
      <c r="A475" s="232"/>
      <c r="B475" s="170" t="s">
        <v>27</v>
      </c>
      <c r="C475" s="34">
        <v>1.3454820000000001</v>
      </c>
      <c r="D475" s="34">
        <v>3.2161719999999998</v>
      </c>
      <c r="E475" s="34">
        <v>37.361597000000003</v>
      </c>
      <c r="F475" s="38">
        <f>(D475-E475)/E475*100</f>
        <v>-91.391770539144773</v>
      </c>
      <c r="G475" s="34">
        <v>63</v>
      </c>
      <c r="H475" s="34">
        <v>3241.6781599999999</v>
      </c>
      <c r="I475" s="36">
        <v>2</v>
      </c>
      <c r="J475" s="36"/>
      <c r="K475" s="36">
        <v>0.06</v>
      </c>
      <c r="L475" s="36"/>
      <c r="M475" s="38"/>
      <c r="N475" s="126">
        <f t="shared" si="115"/>
        <v>28.906365999015655</v>
      </c>
    </row>
    <row r="476" spans="1:14">
      <c r="A476" s="232"/>
      <c r="B476" s="17" t="s">
        <v>28</v>
      </c>
      <c r="C476" s="34"/>
      <c r="D476" s="34"/>
      <c r="E476" s="34"/>
      <c r="F476" s="38"/>
      <c r="G476" s="34"/>
      <c r="H476" s="34"/>
      <c r="I476" s="34"/>
      <c r="J476" s="34"/>
      <c r="K476" s="34"/>
      <c r="L476" s="34"/>
      <c r="M476" s="38"/>
      <c r="N476" s="126"/>
    </row>
    <row r="477" spans="1:14">
      <c r="A477" s="232"/>
      <c r="B477" s="17" t="s">
        <v>29</v>
      </c>
      <c r="C477" s="34"/>
      <c r="D477" s="34"/>
      <c r="E477" s="34">
        <v>31.388807</v>
      </c>
      <c r="F477" s="38">
        <f>(D477-E477)/E477*100</f>
        <v>-100</v>
      </c>
      <c r="G477" s="34"/>
      <c r="H477" s="34"/>
      <c r="I477" s="34">
        <v>1</v>
      </c>
      <c r="J477" s="34">
        <v>1.68</v>
      </c>
      <c r="K477" s="34">
        <v>1.67</v>
      </c>
      <c r="L477" s="34"/>
      <c r="M477" s="38"/>
      <c r="N477" s="126">
        <f>D477/D516*100</f>
        <v>0</v>
      </c>
    </row>
    <row r="478" spans="1:14">
      <c r="A478" s="232"/>
      <c r="B478" s="17" t="s">
        <v>30</v>
      </c>
      <c r="C478" s="41"/>
      <c r="D478" s="41"/>
      <c r="E478" s="41"/>
      <c r="F478" s="38"/>
      <c r="G478" s="41"/>
      <c r="H478" s="41"/>
      <c r="I478" s="41"/>
      <c r="J478" s="41"/>
      <c r="K478" s="41"/>
      <c r="L478" s="41"/>
      <c r="M478" s="38"/>
      <c r="N478" s="126"/>
    </row>
    <row r="479" spans="1:14" ht="14.25" thickBot="1">
      <c r="A479" s="196"/>
      <c r="B479" s="18" t="s">
        <v>31</v>
      </c>
      <c r="C479" s="19">
        <f t="shared" ref="C479:L479" si="116">C467+C469+C470+C471+C472+C473+C474+C475</f>
        <v>180.00811200000001</v>
      </c>
      <c r="D479" s="19">
        <f t="shared" si="116"/>
        <v>1610.8225950000001</v>
      </c>
      <c r="E479" s="19">
        <f t="shared" si="116"/>
        <v>1584.7866999999999</v>
      </c>
      <c r="F479" s="19">
        <f>(D479-E479)/E479*100</f>
        <v>1.6428643047042364</v>
      </c>
      <c r="G479" s="19">
        <f t="shared" si="116"/>
        <v>15601</v>
      </c>
      <c r="H479" s="19">
        <f t="shared" si="116"/>
        <v>1004888.7786349999</v>
      </c>
      <c r="I479" s="19">
        <f t="shared" si="116"/>
        <v>1344</v>
      </c>
      <c r="J479" s="19">
        <f t="shared" si="116"/>
        <v>157.24</v>
      </c>
      <c r="K479" s="19">
        <f t="shared" si="116"/>
        <v>587.86</v>
      </c>
      <c r="L479" s="19">
        <f t="shared" si="116"/>
        <v>1096.0500000000002</v>
      </c>
      <c r="M479" s="19">
        <f>(K479-L479)/L479*100</f>
        <v>-46.365585511609879</v>
      </c>
      <c r="N479" s="127">
        <f>D479/D518*100</f>
        <v>11.074068974639154</v>
      </c>
    </row>
    <row r="480" spans="1:14" ht="14.25" thickTop="1">
      <c r="A480" s="195" t="s">
        <v>67</v>
      </c>
      <c r="B480" s="21" t="s">
        <v>19</v>
      </c>
      <c r="C480" s="39">
        <v>24.787901000000002</v>
      </c>
      <c r="D480" s="39">
        <v>266.69999300000001</v>
      </c>
      <c r="E480" s="39">
        <v>285.68088299999999</v>
      </c>
      <c r="F480" s="134">
        <f>(D480-E480)/E480*100</f>
        <v>-6.6440882570360822</v>
      </c>
      <c r="G480" s="38">
        <v>2195</v>
      </c>
      <c r="H480" s="38">
        <v>131293.28847900001</v>
      </c>
      <c r="I480" s="38">
        <v>236</v>
      </c>
      <c r="J480" s="38">
        <v>6.5173540000000001</v>
      </c>
      <c r="K480" s="38">
        <v>72.568618999999998</v>
      </c>
      <c r="L480" s="38">
        <v>35.947000000000003</v>
      </c>
      <c r="M480" s="39">
        <f>(K480-L480)/L480*100</f>
        <v>101.87670459287281</v>
      </c>
      <c r="N480" s="131">
        <f>D480/D506*100</f>
        <v>2.9803988817920377</v>
      </c>
    </row>
    <row r="481" spans="1:14">
      <c r="A481" s="195"/>
      <c r="B481" s="170" t="s">
        <v>20</v>
      </c>
      <c r="C481" s="39">
        <v>8.2231249999999996</v>
      </c>
      <c r="D481" s="39">
        <v>86.068811999999994</v>
      </c>
      <c r="E481" s="39">
        <v>80.086844999999997</v>
      </c>
      <c r="F481" s="38">
        <f>(D481-E481)/E481*100</f>
        <v>7.4693503034112503</v>
      </c>
      <c r="G481" s="38">
        <v>1120</v>
      </c>
      <c r="H481" s="38">
        <v>16308.2</v>
      </c>
      <c r="I481" s="38">
        <v>100</v>
      </c>
      <c r="J481" s="38">
        <v>4.2135439999999997</v>
      </c>
      <c r="K481" s="38">
        <v>31.847384000000002</v>
      </c>
      <c r="L481" s="38">
        <v>14.369</v>
      </c>
      <c r="M481" s="41">
        <f>(K481-L481)/L481*100</f>
        <v>121.63952954276569</v>
      </c>
      <c r="N481" s="131">
        <f>D481/D507*100</f>
        <v>3.7151402616178824</v>
      </c>
    </row>
    <row r="482" spans="1:14">
      <c r="A482" s="195"/>
      <c r="B482" s="170" t="s">
        <v>21</v>
      </c>
      <c r="C482" s="39">
        <v>0</v>
      </c>
      <c r="D482" s="39">
        <v>13.344666</v>
      </c>
      <c r="E482" s="39">
        <v>19.6036</v>
      </c>
      <c r="F482" s="38">
        <f>(D482-E482)/E482*100</f>
        <v>-31.92747250505009</v>
      </c>
      <c r="G482" s="38">
        <v>9</v>
      </c>
      <c r="H482" s="38">
        <v>10818.250034999999</v>
      </c>
      <c r="I482" s="38">
        <v>2</v>
      </c>
      <c r="J482" s="38">
        <v>0</v>
      </c>
      <c r="K482" s="38">
        <v>2.97</v>
      </c>
      <c r="L482" s="38">
        <v>1.8540000000000001</v>
      </c>
      <c r="M482" s="38"/>
      <c r="N482" s="131">
        <f>D482/D508*100</f>
        <v>5.5996998301135692</v>
      </c>
    </row>
    <row r="483" spans="1:14">
      <c r="A483" s="195"/>
      <c r="B483" s="170" t="s">
        <v>22</v>
      </c>
      <c r="C483" s="39">
        <v>0.215754</v>
      </c>
      <c r="D483" s="39">
        <v>4.1261429999999999</v>
      </c>
      <c r="E483" s="39">
        <v>1.503587</v>
      </c>
      <c r="F483" s="38">
        <f>(D483-E483)/E483*100</f>
        <v>174.41997037750392</v>
      </c>
      <c r="G483" s="38">
        <v>257</v>
      </c>
      <c r="H483" s="38">
        <v>27624.7</v>
      </c>
      <c r="I483" s="38">
        <v>10</v>
      </c>
      <c r="J483" s="38">
        <v>0</v>
      </c>
      <c r="K483" s="38">
        <v>1.034</v>
      </c>
      <c r="L483" s="38">
        <v>0</v>
      </c>
      <c r="M483" s="38"/>
      <c r="N483" s="131">
        <f>D483/D509*100</f>
        <v>0.96938144717784258</v>
      </c>
    </row>
    <row r="484" spans="1:14">
      <c r="A484" s="195"/>
      <c r="B484" s="170" t="s">
        <v>23</v>
      </c>
      <c r="C484" s="39">
        <v>0</v>
      </c>
      <c r="D484" s="39">
        <v>0</v>
      </c>
      <c r="E484" s="39">
        <v>0</v>
      </c>
      <c r="F484" s="38"/>
      <c r="G484" s="38">
        <v>0</v>
      </c>
      <c r="H484" s="38">
        <v>0</v>
      </c>
      <c r="I484" s="38">
        <v>0</v>
      </c>
      <c r="J484" s="38">
        <v>0</v>
      </c>
      <c r="K484" s="38">
        <v>0</v>
      </c>
      <c r="L484" s="38">
        <v>0</v>
      </c>
      <c r="M484" s="38"/>
      <c r="N484" s="131"/>
    </row>
    <row r="485" spans="1:14">
      <c r="A485" s="195"/>
      <c r="B485" s="170" t="s">
        <v>24</v>
      </c>
      <c r="C485" s="39">
        <v>0</v>
      </c>
      <c r="D485" s="39">
        <v>2.277857</v>
      </c>
      <c r="E485" s="39">
        <v>1.6028210000000001</v>
      </c>
      <c r="F485" s="38">
        <f>(D485-E485)/E485*100</f>
        <v>42.115495117670655</v>
      </c>
      <c r="G485" s="38">
        <v>21</v>
      </c>
      <c r="H485" s="38">
        <v>2093.3316</v>
      </c>
      <c r="I485" s="38">
        <v>0</v>
      </c>
      <c r="J485" s="38">
        <v>0</v>
      </c>
      <c r="K485" s="38">
        <v>0</v>
      </c>
      <c r="L485" s="38">
        <v>0</v>
      </c>
      <c r="M485" s="38"/>
      <c r="N485" s="131">
        <f>D485/D511*100</f>
        <v>0.55074824801557098</v>
      </c>
    </row>
    <row r="486" spans="1:14">
      <c r="A486" s="195"/>
      <c r="B486" s="170" t="s">
        <v>25</v>
      </c>
      <c r="C486" s="39">
        <v>0</v>
      </c>
      <c r="D486" s="39">
        <v>0</v>
      </c>
      <c r="E486" s="39">
        <v>0</v>
      </c>
      <c r="F486" s="38"/>
      <c r="G486" s="38">
        <v>0</v>
      </c>
      <c r="H486" s="38">
        <v>0</v>
      </c>
      <c r="I486" s="38">
        <v>0</v>
      </c>
      <c r="J486" s="38">
        <v>0</v>
      </c>
      <c r="K486" s="38">
        <v>0</v>
      </c>
      <c r="L486" s="38">
        <v>0</v>
      </c>
      <c r="M486" s="38"/>
      <c r="N486" s="131"/>
    </row>
    <row r="487" spans="1:14">
      <c r="A487" s="195"/>
      <c r="B487" s="170" t="s">
        <v>26</v>
      </c>
      <c r="C487" s="39">
        <v>2.3650969999999898</v>
      </c>
      <c r="D487" s="39">
        <v>80.774975999999995</v>
      </c>
      <c r="E487" s="39">
        <v>73.493879000000007</v>
      </c>
      <c r="F487" s="38">
        <f>(D487-E487)/E487*100</f>
        <v>9.9070794725639502</v>
      </c>
      <c r="G487" s="38">
        <v>1454</v>
      </c>
      <c r="H487" s="38">
        <v>680380.11</v>
      </c>
      <c r="I487" s="38">
        <v>22</v>
      </c>
      <c r="J487" s="38">
        <v>4.5860849999999997</v>
      </c>
      <c r="K487" s="38">
        <v>60.240941999999997</v>
      </c>
      <c r="L487" s="38">
        <v>10.125885</v>
      </c>
      <c r="M487" s="38"/>
      <c r="N487" s="131">
        <f>D487/D513*100</f>
        <v>8.935441968468659</v>
      </c>
    </row>
    <row r="488" spans="1:14">
      <c r="A488" s="195"/>
      <c r="B488" s="170" t="s">
        <v>27</v>
      </c>
      <c r="C488" s="39">
        <v>0</v>
      </c>
      <c r="D488" s="39">
        <v>0</v>
      </c>
      <c r="E488" s="39">
        <v>1.6086929999999999</v>
      </c>
      <c r="F488" s="38"/>
      <c r="G488" s="38">
        <v>0</v>
      </c>
      <c r="H488" s="38">
        <v>0</v>
      </c>
      <c r="I488" s="38">
        <v>0</v>
      </c>
      <c r="J488" s="38">
        <v>0</v>
      </c>
      <c r="K488" s="38">
        <v>0</v>
      </c>
      <c r="L488" s="38">
        <v>0</v>
      </c>
      <c r="M488" s="38"/>
      <c r="N488" s="131">
        <f>D488/D514*100</f>
        <v>0</v>
      </c>
    </row>
    <row r="489" spans="1:14">
      <c r="A489" s="195"/>
      <c r="B489" s="17" t="s">
        <v>28</v>
      </c>
      <c r="C489" s="39">
        <v>0</v>
      </c>
      <c r="D489" s="39">
        <v>0</v>
      </c>
      <c r="E489" s="39">
        <v>1.5115229999999999</v>
      </c>
      <c r="F489" s="38"/>
      <c r="G489" s="38">
        <v>0</v>
      </c>
      <c r="H489" s="38">
        <v>0</v>
      </c>
      <c r="I489" s="38">
        <v>0</v>
      </c>
      <c r="J489" s="41">
        <v>0</v>
      </c>
      <c r="K489" s="38">
        <v>0</v>
      </c>
      <c r="L489" s="38">
        <v>0</v>
      </c>
      <c r="M489" s="38"/>
      <c r="N489" s="131" t="e">
        <f>D489/D515*100</f>
        <v>#DIV/0!</v>
      </c>
    </row>
    <row r="490" spans="1:14">
      <c r="A490" s="195"/>
      <c r="B490" s="17" t="s">
        <v>29</v>
      </c>
      <c r="C490" s="39">
        <v>0</v>
      </c>
      <c r="D490" s="39">
        <v>0</v>
      </c>
      <c r="E490" s="39">
        <v>0</v>
      </c>
      <c r="F490" s="38"/>
      <c r="G490" s="38">
        <v>0</v>
      </c>
      <c r="H490" s="38">
        <v>0</v>
      </c>
      <c r="I490" s="38">
        <v>0</v>
      </c>
      <c r="J490" s="41">
        <v>0</v>
      </c>
      <c r="K490" s="38">
        <v>0</v>
      </c>
      <c r="L490" s="38">
        <v>0</v>
      </c>
      <c r="M490" s="38"/>
      <c r="N490" s="131"/>
    </row>
    <row r="491" spans="1:14">
      <c r="A491" s="195"/>
      <c r="B491" s="17" t="s">
        <v>30</v>
      </c>
      <c r="C491" s="39">
        <v>0</v>
      </c>
      <c r="D491" s="39">
        <v>0</v>
      </c>
      <c r="E491" s="39">
        <v>0</v>
      </c>
      <c r="F491" s="38"/>
      <c r="G491" s="38">
        <v>0</v>
      </c>
      <c r="H491" s="38">
        <v>0</v>
      </c>
      <c r="I491" s="38">
        <v>0</v>
      </c>
      <c r="J491" s="41">
        <v>0</v>
      </c>
      <c r="K491" s="38">
        <v>0</v>
      </c>
      <c r="L491" s="38">
        <v>0</v>
      </c>
      <c r="M491" s="38"/>
      <c r="N491" s="131"/>
    </row>
    <row r="492" spans="1:14" ht="14.25" thickBot="1">
      <c r="A492" s="196"/>
      <c r="B492" s="18" t="s">
        <v>31</v>
      </c>
      <c r="C492" s="19">
        <f>C480+C482+C483+C484+C485+C486+C487+C488</f>
        <v>27.368751999999994</v>
      </c>
      <c r="D492" s="19">
        <f>D480+D482+D483+D484+D485+D486+D487+D488</f>
        <v>367.223635</v>
      </c>
      <c r="E492" s="19">
        <f>E480+E482+E483+E484+E485+E486+E487+E488</f>
        <v>383.49346300000002</v>
      </c>
      <c r="F492" s="19">
        <f>(D492-E492)/E492*100</f>
        <v>-4.2425307260061471</v>
      </c>
      <c r="G492" s="19">
        <f t="shared" ref="G492:L492" si="117">G480+G482+G483+G484+G485+G486+G487+G488</f>
        <v>3936</v>
      </c>
      <c r="H492" s="19">
        <f t="shared" si="117"/>
        <v>852209.68011399999</v>
      </c>
      <c r="I492" s="19">
        <f t="shared" si="117"/>
        <v>270</v>
      </c>
      <c r="J492" s="19">
        <f t="shared" si="117"/>
        <v>11.103439</v>
      </c>
      <c r="K492" s="19">
        <f t="shared" si="117"/>
        <v>136.81356099999999</v>
      </c>
      <c r="L492" s="19">
        <f t="shared" si="117"/>
        <v>47.926884999999999</v>
      </c>
      <c r="M492" s="19">
        <f>(K492-L492)/L492*100</f>
        <v>185.4630777693981</v>
      </c>
      <c r="N492" s="127">
        <f>D492/D518*100</f>
        <v>2.5245858083507406</v>
      </c>
    </row>
    <row r="493" spans="1:14" ht="14.25" thickTop="1">
      <c r="A493" s="232" t="s">
        <v>43</v>
      </c>
      <c r="B493" s="172" t="s">
        <v>19</v>
      </c>
      <c r="C493" s="110">
        <v>0</v>
      </c>
      <c r="D493" s="110">
        <v>4.8666</v>
      </c>
      <c r="E493" s="110">
        <v>8.19</v>
      </c>
      <c r="F493" s="134">
        <f>(D493-E493)/E493*100</f>
        <v>-40.57875457875457</v>
      </c>
      <c r="G493" s="111">
        <v>38</v>
      </c>
      <c r="H493" s="111">
        <v>2258.4522000000002</v>
      </c>
      <c r="I493" s="111">
        <v>1</v>
      </c>
      <c r="J493" s="111">
        <v>0</v>
      </c>
      <c r="K493" s="111">
        <v>0.10390000000000001</v>
      </c>
      <c r="L493" s="111">
        <v>2.7</v>
      </c>
      <c r="M493" s="38">
        <f>(K493-L493)/L493*100</f>
        <v>-96.151851851851859</v>
      </c>
      <c r="N493" s="130">
        <f>D493/D506*100</f>
        <v>5.4384737828355061E-2</v>
      </c>
    </row>
    <row r="494" spans="1:14">
      <c r="A494" s="232"/>
      <c r="B494" s="170" t="s">
        <v>20</v>
      </c>
      <c r="C494" s="111">
        <v>0</v>
      </c>
      <c r="D494" s="111">
        <v>1.4962</v>
      </c>
      <c r="E494" s="111">
        <v>2.69</v>
      </c>
      <c r="F494" s="38">
        <f>(D494-E494)/E494*100</f>
        <v>-44.37918215613383</v>
      </c>
      <c r="G494" s="111">
        <v>20</v>
      </c>
      <c r="H494" s="111">
        <v>275.2</v>
      </c>
      <c r="I494" s="111">
        <v>1</v>
      </c>
      <c r="J494" s="111">
        <v>0</v>
      </c>
      <c r="K494" s="111">
        <v>0.10390000000000001</v>
      </c>
      <c r="L494" s="111">
        <v>1.41</v>
      </c>
      <c r="M494" s="38">
        <f>(K494-L494)/L494*100</f>
        <v>-92.631205673758856</v>
      </c>
      <c r="N494" s="126">
        <f>D494/D507*100</f>
        <v>6.4583125179335302E-2</v>
      </c>
    </row>
    <row r="495" spans="1:14">
      <c r="A495" s="232"/>
      <c r="B495" s="170" t="s">
        <v>21</v>
      </c>
      <c r="C495" s="111"/>
      <c r="D495" s="111"/>
      <c r="E495" s="111"/>
      <c r="F495" s="38"/>
      <c r="G495" s="111"/>
      <c r="H495" s="111"/>
      <c r="I495" s="111"/>
      <c r="J495" s="111"/>
      <c r="K495" s="111"/>
      <c r="L495" s="111"/>
      <c r="M495" s="38"/>
      <c r="N495" s="126"/>
    </row>
    <row r="496" spans="1:14">
      <c r="A496" s="232"/>
      <c r="B496" s="170" t="s">
        <v>22</v>
      </c>
      <c r="C496" s="111">
        <v>0</v>
      </c>
      <c r="D496" s="111">
        <v>0.16037799999999999</v>
      </c>
      <c r="E496" s="111">
        <v>3.7699999999999997E-2</v>
      </c>
      <c r="F496" s="38">
        <f>(D496-E496)/E496*100</f>
        <v>325.40583554376661</v>
      </c>
      <c r="G496" s="111">
        <v>17</v>
      </c>
      <c r="H496" s="111">
        <v>147.65</v>
      </c>
      <c r="I496" s="111">
        <v>0</v>
      </c>
      <c r="J496" s="111">
        <v>0</v>
      </c>
      <c r="K496" s="111">
        <v>0</v>
      </c>
      <c r="L496" s="111">
        <v>0</v>
      </c>
      <c r="M496" s="38"/>
      <c r="N496" s="126">
        <f>D496/D509*100</f>
        <v>3.7678640254467197E-2</v>
      </c>
    </row>
    <row r="497" spans="1:14">
      <c r="A497" s="232"/>
      <c r="B497" s="170" t="s">
        <v>23</v>
      </c>
      <c r="C497" s="111"/>
      <c r="D497" s="111"/>
      <c r="E497" s="111"/>
      <c r="F497" s="38"/>
      <c r="G497" s="111"/>
      <c r="H497" s="111"/>
      <c r="I497" s="111"/>
      <c r="J497" s="111"/>
      <c r="K497" s="111"/>
      <c r="L497" s="111"/>
      <c r="M497" s="38"/>
      <c r="N497" s="126"/>
    </row>
    <row r="498" spans="1:14">
      <c r="A498" s="232"/>
      <c r="B498" s="170" t="s">
        <v>24</v>
      </c>
      <c r="C498" s="111">
        <v>0</v>
      </c>
      <c r="D498" s="111">
        <v>0.1038</v>
      </c>
      <c r="E498" s="111">
        <v>0.1037</v>
      </c>
      <c r="F498" s="38">
        <f>(D498-E498)/E498*100</f>
        <v>9.6432015429125231E-2</v>
      </c>
      <c r="G498" s="111">
        <v>1</v>
      </c>
      <c r="H498" s="111">
        <v>121</v>
      </c>
      <c r="I498" s="111">
        <v>0</v>
      </c>
      <c r="J498" s="111">
        <v>0</v>
      </c>
      <c r="K498" s="111">
        <v>0</v>
      </c>
      <c r="L498" s="111">
        <v>8.2899999999999991</v>
      </c>
      <c r="M498" s="38">
        <f>(K498-L498)/L498*100</f>
        <v>-100</v>
      </c>
      <c r="N498" s="126">
        <f>D498/D511*100</f>
        <v>2.5097127758246577E-2</v>
      </c>
    </row>
    <row r="499" spans="1:14">
      <c r="A499" s="232"/>
      <c r="B499" s="170" t="s">
        <v>25</v>
      </c>
      <c r="C499" s="111">
        <v>0</v>
      </c>
      <c r="D499" s="111">
        <v>603.88229999999999</v>
      </c>
      <c r="E499" s="111">
        <v>75.11</v>
      </c>
      <c r="F499" s="38"/>
      <c r="G499" s="111">
        <v>258</v>
      </c>
      <c r="H499" s="111">
        <v>23039.004499999999</v>
      </c>
      <c r="I499" s="111">
        <v>231</v>
      </c>
      <c r="J499" s="111">
        <v>0</v>
      </c>
      <c r="K499" s="111">
        <v>245.2097</v>
      </c>
      <c r="L499" s="111">
        <v>9.83</v>
      </c>
      <c r="M499" s="38">
        <f>(K499-L499)/L499*100</f>
        <v>2394.5035605289927</v>
      </c>
      <c r="N499" s="126">
        <f>D499/D512*100</f>
        <v>16.820500928052034</v>
      </c>
    </row>
    <row r="500" spans="1:14">
      <c r="A500" s="232"/>
      <c r="B500" s="170" t="s">
        <v>26</v>
      </c>
      <c r="C500" s="111">
        <v>0</v>
      </c>
      <c r="D500" s="111">
        <v>0.1176</v>
      </c>
      <c r="E500" s="111">
        <v>1.18E-2</v>
      </c>
      <c r="F500" s="38">
        <f>(D500-E500)/E500*100</f>
        <v>896.61016949152543</v>
      </c>
      <c r="G500" s="111">
        <v>83</v>
      </c>
      <c r="H500" s="111">
        <v>2838.8</v>
      </c>
      <c r="I500" s="111">
        <v>0</v>
      </c>
      <c r="J500" s="111">
        <v>0</v>
      </c>
      <c r="K500" s="111">
        <v>0</v>
      </c>
      <c r="L500" s="111">
        <v>2.11</v>
      </c>
      <c r="M500" s="38">
        <f>(K500-L500)/L500*100</f>
        <v>-100</v>
      </c>
      <c r="N500" s="126">
        <f>D500/D513*100</f>
        <v>1.3009078151777034E-2</v>
      </c>
    </row>
    <row r="501" spans="1:14">
      <c r="A501" s="232"/>
      <c r="B501" s="170" t="s">
        <v>27</v>
      </c>
      <c r="C501" s="27"/>
      <c r="D501" s="27"/>
      <c r="E501" s="27"/>
      <c r="F501" s="38"/>
      <c r="G501" s="27"/>
      <c r="H501" s="27"/>
      <c r="I501" s="27"/>
      <c r="J501" s="27"/>
      <c r="K501" s="27"/>
      <c r="L501" s="27"/>
      <c r="M501" s="38"/>
      <c r="N501" s="126"/>
    </row>
    <row r="502" spans="1:14">
      <c r="A502" s="232"/>
      <c r="B502" s="17" t="s">
        <v>28</v>
      </c>
      <c r="C502" s="49"/>
      <c r="D502" s="49"/>
      <c r="E502" s="112"/>
      <c r="F502" s="38"/>
      <c r="G502" s="49"/>
      <c r="H502" s="49"/>
      <c r="I502" s="49"/>
      <c r="J502" s="49"/>
      <c r="K502" s="49"/>
      <c r="L502" s="112"/>
      <c r="M502" s="38"/>
      <c r="N502" s="126"/>
    </row>
    <row r="503" spans="1:14">
      <c r="A503" s="232"/>
      <c r="B503" s="17" t="s">
        <v>29</v>
      </c>
      <c r="C503" s="41"/>
      <c r="D503" s="41"/>
      <c r="E503" s="41"/>
      <c r="F503" s="38"/>
      <c r="G503" s="49"/>
      <c r="H503" s="49"/>
      <c r="I503" s="49"/>
      <c r="J503" s="49"/>
      <c r="K503" s="49"/>
      <c r="L503" s="112"/>
      <c r="M503" s="38"/>
      <c r="N503" s="126"/>
    </row>
    <row r="504" spans="1:14">
      <c r="A504" s="232"/>
      <c r="B504" s="17" t="s">
        <v>30</v>
      </c>
      <c r="C504" s="41"/>
      <c r="D504" s="41"/>
      <c r="E504" s="41"/>
      <c r="F504" s="38"/>
      <c r="G504" s="41"/>
      <c r="H504" s="41"/>
      <c r="I504" s="41"/>
      <c r="J504" s="41"/>
      <c r="K504" s="41"/>
      <c r="L504" s="41"/>
      <c r="M504" s="38"/>
      <c r="N504" s="126"/>
    </row>
    <row r="505" spans="1:14" ht="14.25" thickBot="1">
      <c r="A505" s="196"/>
      <c r="B505" s="18" t="s">
        <v>31</v>
      </c>
      <c r="C505" s="19">
        <f t="shared" ref="C505:L505" si="118">C493+C495+C496+C497+C498+C499+C500+C501</f>
        <v>0</v>
      </c>
      <c r="D505" s="19">
        <f t="shared" si="118"/>
        <v>609.13067799999999</v>
      </c>
      <c r="E505" s="19">
        <f t="shared" si="118"/>
        <v>83.453199999999995</v>
      </c>
      <c r="F505" s="19">
        <f t="shared" ref="F505:F518" si="119">(D505-E505)/E505*100</f>
        <v>629.90691549275516</v>
      </c>
      <c r="G505" s="19">
        <f t="shared" si="118"/>
        <v>397</v>
      </c>
      <c r="H505" s="19">
        <f t="shared" si="118"/>
        <v>28404.9067</v>
      </c>
      <c r="I505" s="19">
        <f t="shared" si="118"/>
        <v>232</v>
      </c>
      <c r="J505" s="19">
        <f t="shared" si="118"/>
        <v>0</v>
      </c>
      <c r="K505" s="19">
        <f t="shared" si="118"/>
        <v>245.31360000000001</v>
      </c>
      <c r="L505" s="19">
        <f t="shared" si="118"/>
        <v>22.93</v>
      </c>
      <c r="M505" s="19">
        <f t="shared" ref="M505:M518" si="120">(K505-L505)/L505*100</f>
        <v>969.83689489751418</v>
      </c>
      <c r="N505" s="127">
        <f>D505/D518*100</f>
        <v>4.1876462148463416</v>
      </c>
    </row>
    <row r="506" spans="1:14" ht="15" thickTop="1" thickBot="1">
      <c r="A506" s="217" t="s">
        <v>49</v>
      </c>
      <c r="B506" s="170" t="s">
        <v>19</v>
      </c>
      <c r="C506" s="38">
        <f>C402+C415+C428+C441+C454+C467+C480+C493</f>
        <v>689.86767199999997</v>
      </c>
      <c r="D506" s="38">
        <f>D402+D415+D428+D441+D454+D467+D480+D493</f>
        <v>8948.4664159999993</v>
      </c>
      <c r="E506" s="38">
        <f>E402+E415+E428+E441+E454+E467+E480+E493</f>
        <v>9561.6129530000017</v>
      </c>
      <c r="F506" s="39">
        <f t="shared" si="119"/>
        <v>-6.4125847805586469</v>
      </c>
      <c r="G506" s="38">
        <f t="shared" ref="G506:L506" si="121">G402+G415+G428+G441+G454+G467+G480+G493</f>
        <v>58969</v>
      </c>
      <c r="H506" s="38">
        <f t="shared" si="121"/>
        <v>3881035.9603489996</v>
      </c>
      <c r="I506" s="38">
        <f t="shared" si="121"/>
        <v>6336</v>
      </c>
      <c r="J506" s="38">
        <f t="shared" si="121"/>
        <v>699.53178799999989</v>
      </c>
      <c r="K506" s="38">
        <f t="shared" si="121"/>
        <v>3879.6119830173566</v>
      </c>
      <c r="L506" s="38">
        <f t="shared" si="121"/>
        <v>4436.3935430000001</v>
      </c>
      <c r="M506" s="39">
        <f t="shared" si="120"/>
        <v>-12.550319411161482</v>
      </c>
      <c r="N506" s="126">
        <f>D506/D518*100</f>
        <v>61.518838024510089</v>
      </c>
    </row>
    <row r="507" spans="1:14" ht="14.25" thickBot="1">
      <c r="A507" s="217"/>
      <c r="B507" s="170" t="s">
        <v>20</v>
      </c>
      <c r="C507" s="38">
        <f t="shared" ref="C507:C517" si="122">C403+C416+C429+C442+C455+C468+C481+C494</f>
        <v>195.86859700000002</v>
      </c>
      <c r="D507" s="38">
        <f t="shared" ref="D507:D517" si="123">D403+D416+D429+D442+D455+D468+D481+D494</f>
        <v>2316.7042410000004</v>
      </c>
      <c r="E507" s="38">
        <f t="shared" ref="E507:E517" si="124">E403+E416+E429+E442+E455+E468+E481+E494</f>
        <v>2782.6510949999997</v>
      </c>
      <c r="F507" s="38">
        <f t="shared" si="119"/>
        <v>-16.744709922032083</v>
      </c>
      <c r="G507" s="38">
        <f t="shared" ref="G507:G517" si="125">G403+G416+G429+G442+G455+G468+G481+G494</f>
        <v>27954</v>
      </c>
      <c r="H507" s="38">
        <f t="shared" ref="H507:H517" si="126">H403+H416+H429+H442+H455+H468+H481+H494</f>
        <v>401126.60000000003</v>
      </c>
      <c r="I507" s="38">
        <f t="shared" ref="I507:I517" si="127">I403+I416+I429+I442+I455+I468+I481+I494</f>
        <v>3011</v>
      </c>
      <c r="J507" s="38">
        <f t="shared" ref="J507:J517" si="128">J403+J416+J429+J442+J455+J468+J481+J494</f>
        <v>229.30780500000006</v>
      </c>
      <c r="K507" s="38">
        <f t="shared" ref="K507:K517" si="129">K403+K416+K429+K442+K455+K468+K481+K494</f>
        <v>1417.1903300000001</v>
      </c>
      <c r="L507" s="38">
        <f t="shared" ref="L507:L517" si="130">L403+L416+L429+L442+L455+L468+L481+L494</f>
        <v>1771.5842279999997</v>
      </c>
      <c r="M507" s="38">
        <f t="shared" si="120"/>
        <v>-20.004349350077845</v>
      </c>
      <c r="N507" s="126">
        <f>D507/D518*100</f>
        <v>15.926857891308044</v>
      </c>
    </row>
    <row r="508" spans="1:14" ht="14.25" thickBot="1">
      <c r="A508" s="217"/>
      <c r="B508" s="170" t="s">
        <v>21</v>
      </c>
      <c r="C508" s="38">
        <f t="shared" si="122"/>
        <v>19.901879999999998</v>
      </c>
      <c r="D508" s="38">
        <f t="shared" si="123"/>
        <v>238.31038100000001</v>
      </c>
      <c r="E508" s="38">
        <f t="shared" si="124"/>
        <v>245.87738200000004</v>
      </c>
      <c r="F508" s="38">
        <f t="shared" si="119"/>
        <v>-3.0775506630374125</v>
      </c>
      <c r="G508" s="38">
        <f t="shared" si="125"/>
        <v>1027</v>
      </c>
      <c r="H508" s="38">
        <f t="shared" si="126"/>
        <v>213666.88560199997</v>
      </c>
      <c r="I508" s="38">
        <f t="shared" si="127"/>
        <v>91</v>
      </c>
      <c r="J508" s="38">
        <f t="shared" si="128"/>
        <v>5.42</v>
      </c>
      <c r="K508" s="38">
        <f t="shared" si="129"/>
        <v>88.118515000000002</v>
      </c>
      <c r="L508" s="38">
        <f t="shared" si="130"/>
        <v>104.44499999999999</v>
      </c>
      <c r="M508" s="38">
        <f t="shared" si="120"/>
        <v>-15.631657810330788</v>
      </c>
      <c r="N508" s="126">
        <f>D508/D518*100</f>
        <v>1.6383341062871895</v>
      </c>
    </row>
    <row r="509" spans="1:14" ht="14.25" thickBot="1">
      <c r="A509" s="217"/>
      <c r="B509" s="170" t="s">
        <v>22</v>
      </c>
      <c r="C509" s="38">
        <f t="shared" si="122"/>
        <v>27.943360999999992</v>
      </c>
      <c r="D509" s="38">
        <f t="shared" si="123"/>
        <v>425.64699500000006</v>
      </c>
      <c r="E509" s="38">
        <f t="shared" si="124"/>
        <v>388.05119199999996</v>
      </c>
      <c r="F509" s="38">
        <f t="shared" si="119"/>
        <v>9.6883616839914524</v>
      </c>
      <c r="G509" s="38">
        <f t="shared" si="125"/>
        <v>35278</v>
      </c>
      <c r="H509" s="38">
        <f t="shared" si="126"/>
        <v>965071.07699999993</v>
      </c>
      <c r="I509" s="38">
        <f t="shared" si="127"/>
        <v>2730</v>
      </c>
      <c r="J509" s="38">
        <f t="shared" si="128"/>
        <v>23.125490000000003</v>
      </c>
      <c r="K509" s="38">
        <f t="shared" si="129"/>
        <v>274.51078999999999</v>
      </c>
      <c r="L509" s="38">
        <f t="shared" si="130"/>
        <v>288.50459999999998</v>
      </c>
      <c r="M509" s="38">
        <f t="shared" si="120"/>
        <v>-4.8504633894918827</v>
      </c>
      <c r="N509" s="126">
        <f>D509/D518*100</f>
        <v>2.926234208601902</v>
      </c>
    </row>
    <row r="510" spans="1:14" ht="14.25" thickBot="1">
      <c r="A510" s="217"/>
      <c r="B510" s="170" t="s">
        <v>23</v>
      </c>
      <c r="C510" s="38">
        <f t="shared" si="122"/>
        <v>1.68</v>
      </c>
      <c r="D510" s="38">
        <f t="shared" si="123"/>
        <v>14.612672</v>
      </c>
      <c r="E510" s="38">
        <f t="shared" si="124"/>
        <v>11.999846018950956</v>
      </c>
      <c r="F510" s="38">
        <f t="shared" si="119"/>
        <v>21.773829238497687</v>
      </c>
      <c r="G510" s="38">
        <f t="shared" si="125"/>
        <v>349</v>
      </c>
      <c r="H510" s="38">
        <f t="shared" si="126"/>
        <v>8205.26</v>
      </c>
      <c r="I510" s="38">
        <f t="shared" si="127"/>
        <v>5</v>
      </c>
      <c r="J510" s="38">
        <f t="shared" si="128"/>
        <v>0.15</v>
      </c>
      <c r="K510" s="38">
        <f t="shared" si="129"/>
        <v>7.53</v>
      </c>
      <c r="L510" s="38">
        <f t="shared" si="130"/>
        <v>13.85</v>
      </c>
      <c r="M510" s="38">
        <f t="shared" si="120"/>
        <v>-45.631768953068594</v>
      </c>
      <c r="N510" s="126">
        <f>D510/D518*100</f>
        <v>0.10045906863615746</v>
      </c>
    </row>
    <row r="511" spans="1:14" ht="14.25" thickBot="1">
      <c r="A511" s="217"/>
      <c r="B511" s="170" t="s">
        <v>24</v>
      </c>
      <c r="C511" s="38">
        <f t="shared" si="122"/>
        <v>18.459437999999995</v>
      </c>
      <c r="D511" s="38">
        <f t="shared" si="123"/>
        <v>413.59314499999999</v>
      </c>
      <c r="E511" s="38">
        <f t="shared" si="124"/>
        <v>344.91176299999995</v>
      </c>
      <c r="F511" s="38">
        <f t="shared" si="119"/>
        <v>19.912739827316372</v>
      </c>
      <c r="G511" s="38">
        <f t="shared" si="125"/>
        <v>869</v>
      </c>
      <c r="H511" s="38">
        <f t="shared" si="126"/>
        <v>644342.82530000003</v>
      </c>
      <c r="I511" s="38">
        <f t="shared" si="127"/>
        <v>121</v>
      </c>
      <c r="J511" s="38">
        <f t="shared" si="128"/>
        <v>57.519999999999996</v>
      </c>
      <c r="K511" s="38">
        <f t="shared" si="129"/>
        <v>158.85451599999999</v>
      </c>
      <c r="L511" s="38">
        <f t="shared" si="130"/>
        <v>193.901174</v>
      </c>
      <c r="M511" s="38">
        <f t="shared" si="120"/>
        <v>-18.074495000221098</v>
      </c>
      <c r="N511" s="126">
        <f>D511/D518*100</f>
        <v>2.8433665068920471</v>
      </c>
    </row>
    <row r="512" spans="1:14" ht="14.25" thickBot="1">
      <c r="A512" s="217"/>
      <c r="B512" s="170" t="s">
        <v>25</v>
      </c>
      <c r="C512" s="38">
        <f t="shared" si="122"/>
        <v>93.506377999999998</v>
      </c>
      <c r="D512" s="38">
        <f t="shared" si="123"/>
        <v>3590.1564559999997</v>
      </c>
      <c r="E512" s="38">
        <f t="shared" si="124"/>
        <v>2279.9174200000002</v>
      </c>
      <c r="F512" s="38">
        <f t="shared" si="119"/>
        <v>57.468705862162295</v>
      </c>
      <c r="G512" s="38">
        <f t="shared" si="125"/>
        <v>1031</v>
      </c>
      <c r="H512" s="38">
        <f t="shared" si="126"/>
        <v>284152.95757999999</v>
      </c>
      <c r="I512" s="38">
        <f t="shared" si="127"/>
        <v>1885</v>
      </c>
      <c r="J512" s="38">
        <f t="shared" si="128"/>
        <v>868.08020199999987</v>
      </c>
      <c r="K512" s="38">
        <f t="shared" si="129"/>
        <v>1839.3166679999999</v>
      </c>
      <c r="L512" s="38">
        <f t="shared" si="130"/>
        <v>1473.3794419999999</v>
      </c>
      <c r="M512" s="38">
        <f t="shared" si="120"/>
        <v>24.836591007627216</v>
      </c>
      <c r="N512" s="126">
        <f>D512/D518*100</f>
        <v>24.681575951875729</v>
      </c>
    </row>
    <row r="513" spans="1:14" ht="14.25" thickBot="1">
      <c r="A513" s="217"/>
      <c r="B513" s="170" t="s">
        <v>26</v>
      </c>
      <c r="C513" s="38">
        <f t="shared" si="122"/>
        <v>66.758006000000137</v>
      </c>
      <c r="D513" s="38">
        <f t="shared" si="123"/>
        <v>903.98411500000009</v>
      </c>
      <c r="E513" s="38">
        <f t="shared" si="124"/>
        <v>685.29882849044918</v>
      </c>
      <c r="F513" s="38">
        <f t="shared" si="119"/>
        <v>31.910938326169731</v>
      </c>
      <c r="G513" s="38">
        <f t="shared" si="125"/>
        <v>38439</v>
      </c>
      <c r="H513" s="38">
        <f t="shared" si="126"/>
        <v>4257114.8420000002</v>
      </c>
      <c r="I513" s="38">
        <f t="shared" si="127"/>
        <v>396</v>
      </c>
      <c r="J513" s="38">
        <f t="shared" si="128"/>
        <v>30.980995</v>
      </c>
      <c r="K513" s="38">
        <f t="shared" si="129"/>
        <v>254.27311299999997</v>
      </c>
      <c r="L513" s="38">
        <f t="shared" si="130"/>
        <v>163.54339600000003</v>
      </c>
      <c r="M513" s="38">
        <f t="shared" si="120"/>
        <v>55.477456882453339</v>
      </c>
      <c r="N513" s="126">
        <f>D513/D518*100</f>
        <v>6.2147020240227846</v>
      </c>
    </row>
    <row r="514" spans="1:14" ht="14.25" thickBot="1">
      <c r="A514" s="217"/>
      <c r="B514" s="170" t="s">
        <v>27</v>
      </c>
      <c r="C514" s="38">
        <f t="shared" si="122"/>
        <v>1.3454820000000001</v>
      </c>
      <c r="D514" s="38">
        <f t="shared" si="123"/>
        <v>11.126172</v>
      </c>
      <c r="E514" s="38">
        <f t="shared" si="124"/>
        <v>74.561189999999996</v>
      </c>
      <c r="F514" s="38">
        <f t="shared" si="119"/>
        <v>-85.077797175715688</v>
      </c>
      <c r="G514" s="38">
        <f t="shared" si="125"/>
        <v>65</v>
      </c>
      <c r="H514" s="38">
        <f t="shared" si="126"/>
        <v>6699.1681599999993</v>
      </c>
      <c r="I514" s="38">
        <f t="shared" si="127"/>
        <v>2</v>
      </c>
      <c r="J514" s="38">
        <f t="shared" si="128"/>
        <v>0</v>
      </c>
      <c r="K514" s="38">
        <f t="shared" si="129"/>
        <v>1.26</v>
      </c>
      <c r="L514" s="38">
        <f t="shared" si="130"/>
        <v>83.064099999999996</v>
      </c>
      <c r="M514" s="38">
        <f t="shared" si="120"/>
        <v>-98.483099196885291</v>
      </c>
      <c r="N514" s="126">
        <f>D514/D518*100</f>
        <v>7.649010917412595E-2</v>
      </c>
    </row>
    <row r="515" spans="1:14" ht="14.25" thickBot="1">
      <c r="A515" s="217"/>
      <c r="B515" s="17" t="s">
        <v>28</v>
      </c>
      <c r="C515" s="38">
        <f t="shared" si="122"/>
        <v>0</v>
      </c>
      <c r="D515" s="38">
        <f t="shared" si="123"/>
        <v>0</v>
      </c>
      <c r="E515" s="38">
        <f t="shared" si="124"/>
        <v>9.6183230000000002</v>
      </c>
      <c r="F515" s="38">
        <f t="shared" si="119"/>
        <v>-100</v>
      </c>
      <c r="G515" s="38">
        <f t="shared" si="125"/>
        <v>0</v>
      </c>
      <c r="H515" s="38">
        <f t="shared" si="126"/>
        <v>0</v>
      </c>
      <c r="I515" s="38">
        <f t="shared" si="127"/>
        <v>0</v>
      </c>
      <c r="J515" s="38">
        <f t="shared" si="128"/>
        <v>0</v>
      </c>
      <c r="K515" s="38">
        <f t="shared" si="129"/>
        <v>0</v>
      </c>
      <c r="L515" s="38">
        <f t="shared" si="130"/>
        <v>0</v>
      </c>
      <c r="M515" s="38" t="e">
        <f t="shared" si="120"/>
        <v>#DIV/0!</v>
      </c>
      <c r="N515" s="126">
        <f>D515/D518*100</f>
        <v>0</v>
      </c>
    </row>
    <row r="516" spans="1:14" ht="14.25" thickBot="1">
      <c r="A516" s="217"/>
      <c r="B516" s="17" t="s">
        <v>29</v>
      </c>
      <c r="C516" s="38">
        <f t="shared" si="122"/>
        <v>0</v>
      </c>
      <c r="D516" s="38">
        <f t="shared" si="123"/>
        <v>6.13</v>
      </c>
      <c r="E516" s="38">
        <f t="shared" si="124"/>
        <v>56.072907000000001</v>
      </c>
      <c r="F516" s="38">
        <f t="shared" si="119"/>
        <v>-89.067804171451286</v>
      </c>
      <c r="G516" s="38">
        <f t="shared" si="125"/>
        <v>1</v>
      </c>
      <c r="H516" s="38">
        <f t="shared" si="126"/>
        <v>1677.57</v>
      </c>
      <c r="I516" s="38">
        <f t="shared" si="127"/>
        <v>1</v>
      </c>
      <c r="J516" s="38">
        <f t="shared" si="128"/>
        <v>1.68</v>
      </c>
      <c r="K516" s="38">
        <f t="shared" si="129"/>
        <v>1.67</v>
      </c>
      <c r="L516" s="38">
        <f t="shared" si="130"/>
        <v>0</v>
      </c>
      <c r="M516" s="38" t="e">
        <f t="shared" si="120"/>
        <v>#DIV/0!</v>
      </c>
      <c r="N516" s="126">
        <f>D516/D518*100</f>
        <v>4.2142469956189067E-2</v>
      </c>
    </row>
    <row r="517" spans="1:14" ht="14.25" thickBot="1">
      <c r="A517" s="217"/>
      <c r="B517" s="17" t="s">
        <v>30</v>
      </c>
      <c r="C517" s="38">
        <f t="shared" si="122"/>
        <v>0</v>
      </c>
      <c r="D517" s="38">
        <f t="shared" si="123"/>
        <v>1.78</v>
      </c>
      <c r="E517" s="38">
        <f t="shared" si="124"/>
        <v>2.8</v>
      </c>
      <c r="F517" s="38">
        <f t="shared" si="119"/>
        <v>-36.428571428571423</v>
      </c>
      <c r="G517" s="38">
        <f t="shared" si="125"/>
        <v>1</v>
      </c>
      <c r="H517" s="38">
        <f t="shared" si="126"/>
        <v>1779.92</v>
      </c>
      <c r="I517" s="38">
        <f t="shared" si="127"/>
        <v>0</v>
      </c>
      <c r="J517" s="38">
        <f t="shared" si="128"/>
        <v>0</v>
      </c>
      <c r="K517" s="38">
        <f t="shared" si="129"/>
        <v>1.2</v>
      </c>
      <c r="L517" s="38">
        <f t="shared" si="130"/>
        <v>83.064099999999996</v>
      </c>
      <c r="M517" s="38">
        <f t="shared" si="120"/>
        <v>-98.555332568462177</v>
      </c>
      <c r="N517" s="126">
        <f>D517/D518*100</f>
        <v>1.223712830701738E-2</v>
      </c>
    </row>
    <row r="518" spans="1:14" ht="14.25" thickBot="1">
      <c r="A518" s="231"/>
      <c r="B518" s="42" t="s">
        <v>31</v>
      </c>
      <c r="C518" s="43">
        <f t="shared" ref="C518:L518" si="131">C506+C508+C509+C510+C511+C512+C513+C514</f>
        <v>919.46221700000001</v>
      </c>
      <c r="D518" s="43">
        <f t="shared" si="131"/>
        <v>14545.896351999996</v>
      </c>
      <c r="E518" s="43">
        <f t="shared" si="131"/>
        <v>13592.230574509404</v>
      </c>
      <c r="F518" s="43">
        <f t="shared" si="119"/>
        <v>7.0162566200067129</v>
      </c>
      <c r="G518" s="43">
        <f t="shared" si="131"/>
        <v>136027</v>
      </c>
      <c r="H518" s="43">
        <f t="shared" si="131"/>
        <v>10260288.975991001</v>
      </c>
      <c r="I518" s="43">
        <f t="shared" si="131"/>
        <v>11566</v>
      </c>
      <c r="J518" s="43">
        <f t="shared" si="131"/>
        <v>1684.8084749999996</v>
      </c>
      <c r="K518" s="43">
        <f t="shared" si="131"/>
        <v>6503.4755850173578</v>
      </c>
      <c r="L518" s="43">
        <f t="shared" si="131"/>
        <v>6757.0812550000001</v>
      </c>
      <c r="M518" s="43">
        <f t="shared" si="120"/>
        <v>-3.7531836663201736</v>
      </c>
      <c r="N518" s="132">
        <f>D518/D518*100</f>
        <v>100</v>
      </c>
    </row>
    <row r="522" spans="1:14">
      <c r="A522" s="179" t="s">
        <v>96</v>
      </c>
      <c r="B522" s="179"/>
      <c r="C522" s="179"/>
      <c r="D522" s="179"/>
      <c r="E522" s="179"/>
      <c r="F522" s="179"/>
      <c r="G522" s="179"/>
      <c r="H522" s="179"/>
      <c r="I522" s="179"/>
      <c r="J522" s="179"/>
      <c r="K522" s="179"/>
      <c r="L522" s="179"/>
      <c r="M522" s="179"/>
      <c r="N522" s="179"/>
    </row>
    <row r="523" spans="1:14">
      <c r="A523" s="179"/>
      <c r="B523" s="179"/>
      <c r="C523" s="179"/>
      <c r="D523" s="179"/>
      <c r="E523" s="179"/>
      <c r="F523" s="179"/>
      <c r="G523" s="179"/>
      <c r="H523" s="179"/>
      <c r="I523" s="179"/>
      <c r="J523" s="179"/>
      <c r="K523" s="179"/>
      <c r="L523" s="179"/>
      <c r="M523" s="179"/>
      <c r="N523" s="179"/>
    </row>
    <row r="524" spans="1:14" ht="14.25" thickBot="1">
      <c r="A524" s="226" t="str">
        <f>A3</f>
        <v>财字3号表                                             （2020年1-12月）                                           单位：万元</v>
      </c>
      <c r="B524" s="226"/>
      <c r="C524" s="226"/>
      <c r="D524" s="226"/>
      <c r="E524" s="226"/>
      <c r="F524" s="226"/>
      <c r="G524" s="226"/>
      <c r="H524" s="226"/>
      <c r="I524" s="226"/>
      <c r="J524" s="226"/>
      <c r="K524" s="226"/>
      <c r="L524" s="226"/>
      <c r="M524" s="226"/>
      <c r="N524" s="226"/>
    </row>
    <row r="525" spans="1:14" ht="14.25" thickBot="1">
      <c r="A525" s="183" t="s">
        <v>68</v>
      </c>
      <c r="B525" s="44" t="s">
        <v>3</v>
      </c>
      <c r="C525" s="189" t="s">
        <v>4</v>
      </c>
      <c r="D525" s="189"/>
      <c r="E525" s="189"/>
      <c r="F525" s="220"/>
      <c r="G525" s="181" t="s">
        <v>5</v>
      </c>
      <c r="H525" s="220"/>
      <c r="I525" s="181" t="s">
        <v>6</v>
      </c>
      <c r="J525" s="190"/>
      <c r="K525" s="190"/>
      <c r="L525" s="190"/>
      <c r="M525" s="190"/>
      <c r="N525" s="186" t="s">
        <v>7</v>
      </c>
    </row>
    <row r="526" spans="1:14" ht="14.25" thickBot="1">
      <c r="A526" s="183"/>
      <c r="B526" s="29" t="s">
        <v>8</v>
      </c>
      <c r="C526" s="233" t="s">
        <v>9</v>
      </c>
      <c r="D526" s="191" t="s">
        <v>10</v>
      </c>
      <c r="E526" s="191" t="s">
        <v>11</v>
      </c>
      <c r="F526" s="170" t="s">
        <v>12</v>
      </c>
      <c r="G526" s="191" t="s">
        <v>13</v>
      </c>
      <c r="H526" s="191" t="s">
        <v>14</v>
      </c>
      <c r="I526" s="170" t="s">
        <v>13</v>
      </c>
      <c r="J526" s="221" t="s">
        <v>15</v>
      </c>
      <c r="K526" s="222"/>
      <c r="L526" s="223"/>
      <c r="M526" s="113" t="s">
        <v>12</v>
      </c>
      <c r="N526" s="187"/>
    </row>
    <row r="527" spans="1:14" ht="14.25" thickBot="1">
      <c r="A527" s="183"/>
      <c r="B527" s="45" t="s">
        <v>16</v>
      </c>
      <c r="C527" s="234"/>
      <c r="D527" s="224"/>
      <c r="E527" s="224"/>
      <c r="F527" s="173" t="s">
        <v>17</v>
      </c>
      <c r="G527" s="224"/>
      <c r="H527" s="224"/>
      <c r="I527" s="29" t="s">
        <v>18</v>
      </c>
      <c r="J527" s="171" t="s">
        <v>9</v>
      </c>
      <c r="K527" s="30" t="s">
        <v>10</v>
      </c>
      <c r="L527" s="171" t="s">
        <v>11</v>
      </c>
      <c r="M527" s="170" t="s">
        <v>17</v>
      </c>
      <c r="N527" s="133" t="s">
        <v>17</v>
      </c>
    </row>
    <row r="528" spans="1:14" ht="14.25" thickBot="1">
      <c r="A528" s="183"/>
      <c r="B528" s="170" t="s">
        <v>19</v>
      </c>
      <c r="C528" s="38">
        <f t="shared" ref="C528:L528" si="132">C202</f>
        <v>2242.6164040000003</v>
      </c>
      <c r="D528" s="38">
        <f t="shared" si="132"/>
        <v>25673.911873999998</v>
      </c>
      <c r="E528" s="38">
        <f t="shared" si="132"/>
        <v>26655.961669999997</v>
      </c>
      <c r="F528" s="38">
        <f t="shared" ref="F528:F559" si="133">(D528-E528)/E528*100</f>
        <v>-3.6841656968063887</v>
      </c>
      <c r="G528" s="38">
        <f t="shared" si="132"/>
        <v>2035266.37</v>
      </c>
      <c r="H528" s="38">
        <f t="shared" si="132"/>
        <v>10454452.204971999</v>
      </c>
      <c r="I528" s="38">
        <f t="shared" si="132"/>
        <v>20113</v>
      </c>
      <c r="J528" s="38">
        <f t="shared" si="132"/>
        <v>1962.85121</v>
      </c>
      <c r="K528" s="38">
        <f t="shared" si="132"/>
        <v>14804.126789823684</v>
      </c>
      <c r="L528" s="38">
        <f t="shared" si="132"/>
        <v>14983.692984000003</v>
      </c>
      <c r="M528" s="38">
        <f t="shared" ref="M528:M579" si="134">(K528-L528)/L528*100</f>
        <v>-1.1984107947757932</v>
      </c>
      <c r="N528" s="126">
        <f t="shared" ref="N528:N540" si="135">N202</f>
        <v>60.219336936383186</v>
      </c>
    </row>
    <row r="529" spans="1:14" ht="14.25" thickBot="1">
      <c r="A529" s="183"/>
      <c r="B529" s="170" t="s">
        <v>20</v>
      </c>
      <c r="C529" s="38">
        <f t="shared" ref="C529:L529" si="136">C203</f>
        <v>533.52677900000015</v>
      </c>
      <c r="D529" s="38">
        <f t="shared" si="136"/>
        <v>5765.086252000001</v>
      </c>
      <c r="E529" s="38">
        <f t="shared" si="136"/>
        <v>6905.2630889999982</v>
      </c>
      <c r="F529" s="38">
        <f t="shared" si="133"/>
        <v>-16.511707407879726</v>
      </c>
      <c r="G529" s="38">
        <f t="shared" si="136"/>
        <v>75080</v>
      </c>
      <c r="H529" s="38">
        <f t="shared" si="136"/>
        <v>1068014.8165379998</v>
      </c>
      <c r="I529" s="38">
        <f t="shared" si="136"/>
        <v>9492</v>
      </c>
      <c r="J529" s="38">
        <f t="shared" si="136"/>
        <v>697.89810000000011</v>
      </c>
      <c r="K529" s="38">
        <f t="shared" si="136"/>
        <v>5071.8463770556655</v>
      </c>
      <c r="L529" s="38">
        <f t="shared" si="136"/>
        <v>5932.2826089999999</v>
      </c>
      <c r="M529" s="38">
        <f t="shared" si="134"/>
        <v>-14.504302789603232</v>
      </c>
      <c r="N529" s="126">
        <f t="shared" si="135"/>
        <v>13.522274018089067</v>
      </c>
    </row>
    <row r="530" spans="1:14" ht="14.25" thickBot="1">
      <c r="A530" s="183"/>
      <c r="B530" s="170" t="s">
        <v>21</v>
      </c>
      <c r="C530" s="38">
        <f t="shared" ref="C530:L530" si="137">C204</f>
        <v>1860.6327250000002</v>
      </c>
      <c r="D530" s="38">
        <f t="shared" si="137"/>
        <v>2844.784736999999</v>
      </c>
      <c r="E530" s="38">
        <f t="shared" si="137"/>
        <v>705.09458600000005</v>
      </c>
      <c r="F530" s="38">
        <f t="shared" si="133"/>
        <v>303.46143531443863</v>
      </c>
      <c r="G530" s="38">
        <f t="shared" si="137"/>
        <v>2063</v>
      </c>
      <c r="H530" s="38">
        <f t="shared" si="137"/>
        <v>1630081.2282900002</v>
      </c>
      <c r="I530" s="38">
        <f t="shared" si="137"/>
        <v>209</v>
      </c>
      <c r="J530" s="38">
        <f t="shared" si="137"/>
        <v>19.59</v>
      </c>
      <c r="K530" s="38">
        <f t="shared" si="137"/>
        <v>1085.0558819999999</v>
      </c>
      <c r="L530" s="38">
        <f t="shared" si="137"/>
        <v>262.85368099999994</v>
      </c>
      <c r="M530" s="38">
        <f t="shared" si="134"/>
        <v>312.79843518721736</v>
      </c>
      <c r="N530" s="126">
        <f t="shared" si="135"/>
        <v>6.6725729771772757</v>
      </c>
    </row>
    <row r="531" spans="1:14" ht="14.25" thickBot="1">
      <c r="A531" s="183"/>
      <c r="B531" s="170" t="s">
        <v>22</v>
      </c>
      <c r="C531" s="38">
        <f t="shared" ref="C531:L531" si="138">C205</f>
        <v>2.9499019999999998</v>
      </c>
      <c r="D531" s="38">
        <f t="shared" si="138"/>
        <v>198.26671800000003</v>
      </c>
      <c r="E531" s="38">
        <f t="shared" si="138"/>
        <v>200.59335299999995</v>
      </c>
      <c r="F531" s="38">
        <f t="shared" si="133"/>
        <v>-1.1598764192350508</v>
      </c>
      <c r="G531" s="38">
        <f t="shared" si="138"/>
        <v>4691</v>
      </c>
      <c r="H531" s="38">
        <f t="shared" si="138"/>
        <v>334028.13000000006</v>
      </c>
      <c r="I531" s="38">
        <f t="shared" si="138"/>
        <v>1187</v>
      </c>
      <c r="J531" s="38">
        <f t="shared" si="138"/>
        <v>4.1950000000000003</v>
      </c>
      <c r="K531" s="38">
        <f t="shared" si="138"/>
        <v>97.993000000000009</v>
      </c>
      <c r="L531" s="38">
        <f t="shared" si="138"/>
        <v>109.4051</v>
      </c>
      <c r="M531" s="38">
        <f t="shared" si="134"/>
        <v>-10.431049375211938</v>
      </c>
      <c r="N531" s="126">
        <f t="shared" si="135"/>
        <v>0.46504367363681753</v>
      </c>
    </row>
    <row r="532" spans="1:14" ht="14.25" thickBot="1">
      <c r="A532" s="183"/>
      <c r="B532" s="170" t="s">
        <v>23</v>
      </c>
      <c r="C532" s="38">
        <f t="shared" ref="C532:L532" si="139">C206</f>
        <v>15.870647999999999</v>
      </c>
      <c r="D532" s="38">
        <f t="shared" si="139"/>
        <v>97.81156</v>
      </c>
      <c r="E532" s="38">
        <f t="shared" si="139"/>
        <v>221.38980300000003</v>
      </c>
      <c r="F532" s="38">
        <f t="shared" si="133"/>
        <v>-55.819302120251677</v>
      </c>
      <c r="G532" s="38">
        <f t="shared" si="139"/>
        <v>2574</v>
      </c>
      <c r="H532" s="38">
        <f t="shared" si="139"/>
        <v>348527.52109999995</v>
      </c>
      <c r="I532" s="38">
        <f t="shared" si="139"/>
        <v>10</v>
      </c>
      <c r="J532" s="38">
        <f t="shared" si="139"/>
        <v>2.3199999999999998</v>
      </c>
      <c r="K532" s="38">
        <f t="shared" si="139"/>
        <v>12.6</v>
      </c>
      <c r="L532" s="38">
        <f t="shared" si="139"/>
        <v>9.4600000000000009</v>
      </c>
      <c r="M532" s="38">
        <f t="shared" si="134"/>
        <v>33.192389006342474</v>
      </c>
      <c r="N532" s="126">
        <f t="shared" si="135"/>
        <v>0.22942149668583306</v>
      </c>
    </row>
    <row r="533" spans="1:14" ht="14.25" thickBot="1">
      <c r="A533" s="183"/>
      <c r="B533" s="170" t="s">
        <v>24</v>
      </c>
      <c r="C533" s="38">
        <f t="shared" ref="C533:L533" si="140">C207</f>
        <v>277.2835169999999</v>
      </c>
      <c r="D533" s="38">
        <f t="shared" si="140"/>
        <v>2912.9380510000001</v>
      </c>
      <c r="E533" s="38">
        <f t="shared" si="140"/>
        <v>1703.3338960000003</v>
      </c>
      <c r="F533" s="38">
        <f t="shared" si="133"/>
        <v>71.01391910538247</v>
      </c>
      <c r="G533" s="38">
        <f t="shared" si="140"/>
        <v>5557</v>
      </c>
      <c r="H533" s="38">
        <f t="shared" si="140"/>
        <v>2077725.855494</v>
      </c>
      <c r="I533" s="38">
        <f t="shared" si="140"/>
        <v>405</v>
      </c>
      <c r="J533" s="38">
        <f t="shared" si="140"/>
        <v>88.702280000000002</v>
      </c>
      <c r="K533" s="38">
        <f t="shared" si="140"/>
        <v>980.88051700000017</v>
      </c>
      <c r="L533" s="38">
        <f t="shared" si="140"/>
        <v>903.5112949999999</v>
      </c>
      <c r="M533" s="38">
        <f t="shared" si="134"/>
        <v>8.563171531795879</v>
      </c>
      <c r="N533" s="126">
        <f t="shared" si="135"/>
        <v>6.8324296986320778</v>
      </c>
    </row>
    <row r="534" spans="1:14" ht="14.25" thickBot="1">
      <c r="A534" s="183"/>
      <c r="B534" s="170" t="s">
        <v>25</v>
      </c>
      <c r="C534" s="38">
        <f t="shared" ref="C534:L534" si="141">C208</f>
        <v>89.757000000000005</v>
      </c>
      <c r="D534" s="38">
        <f t="shared" si="141"/>
        <v>8237.9351299999998</v>
      </c>
      <c r="E534" s="38">
        <f t="shared" si="141"/>
        <v>7112.68</v>
      </c>
      <c r="F534" s="38">
        <f t="shared" si="133"/>
        <v>15.82040988769352</v>
      </c>
      <c r="G534" s="38">
        <f t="shared" si="141"/>
        <v>2991</v>
      </c>
      <c r="H534" s="38">
        <f t="shared" si="141"/>
        <v>117694.12</v>
      </c>
      <c r="I534" s="38">
        <f t="shared" si="141"/>
        <v>5398</v>
      </c>
      <c r="J534" s="38">
        <f t="shared" si="141"/>
        <v>3205.6036180000001</v>
      </c>
      <c r="K534" s="38">
        <f t="shared" si="141"/>
        <v>4555.6060179999995</v>
      </c>
      <c r="L534" s="38">
        <f t="shared" si="141"/>
        <v>3363.9249</v>
      </c>
      <c r="M534" s="38">
        <f t="shared" si="134"/>
        <v>35.425318740022988</v>
      </c>
      <c r="N534" s="126">
        <f t="shared" si="135"/>
        <v>19.322454392153674</v>
      </c>
    </row>
    <row r="535" spans="1:14" ht="14.25" thickBot="1">
      <c r="A535" s="183"/>
      <c r="B535" s="170" t="s">
        <v>26</v>
      </c>
      <c r="C535" s="38">
        <f t="shared" ref="C535:L535" si="142">C209</f>
        <v>-15.210705999999277</v>
      </c>
      <c r="D535" s="38">
        <f t="shared" si="142"/>
        <v>2365.5739620000018</v>
      </c>
      <c r="E535" s="38">
        <f t="shared" si="142"/>
        <v>1593.7115339999996</v>
      </c>
      <c r="F535" s="38">
        <f t="shared" si="133"/>
        <v>48.431752643637601</v>
      </c>
      <c r="G535" s="38">
        <f t="shared" si="142"/>
        <v>99638</v>
      </c>
      <c r="H535" s="38">
        <f t="shared" si="142"/>
        <v>11215930.981024001</v>
      </c>
      <c r="I535" s="38">
        <f t="shared" si="142"/>
        <v>1797</v>
      </c>
      <c r="J535" s="38">
        <f t="shared" si="142"/>
        <v>98.044237999999993</v>
      </c>
      <c r="K535" s="38">
        <f t="shared" si="142"/>
        <v>732.17042000000015</v>
      </c>
      <c r="L535" s="38">
        <f t="shared" si="142"/>
        <v>1459.421153</v>
      </c>
      <c r="M535" s="38">
        <f t="shared" si="134"/>
        <v>-49.831450743677131</v>
      </c>
      <c r="N535" s="126">
        <f t="shared" si="135"/>
        <v>5.5485621421749771</v>
      </c>
    </row>
    <row r="536" spans="1:14" ht="14.25" thickBot="1">
      <c r="A536" s="183"/>
      <c r="B536" s="170" t="s">
        <v>27</v>
      </c>
      <c r="C536" s="38">
        <f t="shared" ref="C536:L536" si="143">C210</f>
        <v>5.66</v>
      </c>
      <c r="D536" s="38">
        <f t="shared" si="143"/>
        <v>302.77757699999995</v>
      </c>
      <c r="E536" s="38">
        <f t="shared" si="143"/>
        <v>189.09050999999997</v>
      </c>
      <c r="F536" s="38">
        <f t="shared" si="133"/>
        <v>60.123095019416894</v>
      </c>
      <c r="G536" s="38">
        <f t="shared" si="143"/>
        <v>235</v>
      </c>
      <c r="H536" s="38">
        <f t="shared" si="143"/>
        <v>126467.762934</v>
      </c>
      <c r="I536" s="38">
        <f t="shared" si="143"/>
        <v>5</v>
      </c>
      <c r="J536" s="38">
        <f t="shared" si="143"/>
        <v>0</v>
      </c>
      <c r="K536" s="38">
        <f t="shared" si="143"/>
        <v>10.59</v>
      </c>
      <c r="L536" s="38">
        <f t="shared" si="143"/>
        <v>408.74799999999999</v>
      </c>
      <c r="M536" s="38">
        <f t="shared" si="134"/>
        <v>-97.409161635041642</v>
      </c>
      <c r="N536" s="126">
        <f t="shared" si="135"/>
        <v>0.71017868315616317</v>
      </c>
    </row>
    <row r="537" spans="1:14" ht="14.25" thickBot="1">
      <c r="A537" s="183"/>
      <c r="B537" s="17" t="s">
        <v>28</v>
      </c>
      <c r="C537" s="38">
        <f t="shared" ref="C537:L537" si="144">C211</f>
        <v>5.63</v>
      </c>
      <c r="D537" s="38">
        <f t="shared" si="144"/>
        <v>129.11000000000001</v>
      </c>
      <c r="E537" s="38">
        <f t="shared" si="144"/>
        <v>66.680000000000007</v>
      </c>
      <c r="F537" s="38">
        <f t="shared" si="133"/>
        <v>93.626274745050992</v>
      </c>
      <c r="G537" s="38">
        <f t="shared" si="144"/>
        <v>30</v>
      </c>
      <c r="H537" s="38">
        <f t="shared" si="144"/>
        <v>25922.3</v>
      </c>
      <c r="I537" s="38">
        <f t="shared" si="144"/>
        <v>0</v>
      </c>
      <c r="J537" s="38">
        <f t="shared" si="144"/>
        <v>0</v>
      </c>
      <c r="K537" s="38">
        <f t="shared" si="144"/>
        <v>0</v>
      </c>
      <c r="L537" s="38">
        <f t="shared" si="144"/>
        <v>0</v>
      </c>
      <c r="M537" s="38" t="e">
        <f t="shared" si="134"/>
        <v>#DIV/0!</v>
      </c>
      <c r="N537" s="126">
        <f t="shared" si="135"/>
        <v>0.30283342211399045</v>
      </c>
    </row>
    <row r="538" spans="1:14" ht="14.25" thickBot="1">
      <c r="A538" s="183"/>
      <c r="B538" s="17" t="s">
        <v>29</v>
      </c>
      <c r="C538" s="38">
        <f t="shared" ref="C538:L538" si="145">C212</f>
        <v>0</v>
      </c>
      <c r="D538" s="38">
        <f t="shared" si="145"/>
        <v>106.11644699999999</v>
      </c>
      <c r="E538" s="38">
        <f t="shared" si="145"/>
        <v>39.438163000000003</v>
      </c>
      <c r="F538" s="38">
        <f t="shared" si="133"/>
        <v>169.07046101513396</v>
      </c>
      <c r="G538" s="38">
        <f t="shared" si="145"/>
        <v>19</v>
      </c>
      <c r="H538" s="38">
        <f t="shared" si="145"/>
        <v>35519.664433999998</v>
      </c>
      <c r="I538" s="38">
        <f t="shared" si="145"/>
        <v>3</v>
      </c>
      <c r="J538" s="38">
        <f t="shared" si="145"/>
        <v>0</v>
      </c>
      <c r="K538" s="38">
        <f t="shared" si="145"/>
        <v>10.24</v>
      </c>
      <c r="L538" s="38">
        <f t="shared" si="145"/>
        <v>3.653</v>
      </c>
      <c r="M538" s="38">
        <f t="shared" si="134"/>
        <v>180.31754722146181</v>
      </c>
      <c r="N538" s="126">
        <f t="shared" si="135"/>
        <v>0.24890098975747726</v>
      </c>
    </row>
    <row r="539" spans="1:14" ht="14.25" thickBot="1">
      <c r="A539" s="183"/>
      <c r="B539" s="17" t="s">
        <v>30</v>
      </c>
      <c r="C539" s="38">
        <f t="shared" ref="C539:L539" si="146">C213</f>
        <v>0.03</v>
      </c>
      <c r="D539" s="38">
        <f t="shared" si="146"/>
        <v>61.870000000000005</v>
      </c>
      <c r="E539" s="38">
        <f t="shared" si="146"/>
        <v>281.58000000000004</v>
      </c>
      <c r="F539" s="38">
        <f t="shared" si="133"/>
        <v>-78.027558775481211</v>
      </c>
      <c r="G539" s="38">
        <f t="shared" si="146"/>
        <v>60</v>
      </c>
      <c r="H539" s="38">
        <f t="shared" si="146"/>
        <v>60817.2</v>
      </c>
      <c r="I539" s="38">
        <f t="shared" si="146"/>
        <v>0</v>
      </c>
      <c r="J539" s="38">
        <f t="shared" si="146"/>
        <v>0</v>
      </c>
      <c r="K539" s="38">
        <f t="shared" si="146"/>
        <v>1.1950000000000001</v>
      </c>
      <c r="L539" s="38">
        <f t="shared" si="146"/>
        <v>405.09499999999997</v>
      </c>
      <c r="M539" s="38">
        <f t="shared" si="134"/>
        <v>-99.705007467384206</v>
      </c>
      <c r="N539" s="126">
        <f t="shared" si="135"/>
        <v>0.14511892050338926</v>
      </c>
    </row>
    <row r="540" spans="1:14" ht="14.25" thickBot="1">
      <c r="A540" s="183"/>
      <c r="B540" s="42" t="s">
        <v>31</v>
      </c>
      <c r="C540" s="43">
        <f t="shared" ref="C540:L540" si="147">C528+C530+C531+C532+C533+C534+C535+C536</f>
        <v>4479.5594900000015</v>
      </c>
      <c r="D540" s="43">
        <f t="shared" si="147"/>
        <v>42633.999608999999</v>
      </c>
      <c r="E540" s="43">
        <f t="shared" si="147"/>
        <v>38381.855352000006</v>
      </c>
      <c r="F540" s="43">
        <f t="shared" si="133"/>
        <v>11.078527126955111</v>
      </c>
      <c r="G540" s="43">
        <f t="shared" si="147"/>
        <v>2153015.37</v>
      </c>
      <c r="H540" s="43">
        <f t="shared" si="147"/>
        <v>26304907.803814001</v>
      </c>
      <c r="I540" s="43">
        <f t="shared" si="147"/>
        <v>29124</v>
      </c>
      <c r="J540" s="43">
        <f t="shared" si="147"/>
        <v>5381.3063460000003</v>
      </c>
      <c r="K540" s="43">
        <f t="shared" si="147"/>
        <v>22279.022626823684</v>
      </c>
      <c r="L540" s="43">
        <f t="shared" si="147"/>
        <v>21501.017113000002</v>
      </c>
      <c r="M540" s="43">
        <f t="shared" si="134"/>
        <v>3.6184591163051651</v>
      </c>
      <c r="N540" s="132">
        <f t="shared" si="135"/>
        <v>100</v>
      </c>
    </row>
    <row r="541" spans="1:14" ht="14.25" thickBot="1">
      <c r="A541" s="183" t="s">
        <v>69</v>
      </c>
      <c r="B541" s="170" t="s">
        <v>19</v>
      </c>
      <c r="C541" s="38">
        <f t="shared" ref="C541:L541" si="148">C381</f>
        <v>892.10620399999993</v>
      </c>
      <c r="D541" s="38">
        <f t="shared" si="148"/>
        <v>12219.887413000002</v>
      </c>
      <c r="E541" s="38">
        <f t="shared" si="148"/>
        <v>13675.198562</v>
      </c>
      <c r="F541" s="38">
        <f t="shared" si="133"/>
        <v>-10.64197453808055</v>
      </c>
      <c r="G541" s="38">
        <f t="shared" si="148"/>
        <v>74325</v>
      </c>
      <c r="H541" s="38">
        <f t="shared" si="148"/>
        <v>5058132.6337430049</v>
      </c>
      <c r="I541" s="38">
        <f t="shared" si="148"/>
        <v>8935</v>
      </c>
      <c r="J541" s="38">
        <f t="shared" si="148"/>
        <v>588.61694299999988</v>
      </c>
      <c r="K541" s="38">
        <f t="shared" si="148"/>
        <v>6663.1368152238774</v>
      </c>
      <c r="L541" s="38">
        <f t="shared" si="148"/>
        <v>6939.9560200000005</v>
      </c>
      <c r="M541" s="38">
        <f t="shared" si="134"/>
        <v>-3.9887746259251236</v>
      </c>
      <c r="N541" s="130">
        <f t="shared" ref="N541:N553" si="149">N381</f>
        <v>62.425108154225548</v>
      </c>
    </row>
    <row r="542" spans="1:14" ht="14.25" thickBot="1">
      <c r="A542" s="183"/>
      <c r="B542" s="170" t="s">
        <v>20</v>
      </c>
      <c r="C542" s="38">
        <f t="shared" ref="C542:L542" si="150">C382</f>
        <v>218.83934400000007</v>
      </c>
      <c r="D542" s="38">
        <f t="shared" si="150"/>
        <v>2898.7541920000003</v>
      </c>
      <c r="E542" s="38">
        <f t="shared" si="150"/>
        <v>3819.6079410000002</v>
      </c>
      <c r="F542" s="38">
        <f t="shared" si="133"/>
        <v>-24.1085934269713</v>
      </c>
      <c r="G542" s="38">
        <f t="shared" si="150"/>
        <v>33372</v>
      </c>
      <c r="H542" s="38">
        <f t="shared" si="150"/>
        <v>471573.8</v>
      </c>
      <c r="I542" s="38">
        <f t="shared" si="150"/>
        <v>4211</v>
      </c>
      <c r="J542" s="38">
        <f t="shared" si="150"/>
        <v>233.021029</v>
      </c>
      <c r="K542" s="38">
        <f t="shared" si="150"/>
        <v>2320.7267999980472</v>
      </c>
      <c r="L542" s="38">
        <f t="shared" si="150"/>
        <v>2699.6623829999999</v>
      </c>
      <c r="M542" s="38">
        <f t="shared" si="134"/>
        <v>-14.036406381336485</v>
      </c>
      <c r="N542" s="126">
        <f t="shared" si="149"/>
        <v>14.808241502749652</v>
      </c>
    </row>
    <row r="543" spans="1:14" ht="14.25" thickBot="1">
      <c r="A543" s="183"/>
      <c r="B543" s="170" t="s">
        <v>21</v>
      </c>
      <c r="C543" s="38">
        <f t="shared" ref="C543:L543" si="151">C383</f>
        <v>14.695246999999998</v>
      </c>
      <c r="D543" s="38">
        <f t="shared" si="151"/>
        <v>262.95894299999998</v>
      </c>
      <c r="E543" s="38">
        <f t="shared" si="151"/>
        <v>216.32221899999996</v>
      </c>
      <c r="F543" s="38">
        <f t="shared" si="133"/>
        <v>21.558915314196192</v>
      </c>
      <c r="G543" s="38">
        <f t="shared" si="151"/>
        <v>991</v>
      </c>
      <c r="H543" s="38">
        <f t="shared" si="151"/>
        <v>400892.70708299993</v>
      </c>
      <c r="I543" s="38">
        <f t="shared" si="151"/>
        <v>45</v>
      </c>
      <c r="J543" s="38">
        <f t="shared" si="151"/>
        <v>6.51</v>
      </c>
      <c r="K543" s="38">
        <f t="shared" si="151"/>
        <v>43.195099999999996</v>
      </c>
      <c r="L543" s="38">
        <f t="shared" si="151"/>
        <v>52.692000000000007</v>
      </c>
      <c r="M543" s="38">
        <f t="shared" si="134"/>
        <v>-18.023419114856161</v>
      </c>
      <c r="N543" s="126">
        <f t="shared" si="149"/>
        <v>1.3433217428364068</v>
      </c>
    </row>
    <row r="544" spans="1:14" ht="14.25" thickBot="1">
      <c r="A544" s="183"/>
      <c r="B544" s="170" t="s">
        <v>22</v>
      </c>
      <c r="C544" s="38">
        <f t="shared" ref="C544:L544" si="152">C384</f>
        <v>2.0084459999999993</v>
      </c>
      <c r="D544" s="38">
        <f t="shared" si="152"/>
        <v>112.41815499999998</v>
      </c>
      <c r="E544" s="38">
        <f t="shared" si="152"/>
        <v>92.860496999999995</v>
      </c>
      <c r="F544" s="38">
        <f t="shared" si="133"/>
        <v>21.061332463038607</v>
      </c>
      <c r="G544" s="38">
        <f t="shared" si="152"/>
        <v>5394</v>
      </c>
      <c r="H544" s="38">
        <f t="shared" si="152"/>
        <v>319898.04000000004</v>
      </c>
      <c r="I544" s="38">
        <f t="shared" si="152"/>
        <v>432</v>
      </c>
      <c r="J544" s="38">
        <f t="shared" si="152"/>
        <v>13.696925999999999</v>
      </c>
      <c r="K544" s="38">
        <f t="shared" si="152"/>
        <v>57.68492599999999</v>
      </c>
      <c r="L544" s="38">
        <f t="shared" si="152"/>
        <v>92.713999999999984</v>
      </c>
      <c r="M544" s="38">
        <f t="shared" si="134"/>
        <v>-37.781860344716009</v>
      </c>
      <c r="N544" s="126">
        <f t="shared" si="149"/>
        <v>0.57428642729619317</v>
      </c>
    </row>
    <row r="545" spans="1:14" ht="14.25" thickBot="1">
      <c r="A545" s="183"/>
      <c r="B545" s="170" t="s">
        <v>23</v>
      </c>
      <c r="C545" s="38">
        <f t="shared" ref="C545:L545" si="153">C385</f>
        <v>6.7313190000000001</v>
      </c>
      <c r="D545" s="38">
        <f t="shared" si="153"/>
        <v>43.391709000000006</v>
      </c>
      <c r="E545" s="38">
        <f t="shared" si="153"/>
        <v>38.700000000000003</v>
      </c>
      <c r="F545" s="38">
        <f t="shared" si="133"/>
        <v>12.123279069767449</v>
      </c>
      <c r="G545" s="38">
        <f t="shared" si="153"/>
        <v>557</v>
      </c>
      <c r="H545" s="38">
        <f t="shared" si="153"/>
        <v>191734.7249</v>
      </c>
      <c r="I545" s="38">
        <f t="shared" si="153"/>
        <v>1</v>
      </c>
      <c r="J545" s="38">
        <f t="shared" si="153"/>
        <v>0</v>
      </c>
      <c r="K545" s="38">
        <f t="shared" si="153"/>
        <v>1.6400000000000001</v>
      </c>
      <c r="L545" s="38">
        <f t="shared" si="153"/>
        <v>7.62</v>
      </c>
      <c r="M545" s="38">
        <f t="shared" si="134"/>
        <v>-78.477690288713916</v>
      </c>
      <c r="N545" s="126">
        <f t="shared" si="149"/>
        <v>0.22166588248923028</v>
      </c>
    </row>
    <row r="546" spans="1:14" ht="14.25" thickBot="1">
      <c r="A546" s="183"/>
      <c r="B546" s="170" t="s">
        <v>24</v>
      </c>
      <c r="C546" s="38">
        <f t="shared" ref="C546:L546" si="154">C386</f>
        <v>19.582462999999997</v>
      </c>
      <c r="D546" s="38">
        <f t="shared" si="154"/>
        <v>735.53962799999999</v>
      </c>
      <c r="E546" s="38">
        <f t="shared" si="154"/>
        <v>623.10129199999994</v>
      </c>
      <c r="F546" s="38">
        <f t="shared" si="133"/>
        <v>18.044953114942356</v>
      </c>
      <c r="G546" s="38">
        <f t="shared" si="154"/>
        <v>1324</v>
      </c>
      <c r="H546" s="38">
        <f t="shared" si="154"/>
        <v>794080.63372399996</v>
      </c>
      <c r="I546" s="38">
        <f t="shared" si="154"/>
        <v>416</v>
      </c>
      <c r="J546" s="38">
        <f t="shared" si="154"/>
        <v>36.645300000000006</v>
      </c>
      <c r="K546" s="38">
        <f t="shared" si="154"/>
        <v>364.13683199999997</v>
      </c>
      <c r="L546" s="38">
        <f t="shared" si="154"/>
        <v>340.09461300000004</v>
      </c>
      <c r="M546" s="38">
        <f t="shared" si="134"/>
        <v>7.0692736906126559</v>
      </c>
      <c r="N546" s="126">
        <f t="shared" si="149"/>
        <v>3.7574929520849278</v>
      </c>
    </row>
    <row r="547" spans="1:14" ht="14.25" thickBot="1">
      <c r="A547" s="183"/>
      <c r="B547" s="170" t="s">
        <v>25</v>
      </c>
      <c r="C547" s="38">
        <f t="shared" ref="C547:L547" si="155">C387</f>
        <v>13.049999999999999</v>
      </c>
      <c r="D547" s="38">
        <f t="shared" si="155"/>
        <v>4737.7745999999997</v>
      </c>
      <c r="E547" s="38">
        <f t="shared" si="155"/>
        <v>3189.0045999999998</v>
      </c>
      <c r="F547" s="38">
        <f t="shared" si="133"/>
        <v>48.565938098678188</v>
      </c>
      <c r="G547" s="38">
        <f t="shared" si="155"/>
        <v>1138</v>
      </c>
      <c r="H547" s="38">
        <f t="shared" si="155"/>
        <v>123515.21009399998</v>
      </c>
      <c r="I547" s="38">
        <f t="shared" si="155"/>
        <v>3028</v>
      </c>
      <c r="J547" s="38">
        <f t="shared" si="155"/>
        <v>1429.18</v>
      </c>
      <c r="K547" s="38">
        <f t="shared" si="155"/>
        <v>2455.1000000000004</v>
      </c>
      <c r="L547" s="38">
        <f t="shared" si="155"/>
        <v>1664.0322999999999</v>
      </c>
      <c r="M547" s="38">
        <f t="shared" si="134"/>
        <v>47.539203415702964</v>
      </c>
      <c r="N547" s="126">
        <f t="shared" si="149"/>
        <v>24.202849160517275</v>
      </c>
    </row>
    <row r="548" spans="1:14" ht="14.25" thickBot="1">
      <c r="A548" s="183"/>
      <c r="B548" s="170" t="s">
        <v>26</v>
      </c>
      <c r="C548" s="38">
        <f t="shared" ref="C548:L548" si="156">C388</f>
        <v>81.451068999999862</v>
      </c>
      <c r="D548" s="38">
        <f t="shared" si="156"/>
        <v>1457.0560169999994</v>
      </c>
      <c r="E548" s="38">
        <f t="shared" si="156"/>
        <v>1150.0168239999998</v>
      </c>
      <c r="F548" s="38">
        <f t="shared" si="133"/>
        <v>26.698669670940369</v>
      </c>
      <c r="G548" s="38">
        <f t="shared" si="156"/>
        <v>94249</v>
      </c>
      <c r="H548" s="38">
        <f t="shared" si="156"/>
        <v>6041862.4929999989</v>
      </c>
      <c r="I548" s="38">
        <f t="shared" si="156"/>
        <v>1055</v>
      </c>
      <c r="J548" s="38">
        <f t="shared" si="156"/>
        <v>74.653745999999998</v>
      </c>
      <c r="K548" s="38">
        <f t="shared" si="156"/>
        <v>574.69293100000004</v>
      </c>
      <c r="L548" s="38">
        <f t="shared" si="156"/>
        <v>479.40250199999997</v>
      </c>
      <c r="M548" s="38">
        <f t="shared" si="134"/>
        <v>19.876915243967598</v>
      </c>
      <c r="N548" s="126">
        <f t="shared" si="149"/>
        <v>7.4433484019849905</v>
      </c>
    </row>
    <row r="549" spans="1:14" ht="14.25" thickBot="1">
      <c r="A549" s="183"/>
      <c r="B549" s="170" t="s">
        <v>27</v>
      </c>
      <c r="C549" s="38">
        <f t="shared" ref="C549:L549" si="157">C389</f>
        <v>1.0392440000000001</v>
      </c>
      <c r="D549" s="38">
        <f t="shared" si="157"/>
        <v>6.2498529999999999</v>
      </c>
      <c r="E549" s="38">
        <f t="shared" si="157"/>
        <v>11.078298</v>
      </c>
      <c r="F549" s="38">
        <f t="shared" si="133"/>
        <v>-43.584718519036045</v>
      </c>
      <c r="G549" s="38">
        <f t="shared" si="157"/>
        <v>137</v>
      </c>
      <c r="H549" s="38">
        <f t="shared" si="157"/>
        <v>5371.1990999999998</v>
      </c>
      <c r="I549" s="38">
        <f t="shared" si="157"/>
        <v>10</v>
      </c>
      <c r="J549" s="38">
        <f t="shared" si="157"/>
        <v>0</v>
      </c>
      <c r="K549" s="38">
        <f t="shared" si="157"/>
        <v>2.3499999999999996</v>
      </c>
      <c r="L549" s="38">
        <f t="shared" si="157"/>
        <v>16.55</v>
      </c>
      <c r="M549" s="38">
        <f t="shared" si="134"/>
        <v>-85.800604229607259</v>
      </c>
      <c r="N549" s="126">
        <f t="shared" si="149"/>
        <v>3.1927278565427403E-2</v>
      </c>
    </row>
    <row r="550" spans="1:14" ht="14.25" thickBot="1">
      <c r="A550" s="183"/>
      <c r="B550" s="17" t="s">
        <v>28</v>
      </c>
      <c r="C550" s="38">
        <f t="shared" ref="C550:L550" si="158">C390</f>
        <v>0</v>
      </c>
      <c r="D550" s="38">
        <f t="shared" si="158"/>
        <v>0</v>
      </c>
      <c r="E550" s="38">
        <f t="shared" si="158"/>
        <v>0</v>
      </c>
      <c r="F550" s="38" t="e">
        <f t="shared" si="133"/>
        <v>#DIV/0!</v>
      </c>
      <c r="G550" s="38">
        <f t="shared" si="158"/>
        <v>0</v>
      </c>
      <c r="H550" s="38">
        <f t="shared" si="158"/>
        <v>0</v>
      </c>
      <c r="I550" s="38">
        <f t="shared" si="158"/>
        <v>0</v>
      </c>
      <c r="J550" s="38">
        <f t="shared" si="158"/>
        <v>0</v>
      </c>
      <c r="K550" s="38">
        <f t="shared" si="158"/>
        <v>0</v>
      </c>
      <c r="L550" s="38">
        <f t="shared" si="158"/>
        <v>0</v>
      </c>
      <c r="M550" s="38" t="e">
        <f t="shared" si="134"/>
        <v>#DIV/0!</v>
      </c>
      <c r="N550" s="126">
        <f t="shared" si="149"/>
        <v>0</v>
      </c>
    </row>
    <row r="551" spans="1:14" ht="14.25" thickBot="1">
      <c r="A551" s="183"/>
      <c r="B551" s="17" t="s">
        <v>29</v>
      </c>
      <c r="C551" s="38">
        <f t="shared" ref="C551:L551" si="159">C391</f>
        <v>0</v>
      </c>
      <c r="D551" s="38">
        <f t="shared" si="159"/>
        <v>4.0261019999999998</v>
      </c>
      <c r="E551" s="38">
        <f t="shared" si="159"/>
        <v>0</v>
      </c>
      <c r="F551" s="38" t="e">
        <f t="shared" si="133"/>
        <v>#DIV/0!</v>
      </c>
      <c r="G551" s="38">
        <f t="shared" si="159"/>
        <v>2</v>
      </c>
      <c r="H551" s="38">
        <f t="shared" si="159"/>
        <v>1889.1490999999999</v>
      </c>
      <c r="I551" s="38">
        <f t="shared" si="159"/>
        <v>0</v>
      </c>
      <c r="J551" s="38">
        <f t="shared" si="159"/>
        <v>0</v>
      </c>
      <c r="K551" s="38">
        <f t="shared" si="159"/>
        <v>0</v>
      </c>
      <c r="L551" s="38">
        <f t="shared" si="159"/>
        <v>0</v>
      </c>
      <c r="M551" s="38" t="e">
        <f t="shared" si="134"/>
        <v>#DIV/0!</v>
      </c>
      <c r="N551" s="126">
        <f t="shared" si="149"/>
        <v>2.0567280556330586E-2</v>
      </c>
    </row>
    <row r="552" spans="1:14" ht="14.25" thickBot="1">
      <c r="A552" s="183"/>
      <c r="B552" s="17" t="s">
        <v>30</v>
      </c>
      <c r="C552" s="38">
        <f t="shared" ref="C552:L552" si="160">C392</f>
        <v>0</v>
      </c>
      <c r="D552" s="38">
        <f t="shared" si="160"/>
        <v>0</v>
      </c>
      <c r="E552" s="38">
        <f t="shared" si="160"/>
        <v>0</v>
      </c>
      <c r="F552" s="38" t="e">
        <f t="shared" si="133"/>
        <v>#DIV/0!</v>
      </c>
      <c r="G552" s="38">
        <f t="shared" si="160"/>
        <v>0</v>
      </c>
      <c r="H552" s="38">
        <f t="shared" si="160"/>
        <v>0</v>
      </c>
      <c r="I552" s="38">
        <f t="shared" si="160"/>
        <v>0</v>
      </c>
      <c r="J552" s="38">
        <f t="shared" si="160"/>
        <v>0</v>
      </c>
      <c r="K552" s="38">
        <f t="shared" si="160"/>
        <v>0</v>
      </c>
      <c r="L552" s="38">
        <f t="shared" si="160"/>
        <v>0</v>
      </c>
      <c r="M552" s="38" t="e">
        <f t="shared" si="134"/>
        <v>#DIV/0!</v>
      </c>
      <c r="N552" s="126">
        <f t="shared" si="149"/>
        <v>0</v>
      </c>
    </row>
    <row r="553" spans="1:14" ht="14.25" thickBot="1">
      <c r="A553" s="183"/>
      <c r="B553" s="42" t="s">
        <v>31</v>
      </c>
      <c r="C553" s="43">
        <f t="shared" ref="C553:L553" si="161">C541+C543+C544+C545+C546+C547+C548+C549</f>
        <v>1030.6639919999998</v>
      </c>
      <c r="D553" s="43">
        <f t="shared" si="161"/>
        <v>19575.276318</v>
      </c>
      <c r="E553" s="43">
        <f t="shared" si="161"/>
        <v>18996.282291999996</v>
      </c>
      <c r="F553" s="43">
        <f t="shared" si="133"/>
        <v>3.0479333645396434</v>
      </c>
      <c r="G553" s="43">
        <f t="shared" si="161"/>
        <v>178115</v>
      </c>
      <c r="H553" s="43">
        <f t="shared" si="161"/>
        <v>12935487.641644005</v>
      </c>
      <c r="I553" s="43">
        <f t="shared" si="161"/>
        <v>13922</v>
      </c>
      <c r="J553" s="43">
        <f t="shared" si="161"/>
        <v>2149.3029149999998</v>
      </c>
      <c r="K553" s="43">
        <f t="shared" si="161"/>
        <v>10161.936604223878</v>
      </c>
      <c r="L553" s="43">
        <f t="shared" si="161"/>
        <v>9593.0614349999996</v>
      </c>
      <c r="M553" s="43">
        <f t="shared" si="134"/>
        <v>5.9300690720936515</v>
      </c>
      <c r="N553" s="132">
        <f t="shared" si="149"/>
        <v>100</v>
      </c>
    </row>
    <row r="554" spans="1:14">
      <c r="A554" s="232" t="s">
        <v>70</v>
      </c>
      <c r="B554" s="170" t="s">
        <v>19</v>
      </c>
      <c r="C554" s="38">
        <f t="shared" ref="C554:L554" si="162">C506</f>
        <v>689.86767199999997</v>
      </c>
      <c r="D554" s="38">
        <f t="shared" si="162"/>
        <v>8948.4664159999993</v>
      </c>
      <c r="E554" s="38">
        <f t="shared" si="162"/>
        <v>9561.6129530000017</v>
      </c>
      <c r="F554" s="38">
        <f t="shared" si="133"/>
        <v>-6.4125847805586469</v>
      </c>
      <c r="G554" s="38">
        <f t="shared" si="162"/>
        <v>58969</v>
      </c>
      <c r="H554" s="38">
        <f t="shared" si="162"/>
        <v>3881035.9603489996</v>
      </c>
      <c r="I554" s="38">
        <f t="shared" si="162"/>
        <v>6336</v>
      </c>
      <c r="J554" s="38">
        <f t="shared" si="162"/>
        <v>699.53178799999989</v>
      </c>
      <c r="K554" s="38">
        <f t="shared" si="162"/>
        <v>3879.6119830173566</v>
      </c>
      <c r="L554" s="38">
        <f t="shared" si="162"/>
        <v>4436.3935430000001</v>
      </c>
      <c r="M554" s="38">
        <f t="shared" si="134"/>
        <v>-12.550319411161482</v>
      </c>
      <c r="N554" s="130">
        <f t="shared" ref="N554:N566" si="163">N506</f>
        <v>61.518838024510089</v>
      </c>
    </row>
    <row r="555" spans="1:14">
      <c r="A555" s="232"/>
      <c r="B555" s="170" t="s">
        <v>20</v>
      </c>
      <c r="C555" s="38">
        <f t="shared" ref="C555:L555" si="164">C507</f>
        <v>195.86859700000002</v>
      </c>
      <c r="D555" s="38">
        <f t="shared" si="164"/>
        <v>2316.7042410000004</v>
      </c>
      <c r="E555" s="38">
        <f t="shared" si="164"/>
        <v>2782.6510949999997</v>
      </c>
      <c r="F555" s="38">
        <f t="shared" si="133"/>
        <v>-16.744709922032083</v>
      </c>
      <c r="G555" s="38">
        <f t="shared" si="164"/>
        <v>27954</v>
      </c>
      <c r="H555" s="38">
        <f t="shared" si="164"/>
        <v>401126.60000000003</v>
      </c>
      <c r="I555" s="38">
        <f t="shared" si="164"/>
        <v>3011</v>
      </c>
      <c r="J555" s="38">
        <f t="shared" si="164"/>
        <v>229.30780500000006</v>
      </c>
      <c r="K555" s="38">
        <f t="shared" si="164"/>
        <v>1417.1903300000001</v>
      </c>
      <c r="L555" s="38">
        <f t="shared" si="164"/>
        <v>1771.5842279999997</v>
      </c>
      <c r="M555" s="38">
        <f t="shared" si="134"/>
        <v>-20.004349350077845</v>
      </c>
      <c r="N555" s="126">
        <f t="shared" si="163"/>
        <v>15.926857891308044</v>
      </c>
    </row>
    <row r="556" spans="1:14">
      <c r="A556" s="232"/>
      <c r="B556" s="170" t="s">
        <v>21</v>
      </c>
      <c r="C556" s="38">
        <f t="shared" ref="C556:L556" si="165">C508</f>
        <v>19.901879999999998</v>
      </c>
      <c r="D556" s="38">
        <f t="shared" si="165"/>
        <v>238.31038100000001</v>
      </c>
      <c r="E556" s="38">
        <f t="shared" si="165"/>
        <v>245.87738200000004</v>
      </c>
      <c r="F556" s="38">
        <f t="shared" si="133"/>
        <v>-3.0775506630374125</v>
      </c>
      <c r="G556" s="38">
        <f t="shared" si="165"/>
        <v>1027</v>
      </c>
      <c r="H556" s="38">
        <f t="shared" si="165"/>
        <v>213666.88560199997</v>
      </c>
      <c r="I556" s="38">
        <f t="shared" si="165"/>
        <v>91</v>
      </c>
      <c r="J556" s="38">
        <f t="shared" si="165"/>
        <v>5.42</v>
      </c>
      <c r="K556" s="38">
        <f t="shared" si="165"/>
        <v>88.118515000000002</v>
      </c>
      <c r="L556" s="38">
        <f t="shared" si="165"/>
        <v>104.44499999999999</v>
      </c>
      <c r="M556" s="38">
        <f t="shared" si="134"/>
        <v>-15.631657810330788</v>
      </c>
      <c r="N556" s="126">
        <f t="shared" si="163"/>
        <v>1.6383341062871895</v>
      </c>
    </row>
    <row r="557" spans="1:14">
      <c r="A557" s="232"/>
      <c r="B557" s="170" t="s">
        <v>22</v>
      </c>
      <c r="C557" s="38">
        <f t="shared" ref="C557:L557" si="166">C509</f>
        <v>27.943360999999992</v>
      </c>
      <c r="D557" s="38">
        <f t="shared" si="166"/>
        <v>425.64699500000006</v>
      </c>
      <c r="E557" s="38">
        <f t="shared" si="166"/>
        <v>388.05119199999996</v>
      </c>
      <c r="F557" s="38">
        <f t="shared" si="133"/>
        <v>9.6883616839914524</v>
      </c>
      <c r="G557" s="38">
        <f t="shared" si="166"/>
        <v>35278</v>
      </c>
      <c r="H557" s="38">
        <f t="shared" si="166"/>
        <v>965071.07699999993</v>
      </c>
      <c r="I557" s="38">
        <f t="shared" si="166"/>
        <v>2730</v>
      </c>
      <c r="J557" s="38">
        <f t="shared" si="166"/>
        <v>23.125490000000003</v>
      </c>
      <c r="K557" s="38">
        <f t="shared" si="166"/>
        <v>274.51078999999999</v>
      </c>
      <c r="L557" s="38">
        <f t="shared" si="166"/>
        <v>288.50459999999998</v>
      </c>
      <c r="M557" s="38">
        <f t="shared" si="134"/>
        <v>-4.8504633894918827</v>
      </c>
      <c r="N557" s="126">
        <f t="shared" si="163"/>
        <v>2.926234208601902</v>
      </c>
    </row>
    <row r="558" spans="1:14">
      <c r="A558" s="232"/>
      <c r="B558" s="170" t="s">
        <v>23</v>
      </c>
      <c r="C558" s="38">
        <f t="shared" ref="C558:L558" si="167">C510</f>
        <v>1.68</v>
      </c>
      <c r="D558" s="38">
        <f t="shared" si="167"/>
        <v>14.612672</v>
      </c>
      <c r="E558" s="38">
        <f t="shared" si="167"/>
        <v>11.999846018950956</v>
      </c>
      <c r="F558" s="38">
        <f t="shared" si="133"/>
        <v>21.773829238497687</v>
      </c>
      <c r="G558" s="38">
        <f t="shared" si="167"/>
        <v>349</v>
      </c>
      <c r="H558" s="38">
        <f t="shared" si="167"/>
        <v>8205.26</v>
      </c>
      <c r="I558" s="38">
        <f t="shared" si="167"/>
        <v>5</v>
      </c>
      <c r="J558" s="38">
        <f t="shared" si="167"/>
        <v>0.15</v>
      </c>
      <c r="K558" s="38">
        <f t="shared" si="167"/>
        <v>7.53</v>
      </c>
      <c r="L558" s="38">
        <f t="shared" si="167"/>
        <v>13.85</v>
      </c>
      <c r="M558" s="38">
        <f t="shared" si="134"/>
        <v>-45.631768953068594</v>
      </c>
      <c r="N558" s="126">
        <f t="shared" si="163"/>
        <v>0.10045906863615746</v>
      </c>
    </row>
    <row r="559" spans="1:14">
      <c r="A559" s="232"/>
      <c r="B559" s="170" t="s">
        <v>24</v>
      </c>
      <c r="C559" s="38">
        <f t="shared" ref="C559:L559" si="168">C511</f>
        <v>18.459437999999995</v>
      </c>
      <c r="D559" s="38">
        <f t="shared" si="168"/>
        <v>413.59314499999999</v>
      </c>
      <c r="E559" s="38">
        <f t="shared" si="168"/>
        <v>344.91176299999995</v>
      </c>
      <c r="F559" s="38">
        <f t="shared" si="133"/>
        <v>19.912739827316372</v>
      </c>
      <c r="G559" s="38">
        <f t="shared" si="168"/>
        <v>869</v>
      </c>
      <c r="H559" s="38">
        <f t="shared" si="168"/>
        <v>644342.82530000003</v>
      </c>
      <c r="I559" s="38">
        <f t="shared" si="168"/>
        <v>121</v>
      </c>
      <c r="J559" s="38">
        <f t="shared" si="168"/>
        <v>57.519999999999996</v>
      </c>
      <c r="K559" s="38">
        <f t="shared" si="168"/>
        <v>158.85451599999999</v>
      </c>
      <c r="L559" s="38">
        <f t="shared" si="168"/>
        <v>193.901174</v>
      </c>
      <c r="M559" s="38">
        <f t="shared" si="134"/>
        <v>-18.074495000221098</v>
      </c>
      <c r="N559" s="126">
        <f t="shared" si="163"/>
        <v>2.8433665068920471</v>
      </c>
    </row>
    <row r="560" spans="1:14">
      <c r="A560" s="232"/>
      <c r="B560" s="170" t="s">
        <v>25</v>
      </c>
      <c r="C560" s="38">
        <f t="shared" ref="C560:L560" si="169">C512</f>
        <v>93.506377999999998</v>
      </c>
      <c r="D560" s="38">
        <f t="shared" si="169"/>
        <v>3590.1564559999997</v>
      </c>
      <c r="E560" s="38">
        <f t="shared" si="169"/>
        <v>2279.9174200000002</v>
      </c>
      <c r="F560" s="38">
        <f t="shared" ref="F560:F579" si="170">(D560-E560)/E560*100</f>
        <v>57.468705862162295</v>
      </c>
      <c r="G560" s="38">
        <f t="shared" si="169"/>
        <v>1031</v>
      </c>
      <c r="H560" s="38">
        <f t="shared" si="169"/>
        <v>284152.95757999999</v>
      </c>
      <c r="I560" s="38">
        <f t="shared" si="169"/>
        <v>1885</v>
      </c>
      <c r="J560" s="38">
        <f t="shared" si="169"/>
        <v>868.08020199999987</v>
      </c>
      <c r="K560" s="38">
        <f t="shared" si="169"/>
        <v>1839.3166679999999</v>
      </c>
      <c r="L560" s="38">
        <f t="shared" si="169"/>
        <v>1473.3794419999999</v>
      </c>
      <c r="M560" s="38">
        <f t="shared" si="134"/>
        <v>24.836591007627216</v>
      </c>
      <c r="N560" s="126">
        <f t="shared" si="163"/>
        <v>24.681575951875729</v>
      </c>
    </row>
    <row r="561" spans="1:14">
      <c r="A561" s="232"/>
      <c r="B561" s="170" t="s">
        <v>26</v>
      </c>
      <c r="C561" s="38">
        <f t="shared" ref="C561:L561" si="171">C513</f>
        <v>66.758006000000137</v>
      </c>
      <c r="D561" s="38">
        <f t="shared" si="171"/>
        <v>903.98411500000009</v>
      </c>
      <c r="E561" s="38">
        <f t="shared" si="171"/>
        <v>685.29882849044918</v>
      </c>
      <c r="F561" s="38">
        <f t="shared" si="170"/>
        <v>31.910938326169731</v>
      </c>
      <c r="G561" s="38">
        <f t="shared" si="171"/>
        <v>38439</v>
      </c>
      <c r="H561" s="38">
        <f t="shared" si="171"/>
        <v>4257114.8420000002</v>
      </c>
      <c r="I561" s="38">
        <f t="shared" si="171"/>
        <v>396</v>
      </c>
      <c r="J561" s="38">
        <f t="shared" si="171"/>
        <v>30.980995</v>
      </c>
      <c r="K561" s="38">
        <f t="shared" si="171"/>
        <v>254.27311299999997</v>
      </c>
      <c r="L561" s="38">
        <f t="shared" si="171"/>
        <v>163.54339600000003</v>
      </c>
      <c r="M561" s="38">
        <f t="shared" si="134"/>
        <v>55.477456882453339</v>
      </c>
      <c r="N561" s="126">
        <f t="shared" si="163"/>
        <v>6.2147020240227846</v>
      </c>
    </row>
    <row r="562" spans="1:14">
      <c r="A562" s="232"/>
      <c r="B562" s="170" t="s">
        <v>27</v>
      </c>
      <c r="C562" s="38">
        <f t="shared" ref="C562:L562" si="172">C514</f>
        <v>1.3454820000000001</v>
      </c>
      <c r="D562" s="38">
        <f t="shared" si="172"/>
        <v>11.126172</v>
      </c>
      <c r="E562" s="38">
        <f t="shared" si="172"/>
        <v>74.561189999999996</v>
      </c>
      <c r="F562" s="38">
        <f t="shared" si="170"/>
        <v>-85.077797175715688</v>
      </c>
      <c r="G562" s="38">
        <f t="shared" si="172"/>
        <v>65</v>
      </c>
      <c r="H562" s="38">
        <f t="shared" si="172"/>
        <v>6699.1681599999993</v>
      </c>
      <c r="I562" s="38">
        <f t="shared" si="172"/>
        <v>2</v>
      </c>
      <c r="J562" s="38">
        <f t="shared" si="172"/>
        <v>0</v>
      </c>
      <c r="K562" s="38">
        <f t="shared" si="172"/>
        <v>1.26</v>
      </c>
      <c r="L562" s="38">
        <f t="shared" si="172"/>
        <v>83.064099999999996</v>
      </c>
      <c r="M562" s="38">
        <f t="shared" si="134"/>
        <v>-98.483099196885291</v>
      </c>
      <c r="N562" s="126">
        <f t="shared" si="163"/>
        <v>7.649010917412595E-2</v>
      </c>
    </row>
    <row r="563" spans="1:14">
      <c r="A563" s="232"/>
      <c r="B563" s="17" t="s">
        <v>28</v>
      </c>
      <c r="C563" s="38">
        <f t="shared" ref="C563:L563" si="173">C515</f>
        <v>0</v>
      </c>
      <c r="D563" s="38">
        <f t="shared" si="173"/>
        <v>0</v>
      </c>
      <c r="E563" s="38">
        <f t="shared" si="173"/>
        <v>9.6183230000000002</v>
      </c>
      <c r="F563" s="38">
        <f t="shared" si="170"/>
        <v>-100</v>
      </c>
      <c r="G563" s="38">
        <f t="shared" si="173"/>
        <v>0</v>
      </c>
      <c r="H563" s="38">
        <f t="shared" si="173"/>
        <v>0</v>
      </c>
      <c r="I563" s="38">
        <f t="shared" si="173"/>
        <v>0</v>
      </c>
      <c r="J563" s="38">
        <f t="shared" si="173"/>
        <v>0</v>
      </c>
      <c r="K563" s="38">
        <f t="shared" si="173"/>
        <v>0</v>
      </c>
      <c r="L563" s="38">
        <f t="shared" si="173"/>
        <v>0</v>
      </c>
      <c r="M563" s="38" t="e">
        <f t="shared" si="134"/>
        <v>#DIV/0!</v>
      </c>
      <c r="N563" s="126">
        <f t="shared" si="163"/>
        <v>0</v>
      </c>
    </row>
    <row r="564" spans="1:14">
      <c r="A564" s="232"/>
      <c r="B564" s="17" t="s">
        <v>29</v>
      </c>
      <c r="C564" s="38">
        <f t="shared" ref="C564:L564" si="174">C516</f>
        <v>0</v>
      </c>
      <c r="D564" s="38">
        <f t="shared" si="174"/>
        <v>6.13</v>
      </c>
      <c r="E564" s="38">
        <f t="shared" si="174"/>
        <v>56.072907000000001</v>
      </c>
      <c r="F564" s="38">
        <f t="shared" si="170"/>
        <v>-89.067804171451286</v>
      </c>
      <c r="G564" s="38">
        <f t="shared" si="174"/>
        <v>1</v>
      </c>
      <c r="H564" s="38">
        <f t="shared" si="174"/>
        <v>1677.57</v>
      </c>
      <c r="I564" s="38">
        <f t="shared" si="174"/>
        <v>1</v>
      </c>
      <c r="J564" s="38">
        <f t="shared" si="174"/>
        <v>1.68</v>
      </c>
      <c r="K564" s="38">
        <f t="shared" si="174"/>
        <v>1.67</v>
      </c>
      <c r="L564" s="38">
        <f t="shared" si="174"/>
        <v>0</v>
      </c>
      <c r="M564" s="38" t="e">
        <f t="shared" si="134"/>
        <v>#DIV/0!</v>
      </c>
      <c r="N564" s="126">
        <f t="shared" si="163"/>
        <v>4.2142469956189067E-2</v>
      </c>
    </row>
    <row r="565" spans="1:14">
      <c r="A565" s="232"/>
      <c r="B565" s="17" t="s">
        <v>30</v>
      </c>
      <c r="C565" s="38">
        <f t="shared" ref="C565:L565" si="175">C517</f>
        <v>0</v>
      </c>
      <c r="D565" s="38">
        <f t="shared" si="175"/>
        <v>1.78</v>
      </c>
      <c r="E565" s="38">
        <f t="shared" si="175"/>
        <v>2.8</v>
      </c>
      <c r="F565" s="38">
        <f t="shared" si="170"/>
        <v>-36.428571428571423</v>
      </c>
      <c r="G565" s="38">
        <f t="shared" si="175"/>
        <v>1</v>
      </c>
      <c r="H565" s="38">
        <f t="shared" si="175"/>
        <v>1779.92</v>
      </c>
      <c r="I565" s="38">
        <f t="shared" si="175"/>
        <v>0</v>
      </c>
      <c r="J565" s="38">
        <f t="shared" si="175"/>
        <v>0</v>
      </c>
      <c r="K565" s="38">
        <f t="shared" si="175"/>
        <v>1.2</v>
      </c>
      <c r="L565" s="38">
        <f t="shared" si="175"/>
        <v>83.064099999999996</v>
      </c>
      <c r="M565" s="38">
        <f t="shared" si="134"/>
        <v>-98.555332568462177</v>
      </c>
      <c r="N565" s="126">
        <f t="shared" si="163"/>
        <v>1.223712830701738E-2</v>
      </c>
    </row>
    <row r="566" spans="1:14" ht="14.25" thickBot="1">
      <c r="A566" s="195"/>
      <c r="B566" s="42" t="s">
        <v>31</v>
      </c>
      <c r="C566" s="43">
        <f t="shared" ref="C566:L566" si="176">C554+C556+C557+C558+C559+C560+C561+C562</f>
        <v>919.46221700000001</v>
      </c>
      <c r="D566" s="43">
        <f t="shared" si="176"/>
        <v>14545.896351999996</v>
      </c>
      <c r="E566" s="43">
        <f t="shared" si="176"/>
        <v>13592.230574509404</v>
      </c>
      <c r="F566" s="43">
        <f t="shared" si="170"/>
        <v>7.0162566200067129</v>
      </c>
      <c r="G566" s="43">
        <f t="shared" si="176"/>
        <v>136027</v>
      </c>
      <c r="H566" s="43">
        <f t="shared" si="176"/>
        <v>10260288.975991001</v>
      </c>
      <c r="I566" s="43">
        <f t="shared" si="176"/>
        <v>11566</v>
      </c>
      <c r="J566" s="43">
        <f t="shared" si="176"/>
        <v>1684.8084749999996</v>
      </c>
      <c r="K566" s="43">
        <f t="shared" si="176"/>
        <v>6503.4755850173578</v>
      </c>
      <c r="L566" s="43">
        <f t="shared" si="176"/>
        <v>6757.0812550000001</v>
      </c>
      <c r="M566" s="43">
        <f t="shared" si="134"/>
        <v>-3.7531836663201736</v>
      </c>
      <c r="N566" s="132">
        <f t="shared" si="163"/>
        <v>100</v>
      </c>
    </row>
    <row r="567" spans="1:14" ht="14.25" thickBot="1">
      <c r="A567" s="217" t="s">
        <v>49</v>
      </c>
      <c r="B567" s="172" t="s">
        <v>19</v>
      </c>
      <c r="C567" s="39">
        <f t="shared" ref="C567:L567" si="177">C528+C541+C554</f>
        <v>3824.5902799999999</v>
      </c>
      <c r="D567" s="39">
        <f t="shared" si="177"/>
        <v>46842.265702999997</v>
      </c>
      <c r="E567" s="39">
        <f t="shared" si="177"/>
        <v>49892.773184999998</v>
      </c>
      <c r="F567" s="39">
        <f t="shared" si="170"/>
        <v>-6.1141269311466537</v>
      </c>
      <c r="G567" s="39">
        <f t="shared" si="177"/>
        <v>2168560.37</v>
      </c>
      <c r="H567" s="39">
        <f t="shared" si="177"/>
        <v>19393620.799064003</v>
      </c>
      <c r="I567" s="39">
        <f t="shared" si="177"/>
        <v>35384</v>
      </c>
      <c r="J567" s="39">
        <f t="shared" si="177"/>
        <v>3250.9999409999996</v>
      </c>
      <c r="K567" s="39">
        <f t="shared" si="177"/>
        <v>25346.875588064919</v>
      </c>
      <c r="L567" s="39">
        <f t="shared" si="177"/>
        <v>26360.042547000005</v>
      </c>
      <c r="M567" s="39">
        <f t="shared" si="134"/>
        <v>-3.843571030390438</v>
      </c>
      <c r="N567" s="130">
        <f>D567/D579*100</f>
        <v>61.028155252823147</v>
      </c>
    </row>
    <row r="568" spans="1:14" ht="14.25" thickBot="1">
      <c r="A568" s="217"/>
      <c r="B568" s="170" t="s">
        <v>20</v>
      </c>
      <c r="C568" s="38">
        <f t="shared" ref="C568:L568" si="178">C529+C542+C555</f>
        <v>948.23472000000027</v>
      </c>
      <c r="D568" s="38">
        <f t="shared" si="178"/>
        <v>10980.544685000001</v>
      </c>
      <c r="E568" s="38">
        <f t="shared" si="178"/>
        <v>13507.522124999998</v>
      </c>
      <c r="F568" s="38">
        <f t="shared" si="170"/>
        <v>-18.70792745416286</v>
      </c>
      <c r="G568" s="38">
        <f t="shared" si="178"/>
        <v>136406</v>
      </c>
      <c r="H568" s="38">
        <f t="shared" si="178"/>
        <v>1940715.2165379999</v>
      </c>
      <c r="I568" s="38">
        <f t="shared" si="178"/>
        <v>16714</v>
      </c>
      <c r="J568" s="38">
        <f t="shared" si="178"/>
        <v>1160.2269340000003</v>
      </c>
      <c r="K568" s="38">
        <f t="shared" si="178"/>
        <v>8809.7635070537126</v>
      </c>
      <c r="L568" s="38">
        <f t="shared" si="178"/>
        <v>10403.52922</v>
      </c>
      <c r="M568" s="38">
        <f t="shared" si="134"/>
        <v>-15.319471683535943</v>
      </c>
      <c r="N568" s="126">
        <f>D568/D579*100</f>
        <v>14.305934517463454</v>
      </c>
    </row>
    <row r="569" spans="1:14" ht="14.25" thickBot="1">
      <c r="A569" s="217"/>
      <c r="B569" s="170" t="s">
        <v>21</v>
      </c>
      <c r="C569" s="38">
        <f t="shared" ref="C569:L569" si="179">C530+C543+C556</f>
        <v>1895.2298520000002</v>
      </c>
      <c r="D569" s="38">
        <f t="shared" si="179"/>
        <v>3346.0540609999989</v>
      </c>
      <c r="E569" s="38">
        <f t="shared" si="179"/>
        <v>1167.2941870000002</v>
      </c>
      <c r="F569" s="38">
        <f t="shared" si="170"/>
        <v>186.65045181108215</v>
      </c>
      <c r="G569" s="38">
        <f t="shared" si="179"/>
        <v>4081</v>
      </c>
      <c r="H569" s="38">
        <f t="shared" si="179"/>
        <v>2244640.820975</v>
      </c>
      <c r="I569" s="38">
        <f t="shared" si="179"/>
        <v>345</v>
      </c>
      <c r="J569" s="38">
        <f t="shared" si="179"/>
        <v>31.520000000000003</v>
      </c>
      <c r="K569" s="38">
        <f t="shared" si="179"/>
        <v>1216.3694969999997</v>
      </c>
      <c r="L569" s="38">
        <f t="shared" si="179"/>
        <v>419.99068099999994</v>
      </c>
      <c r="M569" s="38">
        <f t="shared" si="134"/>
        <v>189.61821107645</v>
      </c>
      <c r="N569" s="126">
        <f>D569/D579*100</f>
        <v>4.3593857738177073</v>
      </c>
    </row>
    <row r="570" spans="1:14" ht="14.25" thickBot="1">
      <c r="A570" s="217"/>
      <c r="B570" s="170" t="s">
        <v>22</v>
      </c>
      <c r="C570" s="38">
        <f t="shared" ref="C570:L570" si="180">C531+C544+C557</f>
        <v>32.90170899999999</v>
      </c>
      <c r="D570" s="38">
        <f t="shared" si="180"/>
        <v>736.3318680000001</v>
      </c>
      <c r="E570" s="38">
        <f t="shared" si="180"/>
        <v>681.50504199999989</v>
      </c>
      <c r="F570" s="38">
        <f t="shared" si="170"/>
        <v>8.0449626372683856</v>
      </c>
      <c r="G570" s="38">
        <f t="shared" si="180"/>
        <v>45363</v>
      </c>
      <c r="H570" s="38">
        <f t="shared" si="180"/>
        <v>1618997.247</v>
      </c>
      <c r="I570" s="38">
        <f t="shared" si="180"/>
        <v>4349</v>
      </c>
      <c r="J570" s="38">
        <f t="shared" si="180"/>
        <v>41.017415999999997</v>
      </c>
      <c r="K570" s="38">
        <f t="shared" si="180"/>
        <v>430.188716</v>
      </c>
      <c r="L570" s="38">
        <f t="shared" si="180"/>
        <v>490.62369999999999</v>
      </c>
      <c r="M570" s="38">
        <f t="shared" si="134"/>
        <v>-12.31799116104664</v>
      </c>
      <c r="N570" s="126">
        <f>D570/D579*100</f>
        <v>0.95932540588076864</v>
      </c>
    </row>
    <row r="571" spans="1:14" ht="14.25" thickBot="1">
      <c r="A571" s="217"/>
      <c r="B571" s="170" t="s">
        <v>23</v>
      </c>
      <c r="C571" s="38">
        <f t="shared" ref="C571:L571" si="181">C532+C545+C558</f>
        <v>24.281966999999998</v>
      </c>
      <c r="D571" s="38">
        <f t="shared" si="181"/>
        <v>155.81594100000001</v>
      </c>
      <c r="E571" s="38">
        <f t="shared" si="181"/>
        <v>272.08964901895098</v>
      </c>
      <c r="F571" s="38">
        <f t="shared" si="170"/>
        <v>-42.733602119076764</v>
      </c>
      <c r="G571" s="38">
        <f t="shared" si="181"/>
        <v>3480</v>
      </c>
      <c r="H571" s="38">
        <f t="shared" si="181"/>
        <v>548467.50599999994</v>
      </c>
      <c r="I571" s="38">
        <f t="shared" si="181"/>
        <v>16</v>
      </c>
      <c r="J571" s="38">
        <f t="shared" si="181"/>
        <v>2.4699999999999998</v>
      </c>
      <c r="K571" s="38">
        <f t="shared" si="181"/>
        <v>21.77</v>
      </c>
      <c r="L571" s="38">
        <f t="shared" si="181"/>
        <v>30.93</v>
      </c>
      <c r="M571" s="38">
        <f t="shared" si="134"/>
        <v>-29.615260265114774</v>
      </c>
      <c r="N571" s="126">
        <f>D571/D579*100</f>
        <v>0.20300383202010064</v>
      </c>
    </row>
    <row r="572" spans="1:14" ht="14.25" thickBot="1">
      <c r="A572" s="217"/>
      <c r="B572" s="170" t="s">
        <v>24</v>
      </c>
      <c r="C572" s="38">
        <f t="shared" ref="C572:L572" si="182">C533+C546+C559</f>
        <v>315.3254179999999</v>
      </c>
      <c r="D572" s="38">
        <f t="shared" si="182"/>
        <v>4062.0708239999999</v>
      </c>
      <c r="E572" s="38">
        <f t="shared" si="182"/>
        <v>2671.3469510000004</v>
      </c>
      <c r="F572" s="38">
        <f t="shared" si="170"/>
        <v>52.060773029852655</v>
      </c>
      <c r="G572" s="38">
        <f t="shared" si="182"/>
        <v>7750</v>
      </c>
      <c r="H572" s="38">
        <f t="shared" si="182"/>
        <v>3516149.314518</v>
      </c>
      <c r="I572" s="38">
        <f t="shared" si="182"/>
        <v>942</v>
      </c>
      <c r="J572" s="38">
        <f t="shared" si="182"/>
        <v>182.86758</v>
      </c>
      <c r="K572" s="38">
        <f t="shared" si="182"/>
        <v>1503.8718650000001</v>
      </c>
      <c r="L572" s="38">
        <f t="shared" si="182"/>
        <v>1437.5070820000001</v>
      </c>
      <c r="M572" s="38">
        <f t="shared" si="134"/>
        <v>4.6166578120552169</v>
      </c>
      <c r="N572" s="126">
        <f>D572/D579*100</f>
        <v>5.292243771188005</v>
      </c>
    </row>
    <row r="573" spans="1:14" ht="14.25" thickBot="1">
      <c r="A573" s="217"/>
      <c r="B573" s="170" t="s">
        <v>25</v>
      </c>
      <c r="C573" s="38">
        <f t="shared" ref="C573:L573" si="183">C534+C547+C560</f>
        <v>196.313378</v>
      </c>
      <c r="D573" s="38">
        <f t="shared" si="183"/>
        <v>16565.866185999999</v>
      </c>
      <c r="E573" s="38">
        <f t="shared" si="183"/>
        <v>12581.60202</v>
      </c>
      <c r="F573" s="38">
        <f t="shared" si="170"/>
        <v>31.667383530861347</v>
      </c>
      <c r="G573" s="38">
        <f t="shared" si="183"/>
        <v>5160</v>
      </c>
      <c r="H573" s="38">
        <f t="shared" si="183"/>
        <v>525362.28767400002</v>
      </c>
      <c r="I573" s="38">
        <f t="shared" si="183"/>
        <v>10311</v>
      </c>
      <c r="J573" s="38">
        <f t="shared" si="183"/>
        <v>5502.8638200000005</v>
      </c>
      <c r="K573" s="38">
        <f t="shared" si="183"/>
        <v>8850.0226860000002</v>
      </c>
      <c r="L573" s="38">
        <f t="shared" si="183"/>
        <v>6501.3366420000002</v>
      </c>
      <c r="M573" s="38">
        <f t="shared" si="134"/>
        <v>36.126202553902452</v>
      </c>
      <c r="N573" s="126">
        <f>D573/D579*100</f>
        <v>21.582735982643833</v>
      </c>
    </row>
    <row r="574" spans="1:14" ht="14.25" thickBot="1">
      <c r="A574" s="217"/>
      <c r="B574" s="170" t="s">
        <v>26</v>
      </c>
      <c r="C574" s="38">
        <f t="shared" ref="C574:L574" si="184">C535+C548+C561</f>
        <v>132.99836900000071</v>
      </c>
      <c r="D574" s="38">
        <f t="shared" si="184"/>
        <v>4726.6140940000014</v>
      </c>
      <c r="E574" s="38">
        <f t="shared" si="184"/>
        <v>3429.0271864904485</v>
      </c>
      <c r="F574" s="38">
        <f t="shared" si="170"/>
        <v>37.841254587357511</v>
      </c>
      <c r="G574" s="38">
        <f t="shared" si="184"/>
        <v>232326</v>
      </c>
      <c r="H574" s="38">
        <f t="shared" si="184"/>
        <v>21514908.316023998</v>
      </c>
      <c r="I574" s="38">
        <f t="shared" si="184"/>
        <v>3248</v>
      </c>
      <c r="J574" s="38">
        <f t="shared" si="184"/>
        <v>203.678979</v>
      </c>
      <c r="K574" s="38">
        <f t="shared" si="184"/>
        <v>1561.1364640000002</v>
      </c>
      <c r="L574" s="38">
        <f t="shared" si="184"/>
        <v>2102.3670510000002</v>
      </c>
      <c r="M574" s="38">
        <f t="shared" si="134"/>
        <v>-25.743867453714198</v>
      </c>
      <c r="N574" s="126">
        <f>D574/D579*100</f>
        <v>6.1580398475545985</v>
      </c>
    </row>
    <row r="575" spans="1:14" ht="14.25" thickBot="1">
      <c r="A575" s="217"/>
      <c r="B575" s="170" t="s">
        <v>27</v>
      </c>
      <c r="C575" s="38">
        <f t="shared" ref="C575:L575" si="185">C536+C549+C562</f>
        <v>8.0447260000000007</v>
      </c>
      <c r="D575" s="38">
        <f t="shared" si="185"/>
        <v>320.15360199999992</v>
      </c>
      <c r="E575" s="38">
        <f t="shared" si="185"/>
        <v>274.72999799999997</v>
      </c>
      <c r="F575" s="38">
        <f t="shared" si="170"/>
        <v>16.533907593156229</v>
      </c>
      <c r="G575" s="38">
        <f t="shared" si="185"/>
        <v>437</v>
      </c>
      <c r="H575" s="38">
        <f t="shared" si="185"/>
        <v>138538.130194</v>
      </c>
      <c r="I575" s="38">
        <f t="shared" si="185"/>
        <v>17</v>
      </c>
      <c r="J575" s="38">
        <f t="shared" si="185"/>
        <v>0</v>
      </c>
      <c r="K575" s="38">
        <f t="shared" si="185"/>
        <v>14.2</v>
      </c>
      <c r="L575" s="38">
        <f t="shared" si="185"/>
        <v>508.3621</v>
      </c>
      <c r="M575" s="38">
        <f t="shared" si="134"/>
        <v>-97.206715449479802</v>
      </c>
      <c r="N575" s="126">
        <f>D575/D579*100</f>
        <v>0.41711013407182862</v>
      </c>
    </row>
    <row r="576" spans="1:14" ht="14.25" thickBot="1">
      <c r="A576" s="217"/>
      <c r="B576" s="17" t="s">
        <v>28</v>
      </c>
      <c r="C576" s="38">
        <f t="shared" ref="C576:L576" si="186">C537+C550+C563</f>
        <v>5.63</v>
      </c>
      <c r="D576" s="38">
        <f t="shared" si="186"/>
        <v>129.11000000000001</v>
      </c>
      <c r="E576" s="38">
        <f t="shared" si="186"/>
        <v>76.298323000000011</v>
      </c>
      <c r="F576" s="38">
        <f t="shared" si="170"/>
        <v>69.217349639519597</v>
      </c>
      <c r="G576" s="38">
        <f t="shared" si="186"/>
        <v>30</v>
      </c>
      <c r="H576" s="38">
        <f t="shared" si="186"/>
        <v>25922.3</v>
      </c>
      <c r="I576" s="38">
        <f t="shared" si="186"/>
        <v>0</v>
      </c>
      <c r="J576" s="38">
        <f t="shared" si="186"/>
        <v>0</v>
      </c>
      <c r="K576" s="38">
        <f t="shared" si="186"/>
        <v>0</v>
      </c>
      <c r="L576" s="38">
        <f t="shared" si="186"/>
        <v>0</v>
      </c>
      <c r="M576" s="38" t="e">
        <f t="shared" si="134"/>
        <v>#DIV/0!</v>
      </c>
      <c r="N576" s="126">
        <f>D576/D579*100</f>
        <v>0.16821016247699067</v>
      </c>
    </row>
    <row r="577" spans="1:14" ht="14.25" thickBot="1">
      <c r="A577" s="217"/>
      <c r="B577" s="17" t="s">
        <v>29</v>
      </c>
      <c r="C577" s="38">
        <f t="shared" ref="C577:L577" si="187">C538+C551+C564</f>
        <v>0</v>
      </c>
      <c r="D577" s="38">
        <f t="shared" si="187"/>
        <v>116.27254899999998</v>
      </c>
      <c r="E577" s="38">
        <f t="shared" si="187"/>
        <v>95.511070000000004</v>
      </c>
      <c r="F577" s="38">
        <f t="shared" si="170"/>
        <v>21.73724888643796</v>
      </c>
      <c r="G577" s="38">
        <f t="shared" si="187"/>
        <v>22</v>
      </c>
      <c r="H577" s="38">
        <f t="shared" si="187"/>
        <v>39086.383534000001</v>
      </c>
      <c r="I577" s="38">
        <f t="shared" si="187"/>
        <v>4</v>
      </c>
      <c r="J577" s="38">
        <f t="shared" si="187"/>
        <v>1.68</v>
      </c>
      <c r="K577" s="38">
        <f t="shared" si="187"/>
        <v>11.91</v>
      </c>
      <c r="L577" s="38">
        <f t="shared" si="187"/>
        <v>3.653</v>
      </c>
      <c r="M577" s="38">
        <f t="shared" si="134"/>
        <v>226.03339720777441</v>
      </c>
      <c r="N577" s="126">
        <f>D577/D579*100</f>
        <v>0.1514849690876296</v>
      </c>
    </row>
    <row r="578" spans="1:14" ht="14.25" thickBot="1">
      <c r="A578" s="217"/>
      <c r="B578" s="17" t="s">
        <v>30</v>
      </c>
      <c r="C578" s="38">
        <f t="shared" ref="C578:L578" si="188">C539+C552+C565</f>
        <v>0.03</v>
      </c>
      <c r="D578" s="38">
        <f t="shared" si="188"/>
        <v>63.650000000000006</v>
      </c>
      <c r="E578" s="38">
        <f t="shared" si="188"/>
        <v>284.38000000000005</v>
      </c>
      <c r="F578" s="38">
        <f t="shared" si="170"/>
        <v>-77.617975947675646</v>
      </c>
      <c r="G578" s="38">
        <f t="shared" si="188"/>
        <v>61</v>
      </c>
      <c r="H578" s="38">
        <f t="shared" si="188"/>
        <v>62597.119999999995</v>
      </c>
      <c r="I578" s="38">
        <f t="shared" si="188"/>
        <v>0</v>
      </c>
      <c r="J578" s="38">
        <f t="shared" si="188"/>
        <v>0</v>
      </c>
      <c r="K578" s="38">
        <f t="shared" si="188"/>
        <v>2.395</v>
      </c>
      <c r="L578" s="38">
        <f t="shared" si="188"/>
        <v>488.15909999999997</v>
      </c>
      <c r="M578" s="38">
        <f t="shared" si="134"/>
        <v>-99.509381265247342</v>
      </c>
      <c r="N578" s="126">
        <f>D578/D579*100</f>
        <v>8.2926007603287555E-2</v>
      </c>
    </row>
    <row r="579" spans="1:14" ht="14.25" thickBot="1">
      <c r="A579" s="231"/>
      <c r="B579" s="42" t="s">
        <v>50</v>
      </c>
      <c r="C579" s="43">
        <f t="shared" ref="C579:L579" si="189">C567+C569+C570+C571+C572+C573+C574+C575</f>
        <v>6429.6856990000006</v>
      </c>
      <c r="D579" s="43">
        <f t="shared" si="189"/>
        <v>76755.172279000006</v>
      </c>
      <c r="E579" s="43">
        <f t="shared" si="189"/>
        <v>70970.368218509393</v>
      </c>
      <c r="F579" s="43">
        <f t="shared" si="170"/>
        <v>8.1510131702852142</v>
      </c>
      <c r="G579" s="43">
        <f t="shared" si="189"/>
        <v>2467157.37</v>
      </c>
      <c r="H579" s="43">
        <f t="shared" si="189"/>
        <v>49500684.421448998</v>
      </c>
      <c r="I579" s="43">
        <f t="shared" si="189"/>
        <v>54612</v>
      </c>
      <c r="J579" s="43">
        <f t="shared" si="189"/>
        <v>9215.4177359999994</v>
      </c>
      <c r="K579" s="43">
        <f t="shared" si="189"/>
        <v>38944.434816064917</v>
      </c>
      <c r="L579" s="43">
        <f t="shared" si="189"/>
        <v>37851.159803000002</v>
      </c>
      <c r="M579" s="43">
        <f t="shared" si="134"/>
        <v>2.8883527446846267</v>
      </c>
      <c r="N579" s="132">
        <f>D579/D579*100</f>
        <v>100</v>
      </c>
    </row>
    <row r="580" spans="1:14">
      <c r="A580" s="50" t="s">
        <v>51</v>
      </c>
      <c r="B580" s="50"/>
      <c r="C580" s="50"/>
      <c r="D580" s="50"/>
      <c r="E580" s="50"/>
      <c r="F580" s="50"/>
      <c r="G580" s="50"/>
      <c r="H580" s="50"/>
      <c r="I580" s="50"/>
    </row>
    <row r="581" spans="1:14">
      <c r="A581" s="50" t="s">
        <v>52</v>
      </c>
      <c r="B581" s="50"/>
      <c r="C581" s="50"/>
      <c r="D581" s="50"/>
      <c r="E581" s="50"/>
      <c r="F581" s="50"/>
      <c r="G581" s="50"/>
      <c r="H581" s="50"/>
      <c r="I581" s="50"/>
    </row>
  </sheetData>
  <mergeCells count="90"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A329:A341"/>
    <mergeCell ref="A202:A214"/>
    <mergeCell ref="A222:A237"/>
    <mergeCell ref="A238:A250"/>
    <mergeCell ref="A251:A263"/>
    <mergeCell ref="A264:A276"/>
    <mergeCell ref="A150:A162"/>
    <mergeCell ref="A163:A175"/>
    <mergeCell ref="A176:A188"/>
    <mergeCell ref="A189:A201"/>
    <mergeCell ref="A316:A328"/>
    <mergeCell ref="A85:A97"/>
    <mergeCell ref="A98:A110"/>
    <mergeCell ref="A111:A123"/>
    <mergeCell ref="A124:A136"/>
    <mergeCell ref="A137:A149"/>
    <mergeCell ref="A398:N398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524:N524"/>
    <mergeCell ref="C399:F399"/>
    <mergeCell ref="G399:H399"/>
    <mergeCell ref="I399:M399"/>
    <mergeCell ref="J400:L400"/>
    <mergeCell ref="D400:D401"/>
    <mergeCell ref="E400:E401"/>
    <mergeCell ref="G400:G401"/>
    <mergeCell ref="H400:H401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4:A19"/>
    <mergeCell ref="A20:A32"/>
    <mergeCell ref="A33:A45"/>
    <mergeCell ref="A46:A58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B19" sqref="B19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93</v>
      </c>
      <c r="E1" s="2"/>
      <c r="F1" s="2"/>
      <c r="G1" s="2"/>
      <c r="H1" s="2"/>
      <c r="I1" s="2"/>
      <c r="J1" s="7"/>
      <c r="K1" s="7"/>
    </row>
    <row r="2" spans="1:11">
      <c r="A2" s="2"/>
      <c r="B2" s="2"/>
      <c r="C2" s="2"/>
      <c r="D2" s="236" t="s">
        <v>104</v>
      </c>
      <c r="E2" s="236"/>
      <c r="F2" s="236"/>
      <c r="G2" s="236"/>
      <c r="H2" s="236"/>
      <c r="I2" s="236"/>
      <c r="J2" s="2" t="s">
        <v>71</v>
      </c>
    </row>
    <row r="3" spans="1:11">
      <c r="A3" s="237" t="s">
        <v>72</v>
      </c>
      <c r="B3" s="237" t="s">
        <v>73</v>
      </c>
      <c r="C3" s="237"/>
      <c r="D3" s="237" t="s">
        <v>74</v>
      </c>
      <c r="E3" s="237"/>
      <c r="F3" s="237" t="s">
        <v>68</v>
      </c>
      <c r="G3" s="237"/>
      <c r="H3" s="237" t="s">
        <v>69</v>
      </c>
      <c r="I3" s="237"/>
      <c r="J3" s="237" t="s">
        <v>70</v>
      </c>
      <c r="K3" s="237"/>
    </row>
    <row r="4" spans="1:11">
      <c r="A4" s="237"/>
      <c r="B4" s="174" t="s">
        <v>9</v>
      </c>
      <c r="C4" s="174" t="s">
        <v>50</v>
      </c>
      <c r="D4" s="174" t="s">
        <v>9</v>
      </c>
      <c r="E4" s="174" t="s">
        <v>75</v>
      </c>
      <c r="F4" s="174" t="s">
        <v>9</v>
      </c>
      <c r="G4" s="174" t="s">
        <v>75</v>
      </c>
      <c r="H4" s="174" t="s">
        <v>9</v>
      </c>
      <c r="I4" s="174" t="s">
        <v>75</v>
      </c>
      <c r="J4" s="174" t="s">
        <v>9</v>
      </c>
      <c r="K4" s="174" t="s">
        <v>75</v>
      </c>
    </row>
    <row r="5" spans="1:11">
      <c r="A5" s="174" t="s">
        <v>57</v>
      </c>
      <c r="B5" s="136">
        <v>1870</v>
      </c>
      <c r="C5" s="136">
        <v>33295</v>
      </c>
      <c r="D5" s="136">
        <v>125</v>
      </c>
      <c r="E5" s="136">
        <v>3570</v>
      </c>
      <c r="F5" s="136">
        <v>1493</v>
      </c>
      <c r="G5" s="136">
        <v>21436</v>
      </c>
      <c r="H5" s="136">
        <v>139</v>
      </c>
      <c r="I5" s="136">
        <v>3188</v>
      </c>
      <c r="J5" s="136">
        <v>113</v>
      </c>
      <c r="K5" s="136">
        <v>5101</v>
      </c>
    </row>
    <row r="6" spans="1:11">
      <c r="A6" s="174" t="s">
        <v>76</v>
      </c>
      <c r="B6" s="3">
        <v>17</v>
      </c>
      <c r="C6" s="3">
        <v>255</v>
      </c>
      <c r="D6" s="3">
        <v>17</v>
      </c>
      <c r="E6" s="3">
        <v>252</v>
      </c>
      <c r="F6" s="4">
        <v>0</v>
      </c>
      <c r="G6" s="4">
        <v>0</v>
      </c>
      <c r="H6" s="4">
        <v>0</v>
      </c>
      <c r="I6" s="4">
        <v>3</v>
      </c>
      <c r="J6" s="4">
        <v>0</v>
      </c>
      <c r="K6" s="4">
        <v>0</v>
      </c>
    </row>
    <row r="7" spans="1:11">
      <c r="A7" s="174" t="s">
        <v>59</v>
      </c>
      <c r="B7" s="3">
        <v>0</v>
      </c>
      <c r="C7" s="3">
        <v>20</v>
      </c>
      <c r="D7" s="3">
        <v>0</v>
      </c>
      <c r="E7" s="3">
        <v>19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</row>
    <row r="8" spans="1:11">
      <c r="A8" s="174" t="s">
        <v>77</v>
      </c>
      <c r="B8" s="3">
        <v>2</v>
      </c>
      <c r="C8" s="3">
        <v>229</v>
      </c>
      <c r="D8" s="3">
        <v>1</v>
      </c>
      <c r="E8" s="3">
        <v>105</v>
      </c>
      <c r="F8" s="3">
        <v>1</v>
      </c>
      <c r="G8" s="3">
        <v>29</v>
      </c>
      <c r="H8" s="3">
        <v>0</v>
      </c>
      <c r="I8" s="3">
        <v>95</v>
      </c>
      <c r="J8" s="3">
        <v>0</v>
      </c>
      <c r="K8" s="3">
        <v>0</v>
      </c>
    </row>
    <row r="9" spans="1:11">
      <c r="A9" s="174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38" t="s">
        <v>79</v>
      </c>
      <c r="K9" s="238"/>
    </row>
    <row r="10" spans="1:11">
      <c r="A10" s="174" t="s">
        <v>61</v>
      </c>
      <c r="B10" s="3">
        <v>0</v>
      </c>
      <c r="C10" s="3">
        <v>57</v>
      </c>
      <c r="D10" s="3">
        <v>0</v>
      </c>
      <c r="E10" s="3">
        <v>57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4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38" t="s">
        <v>79</v>
      </c>
      <c r="K11" s="238"/>
    </row>
    <row r="12" spans="1:11">
      <c r="A12" s="174" t="s">
        <v>95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38" t="s">
        <v>79</v>
      </c>
      <c r="K12" s="238"/>
    </row>
    <row r="13" spans="1:11">
      <c r="A13" s="174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38" t="s">
        <v>79</v>
      </c>
      <c r="I13" s="238"/>
      <c r="J13" s="238" t="s">
        <v>79</v>
      </c>
      <c r="K13" s="238"/>
    </row>
    <row r="14" spans="1:11">
      <c r="A14" s="174" t="s">
        <v>81</v>
      </c>
      <c r="B14" s="3">
        <v>0</v>
      </c>
      <c r="C14" s="3">
        <v>0</v>
      </c>
      <c r="D14" s="3">
        <v>0</v>
      </c>
      <c r="E14" s="3">
        <v>0</v>
      </c>
      <c r="F14" s="238" t="s">
        <v>79</v>
      </c>
      <c r="G14" s="238"/>
      <c r="H14" s="238" t="s">
        <v>79</v>
      </c>
      <c r="I14" s="238"/>
      <c r="J14" s="238" t="s">
        <v>79</v>
      </c>
      <c r="K14" s="238"/>
    </row>
    <row r="15" spans="1:11">
      <c r="A15" s="174" t="s">
        <v>63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74" t="s">
        <v>64</v>
      </c>
      <c r="B16" s="135">
        <v>32</v>
      </c>
      <c r="C16" s="135">
        <v>807</v>
      </c>
      <c r="D16" s="135">
        <v>9</v>
      </c>
      <c r="E16" s="135">
        <v>337</v>
      </c>
      <c r="F16" s="135">
        <v>4</v>
      </c>
      <c r="G16" s="135">
        <v>21</v>
      </c>
      <c r="H16" s="135">
        <v>19</v>
      </c>
      <c r="I16" s="135">
        <v>449</v>
      </c>
      <c r="J16" s="5">
        <v>0</v>
      </c>
      <c r="K16" s="5">
        <v>0</v>
      </c>
    </row>
    <row r="17" spans="1:11">
      <c r="A17" s="174" t="s">
        <v>65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4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4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38" t="s">
        <v>79</v>
      </c>
      <c r="I19" s="238"/>
      <c r="J19" s="238" t="s">
        <v>79</v>
      </c>
      <c r="K19" s="238"/>
    </row>
    <row r="20" spans="1:11">
      <c r="A20" s="174" t="s">
        <v>84</v>
      </c>
      <c r="B20" s="3">
        <v>0</v>
      </c>
      <c r="C20" s="3">
        <v>0</v>
      </c>
      <c r="D20" s="3">
        <v>0</v>
      </c>
      <c r="E20" s="3">
        <v>0</v>
      </c>
      <c r="F20" s="238" t="s">
        <v>79</v>
      </c>
      <c r="G20" s="238"/>
      <c r="H20" s="238" t="s">
        <v>79</v>
      </c>
      <c r="I20" s="238"/>
      <c r="J20" s="238" t="s">
        <v>79</v>
      </c>
      <c r="K20" s="238"/>
    </row>
    <row r="21" spans="1:11">
      <c r="A21" s="174" t="s">
        <v>85</v>
      </c>
      <c r="B21" s="3">
        <v>0</v>
      </c>
      <c r="C21" s="3">
        <v>0</v>
      </c>
      <c r="D21" s="3">
        <v>0</v>
      </c>
      <c r="E21" s="3">
        <v>0</v>
      </c>
      <c r="F21" s="238" t="s">
        <v>79</v>
      </c>
      <c r="G21" s="238"/>
      <c r="H21" s="238" t="s">
        <v>79</v>
      </c>
      <c r="I21" s="238"/>
      <c r="J21" s="238" t="s">
        <v>79</v>
      </c>
      <c r="K21" s="238"/>
    </row>
    <row r="22" spans="1:11">
      <c r="A22" s="174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38" t="s">
        <v>79</v>
      </c>
      <c r="I22" s="238"/>
      <c r="J22" s="238" t="s">
        <v>79</v>
      </c>
      <c r="K22" s="238"/>
    </row>
    <row r="23" spans="1:11">
      <c r="A23" s="174" t="s">
        <v>87</v>
      </c>
      <c r="B23" s="3">
        <v>0</v>
      </c>
      <c r="C23" s="3">
        <v>0</v>
      </c>
      <c r="D23" s="3">
        <v>0</v>
      </c>
      <c r="E23" s="3">
        <v>0</v>
      </c>
      <c r="F23" s="238" t="s">
        <v>79</v>
      </c>
      <c r="G23" s="238"/>
      <c r="H23" s="238" t="s">
        <v>79</v>
      </c>
      <c r="I23" s="238"/>
      <c r="J23" s="238" t="s">
        <v>79</v>
      </c>
      <c r="K23" s="238"/>
    </row>
    <row r="24" spans="1:11">
      <c r="A24" s="174" t="s">
        <v>88</v>
      </c>
      <c r="B24" s="3">
        <v>0</v>
      </c>
      <c r="C24" s="3">
        <v>0</v>
      </c>
      <c r="D24" s="3">
        <v>0</v>
      </c>
      <c r="E24" s="3">
        <v>0</v>
      </c>
      <c r="F24" s="238" t="s">
        <v>79</v>
      </c>
      <c r="G24" s="238"/>
      <c r="H24" s="238" t="s">
        <v>79</v>
      </c>
      <c r="I24" s="238"/>
      <c r="J24" s="238" t="s">
        <v>79</v>
      </c>
      <c r="K24" s="238"/>
    </row>
    <row r="25" spans="1:11">
      <c r="A25" s="174" t="s">
        <v>50</v>
      </c>
      <c r="B25" s="3">
        <f>B5+B6+B7+B8+B9+B10+B11+B12+B13+B15+B14+B16+B17+B18+B19+B20+B21+B22+B23+B24</f>
        <v>1921</v>
      </c>
      <c r="C25" s="3">
        <f t="shared" ref="C25:E25" si="0">C5+C6+C7+C8+C9+C10+C11+C12+C13+C15+C14+C16+C17+C18+C19+C20+C21+C22+C23+C24</f>
        <v>34663</v>
      </c>
      <c r="D25" s="3">
        <f t="shared" si="0"/>
        <v>152</v>
      </c>
      <c r="E25" s="3">
        <f t="shared" si="0"/>
        <v>4340</v>
      </c>
      <c r="F25" s="3">
        <f>F5+F6+F7+F8+F9+F10+F11+F12+F13</f>
        <v>1494</v>
      </c>
      <c r="G25" s="3">
        <f>G5+G6+G7+G8+G9+G10+G11+G12+G13</f>
        <v>21465</v>
      </c>
      <c r="H25" s="3">
        <f>H10+H9+H8+H7+H6+H5+H11+H16</f>
        <v>158</v>
      </c>
      <c r="I25" s="3">
        <f>I10+I9+I8+I7+I6+I5+I11+I16</f>
        <v>3735</v>
      </c>
      <c r="J25" s="3">
        <f>J8+J7+J6+J5</f>
        <v>113</v>
      </c>
      <c r="K25" s="3">
        <f>K8+K7+K6+K5</f>
        <v>5102</v>
      </c>
    </row>
    <row r="27" spans="1:11">
      <c r="A27" s="6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财字1号</vt:lpstr>
      <vt:lpstr>财字2号</vt:lpstr>
      <vt:lpstr>财字3号</vt:lpstr>
      <vt:lpstr>财字4号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2021-01-19T03:57:48Z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